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\\cvfile01.uacv-aeu.prettl.pgn\AEU\DEP\HR\ТАБЕЛЯ\ЛЕНА\"/>
    </mc:Choice>
  </mc:AlternateContent>
  <bookViews>
    <workbookView xWindow="0" yWindow="0" windowWidth="28800" windowHeight="12000" activeTab="4"/>
  </bookViews>
  <sheets>
    <sheet name="1" sheetId="2" r:id="rId1"/>
    <sheet name="2" sheetId="3" r:id="rId2"/>
    <sheet name="3" sheetId="4" r:id="rId3"/>
    <sheet name="технічн" sheetId="8" r:id="rId4"/>
    <sheet name="якість" sheetId="9" r:id="rId5"/>
    <sheet name="технол" sheetId="10" r:id="rId6"/>
    <sheet name="логіст" sheetId="11" r:id="rId7"/>
    <sheet name="кадри" sheetId="7" r:id="rId8"/>
    <sheet name="бухг" sheetId="12" r:id="rId9"/>
    <sheet name="админ" sheetId="13" r:id="rId10"/>
    <sheet name="студ" sheetId="14" r:id="rId11"/>
    <sheet name="керівн" sheetId="16" r:id="rId12"/>
    <sheet name="тренера" sheetId="15" r:id="rId13"/>
    <sheet name="мобилиз" sheetId="18" r:id="rId14"/>
    <sheet name="догляд" sheetId="19" r:id="rId15"/>
    <sheet name="Графік" sheetId="1" r:id="rId16"/>
    <sheet name="Списки" sheetId="6" r:id="rId17"/>
    <sheet name="5-тиденка" sheetId="5" r:id="rId18"/>
  </sheets>
  <externalReferences>
    <externalReference r:id="rId19"/>
  </externalReferences>
  <definedNames>
    <definedName name="_xlnm._FilterDatabase" localSheetId="0" hidden="1">'1'!$A$12:$BA$12</definedName>
    <definedName name="_xlnm._FilterDatabase" localSheetId="17" hidden="1">'5-тиденка'!$AK$8:$BA$8</definedName>
    <definedName name="_xlnm._FilterDatabase" localSheetId="9" hidden="1">админ!$AK$8:$BA$8</definedName>
    <definedName name="_xlnm._FilterDatabase" localSheetId="8" hidden="1">бухг!$AK$8:$BA$8</definedName>
    <definedName name="_xlnm._FilterDatabase" localSheetId="14" hidden="1">догляд!$A$8:$BA$8</definedName>
    <definedName name="_xlnm._FilterDatabase" localSheetId="7" hidden="1">кадри!$AK$8:$BA$8</definedName>
    <definedName name="_xlnm._FilterDatabase" localSheetId="11" hidden="1">керівн!$AK$8:$BA$8</definedName>
    <definedName name="_xlnm._FilterDatabase" localSheetId="6" hidden="1">логіст!$AK$8:$BA$8</definedName>
    <definedName name="_xlnm._FilterDatabase" localSheetId="13" hidden="1">мобилиз!$AK$8:$BA$8</definedName>
    <definedName name="_xlnm._FilterDatabase" localSheetId="10" hidden="1">студ!$A$8:$BA$112</definedName>
    <definedName name="_xlnm._FilterDatabase" localSheetId="3" hidden="1">технічн!$AK$8:$BA$8</definedName>
    <definedName name="_xlnm._FilterDatabase" localSheetId="5" hidden="1">технол!$AK$8:$BA$8</definedName>
    <definedName name="_xlnm._FilterDatabase" localSheetId="12" hidden="1">тренера!$AK$8:$BA$8</definedName>
    <definedName name="_xlnm._FilterDatabase" localSheetId="4" hidden="1">якість!$AK$8:$BA$8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69" i="9" l="1"/>
  <c r="AE69" i="9"/>
  <c r="AF69" i="9"/>
  <c r="AG69" i="9"/>
  <c r="N89" i="11"/>
  <c r="AE93" i="11" l="1"/>
  <c r="AE89" i="11"/>
  <c r="AE53" i="11"/>
  <c r="AG37" i="3"/>
  <c r="AF37" i="3"/>
  <c r="AE37" i="3"/>
  <c r="AD37" i="3"/>
  <c r="AG33" i="3"/>
  <c r="AF33" i="3"/>
  <c r="AE33" i="3"/>
  <c r="AD33" i="3"/>
  <c r="AG29" i="3"/>
  <c r="AF29" i="3"/>
  <c r="AE29" i="3"/>
  <c r="AD29" i="3"/>
  <c r="AG17" i="3"/>
  <c r="AF17" i="3"/>
  <c r="AE17" i="3"/>
  <c r="AD17" i="3"/>
  <c r="AG13" i="3"/>
  <c r="AF13" i="3"/>
  <c r="AE13" i="3"/>
  <c r="AD13" i="3"/>
  <c r="AC13" i="16" l="1"/>
  <c r="AD13" i="16"/>
  <c r="AE13" i="16"/>
  <c r="AF13" i="16"/>
  <c r="AG13" i="16"/>
  <c r="AC17" i="16"/>
  <c r="AD17" i="16"/>
  <c r="AE17" i="16"/>
  <c r="AF17" i="16"/>
  <c r="AG17" i="16"/>
  <c r="AC21" i="16"/>
  <c r="AD21" i="16"/>
  <c r="AE21" i="16"/>
  <c r="AF21" i="16"/>
  <c r="AG21" i="16"/>
  <c r="AC25" i="16"/>
  <c r="AD25" i="16"/>
  <c r="AE25" i="16"/>
  <c r="AF25" i="16"/>
  <c r="AG25" i="16"/>
  <c r="AD9" i="16"/>
  <c r="AE9" i="16"/>
  <c r="AF9" i="16"/>
  <c r="AG9" i="16"/>
  <c r="AG89" i="14"/>
  <c r="AF89" i="14"/>
  <c r="AE89" i="14"/>
  <c r="AD89" i="14"/>
  <c r="AC89" i="14"/>
  <c r="AB89" i="14"/>
  <c r="AG85" i="14"/>
  <c r="AF85" i="14"/>
  <c r="AE85" i="14"/>
  <c r="AD85" i="14"/>
  <c r="AC85" i="14"/>
  <c r="AB85" i="14"/>
  <c r="AG77" i="14"/>
  <c r="AF77" i="14"/>
  <c r="AE77" i="14"/>
  <c r="AD77" i="14"/>
  <c r="AC77" i="14"/>
  <c r="AB77" i="14"/>
  <c r="AB53" i="14"/>
  <c r="AC53" i="14"/>
  <c r="AD53" i="14"/>
  <c r="AE53" i="14"/>
  <c r="AF53" i="14"/>
  <c r="AG53" i="14"/>
  <c r="AB57" i="14"/>
  <c r="AC57" i="14"/>
  <c r="AD57" i="14"/>
  <c r="AE57" i="14"/>
  <c r="AF57" i="14"/>
  <c r="AG57" i="14"/>
  <c r="AB61" i="14"/>
  <c r="AC61" i="14"/>
  <c r="AD61" i="14"/>
  <c r="AE61" i="14"/>
  <c r="AF61" i="14"/>
  <c r="AG61" i="14"/>
  <c r="AB65" i="14"/>
  <c r="AC65" i="14"/>
  <c r="AD65" i="14"/>
  <c r="AE65" i="14"/>
  <c r="AF65" i="14"/>
  <c r="AG65" i="14"/>
  <c r="AB49" i="14"/>
  <c r="AC49" i="14"/>
  <c r="AD49" i="14"/>
  <c r="AE49" i="14"/>
  <c r="AF49" i="14"/>
  <c r="AG49" i="14"/>
  <c r="AG45" i="14"/>
  <c r="AF45" i="14"/>
  <c r="AE45" i="14"/>
  <c r="AD45" i="14"/>
  <c r="AC45" i="14"/>
  <c r="AB45" i="14"/>
  <c r="AG37" i="14"/>
  <c r="AF37" i="14"/>
  <c r="AD37" i="14"/>
  <c r="AC37" i="14"/>
  <c r="AB37" i="14"/>
  <c r="AD29" i="14"/>
  <c r="AE29" i="14"/>
  <c r="AF29" i="14"/>
  <c r="AG29" i="14"/>
  <c r="AD21" i="14"/>
  <c r="AE21" i="14"/>
  <c r="AF21" i="14"/>
  <c r="AG21" i="14"/>
  <c r="AC21" i="14"/>
  <c r="AB21" i="14"/>
  <c r="AC29" i="14"/>
  <c r="AB29" i="14"/>
  <c r="AG69" i="13"/>
  <c r="AF69" i="13"/>
  <c r="AE69" i="13"/>
  <c r="AD69" i="13"/>
  <c r="AD17" i="13"/>
  <c r="AE17" i="13"/>
  <c r="AF17" i="13"/>
  <c r="AG17" i="13"/>
  <c r="AD21" i="13"/>
  <c r="AE21" i="13"/>
  <c r="AF21" i="13"/>
  <c r="AG21" i="13"/>
  <c r="AD25" i="13"/>
  <c r="AE25" i="13"/>
  <c r="AF25" i="13"/>
  <c r="AG25" i="13"/>
  <c r="AD29" i="13"/>
  <c r="AE29" i="13"/>
  <c r="AF29" i="13"/>
  <c r="AG29" i="13"/>
  <c r="AD33" i="13"/>
  <c r="AE33" i="13"/>
  <c r="AF33" i="13"/>
  <c r="AG33" i="13"/>
  <c r="AD37" i="13"/>
  <c r="AE37" i="13"/>
  <c r="AF37" i="13"/>
  <c r="AG37" i="13"/>
  <c r="AD41" i="13"/>
  <c r="AE41" i="13"/>
  <c r="AF41" i="13"/>
  <c r="AG41" i="13"/>
  <c r="AD45" i="13"/>
  <c r="AE45" i="13"/>
  <c r="AF45" i="13"/>
  <c r="AG45" i="13"/>
  <c r="AD49" i="13"/>
  <c r="AE49" i="13"/>
  <c r="AF49" i="13"/>
  <c r="AG49" i="13"/>
  <c r="AD53" i="13"/>
  <c r="AE53" i="13"/>
  <c r="AF53" i="13"/>
  <c r="AG53" i="13"/>
  <c r="AD57" i="13"/>
  <c r="AE57" i="13"/>
  <c r="AF57" i="13"/>
  <c r="AG57" i="13"/>
  <c r="AG13" i="13"/>
  <c r="AF13" i="13"/>
  <c r="AE13" i="13"/>
  <c r="AD13" i="13"/>
  <c r="AD9" i="13"/>
  <c r="AE9" i="13"/>
  <c r="AF9" i="13"/>
  <c r="AG9" i="13"/>
  <c r="AD37" i="11"/>
  <c r="AD13" i="9"/>
  <c r="AE13" i="9"/>
  <c r="AF13" i="9"/>
  <c r="AG13" i="9"/>
  <c r="AD17" i="9"/>
  <c r="AE17" i="9"/>
  <c r="AF17" i="9"/>
  <c r="AG17" i="9"/>
  <c r="AD21" i="9"/>
  <c r="AE21" i="9"/>
  <c r="AF21" i="9"/>
  <c r="AG21" i="9"/>
  <c r="AD25" i="9"/>
  <c r="AE25" i="9"/>
  <c r="AF25" i="9"/>
  <c r="AG25" i="9"/>
  <c r="AD29" i="9"/>
  <c r="AE29" i="9"/>
  <c r="AF29" i="9"/>
  <c r="AG29" i="9"/>
  <c r="AD33" i="9"/>
  <c r="AE33" i="9"/>
  <c r="AF33" i="9"/>
  <c r="AG33" i="9"/>
  <c r="AD37" i="9"/>
  <c r="AE37" i="9"/>
  <c r="AF37" i="9"/>
  <c r="AG37" i="9"/>
  <c r="AD41" i="9"/>
  <c r="AE41" i="9"/>
  <c r="AF41" i="9"/>
  <c r="AG41" i="9"/>
  <c r="AD9" i="9"/>
  <c r="AE9" i="9"/>
  <c r="AF9" i="9"/>
  <c r="AG9" i="9"/>
  <c r="AD13" i="8"/>
  <c r="AE13" i="8"/>
  <c r="AF13" i="8"/>
  <c r="AG13" i="8"/>
  <c r="AD17" i="8"/>
  <c r="AE17" i="8"/>
  <c r="AF17" i="8"/>
  <c r="AG17" i="8"/>
  <c r="AD21" i="8"/>
  <c r="AE21" i="8"/>
  <c r="AF21" i="8"/>
  <c r="AG21" i="8"/>
  <c r="AD25" i="8"/>
  <c r="AE25" i="8"/>
  <c r="AF25" i="8"/>
  <c r="AG25" i="8"/>
  <c r="AD29" i="8"/>
  <c r="AE29" i="8"/>
  <c r="AF29" i="8"/>
  <c r="AG29" i="8"/>
  <c r="AD33" i="8"/>
  <c r="AE33" i="8"/>
  <c r="AF33" i="8"/>
  <c r="AG33" i="8"/>
  <c r="AD37" i="8"/>
  <c r="AE37" i="8"/>
  <c r="AF37" i="8"/>
  <c r="AG37" i="8"/>
  <c r="AD41" i="8"/>
  <c r="AE41" i="8"/>
  <c r="AF41" i="8"/>
  <c r="AG41" i="8"/>
  <c r="AD45" i="8"/>
  <c r="AE45" i="8"/>
  <c r="AF45" i="8"/>
  <c r="AG45" i="8"/>
  <c r="AF49" i="8"/>
  <c r="AG49" i="8"/>
  <c r="AD53" i="8"/>
  <c r="AE53" i="8"/>
  <c r="AF53" i="8"/>
  <c r="AG53" i="8"/>
  <c r="AB25" i="4"/>
  <c r="AC25" i="4"/>
  <c r="AB29" i="4"/>
  <c r="AC29" i="4"/>
  <c r="AC21" i="4"/>
  <c r="AB21" i="4"/>
  <c r="AC17" i="4"/>
  <c r="AB17" i="4"/>
  <c r="X13" i="4"/>
  <c r="Y13" i="4"/>
  <c r="Z13" i="4"/>
  <c r="AA13" i="4"/>
  <c r="AB13" i="4"/>
  <c r="AC13" i="4"/>
  <c r="AC37" i="3"/>
  <c r="AC38" i="3" s="1"/>
  <c r="AB25" i="3"/>
  <c r="AC25" i="3"/>
  <c r="AD25" i="3"/>
  <c r="AE25" i="3"/>
  <c r="AF25" i="3"/>
  <c r="AG25" i="3"/>
  <c r="AA29" i="2"/>
  <c r="AD17" i="2"/>
  <c r="AE17" i="2"/>
  <c r="AF17" i="2"/>
  <c r="AG17" i="2"/>
  <c r="AD21" i="2"/>
  <c r="AE21" i="2"/>
  <c r="AF21" i="2"/>
  <c r="AG21" i="2"/>
  <c r="AD25" i="2"/>
  <c r="AE25" i="2"/>
  <c r="AF25" i="2"/>
  <c r="AG25" i="2"/>
  <c r="AD29" i="2"/>
  <c r="AE29" i="2"/>
  <c r="AF29" i="2"/>
  <c r="AG29" i="2"/>
  <c r="AD33" i="2"/>
  <c r="AE33" i="2"/>
  <c r="AF33" i="2"/>
  <c r="AG33" i="2"/>
  <c r="AF13" i="2"/>
  <c r="AG13" i="2"/>
  <c r="AE13" i="2"/>
  <c r="AD13" i="2"/>
  <c r="AC29" i="2"/>
  <c r="AC30" i="2" s="1"/>
  <c r="AB21" i="2"/>
  <c r="AC21" i="2"/>
  <c r="AD65" i="9"/>
  <c r="AE65" i="9"/>
  <c r="AF65" i="9"/>
  <c r="AG65" i="9"/>
  <c r="AD61" i="9"/>
  <c r="AE61" i="9"/>
  <c r="AF61" i="9"/>
  <c r="AG61" i="9"/>
  <c r="AD57" i="9"/>
  <c r="AE57" i="9"/>
  <c r="AF57" i="9"/>
  <c r="AG57" i="9"/>
  <c r="AD53" i="9"/>
  <c r="AE53" i="9"/>
  <c r="AF53" i="9"/>
  <c r="AG53" i="9"/>
  <c r="AD45" i="9"/>
  <c r="AE45" i="9"/>
  <c r="AF45" i="9"/>
  <c r="AG45" i="9"/>
  <c r="AD77" i="9"/>
  <c r="AE77" i="9"/>
  <c r="AF77" i="9"/>
  <c r="AG77" i="9"/>
  <c r="AE73" i="9"/>
  <c r="AF73" i="9"/>
  <c r="AG73" i="9"/>
  <c r="AD105" i="11"/>
  <c r="AE105" i="11"/>
  <c r="AF105" i="11"/>
  <c r="AG105" i="11"/>
  <c r="AD101" i="11"/>
  <c r="AE101" i="11"/>
  <c r="AF101" i="11"/>
  <c r="AG101" i="11"/>
  <c r="AD97" i="11"/>
  <c r="AE97" i="11"/>
  <c r="AF97" i="11"/>
  <c r="AG97" i="11"/>
  <c r="AE37" i="11"/>
  <c r="AF37" i="11"/>
  <c r="AG37" i="11"/>
  <c r="AC41" i="11"/>
  <c r="AD41" i="11"/>
  <c r="AE41" i="11"/>
  <c r="AF41" i="11"/>
  <c r="AG41" i="11"/>
  <c r="AC45" i="11"/>
  <c r="AD45" i="11"/>
  <c r="AE45" i="11"/>
  <c r="AF45" i="11"/>
  <c r="AG45" i="11"/>
  <c r="AC49" i="11"/>
  <c r="AD49" i="11"/>
  <c r="AE49" i="11"/>
  <c r="AF49" i="11"/>
  <c r="AG49" i="11"/>
  <c r="AC53" i="11"/>
  <c r="AD53" i="11"/>
  <c r="AF53" i="11"/>
  <c r="AG53" i="11"/>
  <c r="AC57" i="11"/>
  <c r="AD57" i="11"/>
  <c r="AF57" i="11"/>
  <c r="AG57" i="11"/>
  <c r="AC61" i="11"/>
  <c r="AD61" i="11"/>
  <c r="AE61" i="11"/>
  <c r="AF61" i="11"/>
  <c r="AG61" i="11"/>
  <c r="AC65" i="11"/>
  <c r="AD65" i="11"/>
  <c r="AE65" i="11"/>
  <c r="AF65" i="11"/>
  <c r="AG65" i="11"/>
  <c r="AC69" i="11"/>
  <c r="AD69" i="11"/>
  <c r="AE69" i="11"/>
  <c r="AF69" i="11"/>
  <c r="AG69" i="11"/>
  <c r="AC73" i="11"/>
  <c r="AD73" i="11"/>
  <c r="AE73" i="11"/>
  <c r="AF73" i="11"/>
  <c r="AG73" i="11"/>
  <c r="AC77" i="11"/>
  <c r="AD77" i="11"/>
  <c r="AE77" i="11"/>
  <c r="AF77" i="11"/>
  <c r="AG77" i="11"/>
  <c r="AC81" i="11"/>
  <c r="AD81" i="11"/>
  <c r="AE81" i="11"/>
  <c r="AF81" i="11"/>
  <c r="AG81" i="11"/>
  <c r="AC85" i="11"/>
  <c r="AD85" i="11"/>
  <c r="AE85" i="11"/>
  <c r="AF85" i="11"/>
  <c r="AG85" i="11"/>
  <c r="AD33" i="11"/>
  <c r="AE33" i="11"/>
  <c r="AF33" i="11"/>
  <c r="AG33" i="11"/>
  <c r="AD13" i="11"/>
  <c r="AE13" i="11"/>
  <c r="AF13" i="11"/>
  <c r="AG13" i="11"/>
  <c r="AD17" i="11"/>
  <c r="AE17" i="11"/>
  <c r="AF17" i="11"/>
  <c r="AG17" i="11"/>
  <c r="AD21" i="11"/>
  <c r="AE21" i="11"/>
  <c r="AF21" i="11"/>
  <c r="AG21" i="11"/>
  <c r="AD25" i="11"/>
  <c r="AE25" i="11"/>
  <c r="AF25" i="11"/>
  <c r="AG25" i="11"/>
  <c r="AE29" i="11"/>
  <c r="AF29" i="11"/>
  <c r="AG29" i="11"/>
  <c r="AD9" i="11"/>
  <c r="AE9" i="11"/>
  <c r="AF9" i="11"/>
  <c r="AG9" i="11"/>
  <c r="AD9" i="8"/>
  <c r="AE9" i="8"/>
  <c r="AF9" i="8"/>
  <c r="AG9" i="8"/>
  <c r="AB49" i="7"/>
  <c r="AC49" i="7"/>
  <c r="AD49" i="7"/>
  <c r="AC25" i="14"/>
  <c r="AB25" i="14"/>
  <c r="AC13" i="7"/>
  <c r="AD13" i="7"/>
  <c r="AE13" i="7"/>
  <c r="AF13" i="7"/>
  <c r="AG13" i="7"/>
  <c r="AC17" i="7"/>
  <c r="AE17" i="7"/>
  <c r="AF17" i="7"/>
  <c r="AG17" i="7"/>
  <c r="AC21" i="7"/>
  <c r="AD21" i="7"/>
  <c r="AE21" i="7"/>
  <c r="AF21" i="7"/>
  <c r="AG21" i="7"/>
  <c r="AC25" i="7"/>
  <c r="AD25" i="7"/>
  <c r="AE25" i="7"/>
  <c r="AF25" i="7"/>
  <c r="AG25" i="7"/>
  <c r="AC29" i="7"/>
  <c r="AD29" i="7"/>
  <c r="AE29" i="7"/>
  <c r="AF29" i="7"/>
  <c r="AG29" i="7"/>
  <c r="AC33" i="7"/>
  <c r="AD33" i="7"/>
  <c r="AE33" i="7"/>
  <c r="AF33" i="7"/>
  <c r="AG33" i="7"/>
  <c r="AC37" i="7"/>
  <c r="AD37" i="7"/>
  <c r="AE37" i="7"/>
  <c r="AC41" i="7"/>
  <c r="AD41" i="7"/>
  <c r="AE41" i="7"/>
  <c r="AF41" i="7"/>
  <c r="AG41" i="7"/>
  <c r="AC45" i="7"/>
  <c r="AD45" i="7"/>
  <c r="AE45" i="7"/>
  <c r="AF45" i="7"/>
  <c r="AG45" i="7"/>
  <c r="AE49" i="7"/>
  <c r="AF49" i="7"/>
  <c r="AG49" i="7"/>
  <c r="AC53" i="7"/>
  <c r="AD53" i="7"/>
  <c r="AE53" i="7"/>
  <c r="AF53" i="7"/>
  <c r="AG53" i="7"/>
  <c r="AC57" i="7"/>
  <c r="AD57" i="7"/>
  <c r="AE57" i="7"/>
  <c r="AF57" i="7"/>
  <c r="AG57" i="7"/>
  <c r="AC61" i="7"/>
  <c r="AD61" i="7"/>
  <c r="AE61" i="7"/>
  <c r="AF61" i="7"/>
  <c r="AG61" i="7"/>
  <c r="AC65" i="7"/>
  <c r="AD65" i="7"/>
  <c r="AE65" i="7"/>
  <c r="AF65" i="7"/>
  <c r="AG65" i="7"/>
  <c r="AC69" i="7"/>
  <c r="AD69" i="7"/>
  <c r="AE69" i="7"/>
  <c r="AD9" i="7"/>
  <c r="AE9" i="7"/>
  <c r="AF9" i="7"/>
  <c r="AG9" i="7"/>
  <c r="AC17" i="10"/>
  <c r="AD17" i="10"/>
  <c r="AE17" i="10"/>
  <c r="AF17" i="10"/>
  <c r="AG17" i="10"/>
  <c r="AD21" i="10"/>
  <c r="AE21" i="10"/>
  <c r="AF21" i="10"/>
  <c r="AG21" i="10"/>
  <c r="AC25" i="10"/>
  <c r="AD25" i="10"/>
  <c r="AE25" i="10"/>
  <c r="AF25" i="10"/>
  <c r="AG25" i="10"/>
  <c r="AC29" i="10"/>
  <c r="AD29" i="10"/>
  <c r="AE29" i="10"/>
  <c r="AF29" i="10"/>
  <c r="AG29" i="10"/>
  <c r="AC33" i="10"/>
  <c r="AD33" i="10"/>
  <c r="AE33" i="10"/>
  <c r="AF33" i="10"/>
  <c r="AG33" i="10"/>
  <c r="AC37" i="10"/>
  <c r="AD37" i="10"/>
  <c r="AE37" i="10"/>
  <c r="AF37" i="10"/>
  <c r="AG37" i="10"/>
  <c r="AC41" i="10"/>
  <c r="AD41" i="10"/>
  <c r="AE41" i="10"/>
  <c r="AF41" i="10"/>
  <c r="AG41" i="10"/>
  <c r="AD45" i="10"/>
  <c r="AE45" i="10"/>
  <c r="AF45" i="10"/>
  <c r="AG45" i="10"/>
  <c r="AD49" i="10"/>
  <c r="AE49" i="10"/>
  <c r="AF49" i="10"/>
  <c r="AG49" i="10"/>
  <c r="AC53" i="10"/>
  <c r="AD53" i="10"/>
  <c r="AE53" i="10"/>
  <c r="AF53" i="10"/>
  <c r="AG53" i="10"/>
  <c r="AC57" i="10"/>
  <c r="AD57" i="10"/>
  <c r="AE57" i="10"/>
  <c r="AF57" i="10"/>
  <c r="AG57" i="10"/>
  <c r="AC61" i="10"/>
  <c r="AD61" i="10"/>
  <c r="AE61" i="10"/>
  <c r="AF61" i="10"/>
  <c r="AG61" i="10"/>
  <c r="AC65" i="10"/>
  <c r="AD65" i="10"/>
  <c r="AE65" i="10"/>
  <c r="AF65" i="10"/>
  <c r="AG65" i="10"/>
  <c r="AC69" i="10"/>
  <c r="AD69" i="10"/>
  <c r="AE69" i="10"/>
  <c r="AF69" i="10"/>
  <c r="AG69" i="10"/>
  <c r="AD13" i="10"/>
  <c r="AE13" i="10"/>
  <c r="AF13" i="10"/>
  <c r="AG13" i="10"/>
  <c r="AC13" i="10"/>
  <c r="AD9" i="10"/>
  <c r="AE9" i="10"/>
  <c r="AF9" i="10"/>
  <c r="AG9" i="10"/>
  <c r="AD45" i="12"/>
  <c r="AE45" i="12"/>
  <c r="AF45" i="12"/>
  <c r="AG45" i="12"/>
  <c r="AE41" i="12"/>
  <c r="AF41" i="12"/>
  <c r="AG41" i="12"/>
  <c r="AD41" i="12"/>
  <c r="AD37" i="12"/>
  <c r="AE37" i="12"/>
  <c r="AF37" i="12"/>
  <c r="AG37" i="12"/>
  <c r="AD33" i="12"/>
  <c r="AE33" i="12"/>
  <c r="AF33" i="12"/>
  <c r="AG33" i="12"/>
  <c r="AD29" i="12"/>
  <c r="AE29" i="12"/>
  <c r="AF29" i="12"/>
  <c r="AG29" i="12"/>
  <c r="AD25" i="12"/>
  <c r="AE25" i="12"/>
  <c r="AF25" i="12"/>
  <c r="AG25" i="12"/>
  <c r="AD21" i="12"/>
  <c r="AE21" i="12"/>
  <c r="AF21" i="12"/>
  <c r="AG21" i="12"/>
  <c r="AD17" i="12"/>
  <c r="AE17" i="12"/>
  <c r="AF17" i="12"/>
  <c r="AG17" i="12"/>
  <c r="AD13" i="12"/>
  <c r="AE13" i="12"/>
  <c r="AF13" i="12"/>
  <c r="AG13" i="12"/>
  <c r="AD9" i="12"/>
  <c r="AE9" i="12"/>
  <c r="AF9" i="12"/>
  <c r="AG9" i="12"/>
  <c r="AA33" i="2" l="1"/>
  <c r="AA34" i="2" s="1"/>
  <c r="Z29" i="2"/>
  <c r="Z30" i="2" s="1"/>
  <c r="Z33" i="2"/>
  <c r="Z34" i="2" s="1"/>
  <c r="AA26" i="2"/>
  <c r="AA21" i="2"/>
  <c r="AA22" i="2" s="1"/>
  <c r="Z49" i="14"/>
  <c r="Z50" i="14" s="1"/>
  <c r="Z61" i="14"/>
  <c r="Z89" i="14" l="1"/>
  <c r="Z85" i="14"/>
  <c r="Z77" i="14"/>
  <c r="Z65" i="14"/>
  <c r="Z53" i="14"/>
  <c r="Z45" i="14"/>
  <c r="Z37" i="14"/>
  <c r="Z21" i="14"/>
  <c r="Y77" i="14"/>
  <c r="AG61" i="13" l="1"/>
  <c r="AF61" i="13"/>
  <c r="AE61" i="13"/>
  <c r="AD61" i="13"/>
  <c r="AE65" i="13"/>
  <c r="AF65" i="13"/>
  <c r="AG65" i="13"/>
  <c r="AD65" i="13"/>
  <c r="AG336" i="19" l="1"/>
  <c r="AF336" i="19"/>
  <c r="AE336" i="19"/>
  <c r="AD336" i="19"/>
  <c r="AC336" i="19"/>
  <c r="AB336" i="19"/>
  <c r="AA336" i="19"/>
  <c r="Z336" i="19"/>
  <c r="Y336" i="19"/>
  <c r="X336" i="19"/>
  <c r="W336" i="19"/>
  <c r="V336" i="19"/>
  <c r="U336" i="19"/>
  <c r="T336" i="19"/>
  <c r="S336" i="19"/>
  <c r="AG335" i="19"/>
  <c r="AF335" i="19"/>
  <c r="AE335" i="19"/>
  <c r="AD335" i="19"/>
  <c r="AC335" i="19"/>
  <c r="AB335" i="19"/>
  <c r="AA335" i="19"/>
  <c r="Z335" i="19"/>
  <c r="Y335" i="19"/>
  <c r="X335" i="19"/>
  <c r="W335" i="19"/>
  <c r="V335" i="19"/>
  <c r="U335" i="19"/>
  <c r="T335" i="19"/>
  <c r="S335" i="19"/>
  <c r="AG334" i="19"/>
  <c r="AF334" i="19"/>
  <c r="AE334" i="19"/>
  <c r="AD334" i="19"/>
  <c r="AC334" i="19"/>
  <c r="AB334" i="19"/>
  <c r="AA334" i="19"/>
  <c r="Z334" i="19"/>
  <c r="Y334" i="19"/>
  <c r="X334" i="19"/>
  <c r="W334" i="19"/>
  <c r="V334" i="19"/>
  <c r="U334" i="19"/>
  <c r="T334" i="19"/>
  <c r="S334" i="19"/>
  <c r="AG333" i="19"/>
  <c r="AF333" i="19"/>
  <c r="AE333" i="19"/>
  <c r="AD333" i="19"/>
  <c r="AC333" i="19"/>
  <c r="AB333" i="19"/>
  <c r="AA333" i="19"/>
  <c r="Z333" i="19"/>
  <c r="Y333" i="19"/>
  <c r="X333" i="19"/>
  <c r="W333" i="19"/>
  <c r="V333" i="19"/>
  <c r="U333" i="19"/>
  <c r="T333" i="19"/>
  <c r="S333" i="19"/>
  <c r="AY13" i="18"/>
  <c r="AY17" i="18"/>
  <c r="AY21" i="18"/>
  <c r="AY25" i="18"/>
  <c r="AY29" i="18"/>
  <c r="AY33" i="18"/>
  <c r="AY37" i="18"/>
  <c r="AY41" i="18"/>
  <c r="AY45" i="18"/>
  <c r="AY49" i="18"/>
  <c r="AY53" i="18"/>
  <c r="AY57" i="18"/>
  <c r="AY61" i="18"/>
  <c r="AY65" i="18"/>
  <c r="AY69" i="18"/>
  <c r="AY73" i="18"/>
  <c r="AY77" i="18"/>
  <c r="AY81" i="18"/>
  <c r="AY85" i="18"/>
  <c r="AY9" i="18"/>
  <c r="BA89" i="18"/>
  <c r="AZ89" i="18"/>
  <c r="AX89" i="18"/>
  <c r="AW89" i="18"/>
  <c r="AV89" i="18"/>
  <c r="AU89" i="18"/>
  <c r="AT89" i="18"/>
  <c r="AS89" i="18"/>
  <c r="AR89" i="18"/>
  <c r="AQ89" i="18"/>
  <c r="AP89" i="18"/>
  <c r="AO89" i="18"/>
  <c r="G89" i="18"/>
  <c r="H89" i="18"/>
  <c r="I89" i="18"/>
  <c r="J89" i="18"/>
  <c r="K89" i="18"/>
  <c r="L89" i="18"/>
  <c r="M89" i="18"/>
  <c r="N89" i="18"/>
  <c r="O89" i="18"/>
  <c r="P89" i="18"/>
  <c r="Q89" i="18"/>
  <c r="R89" i="18"/>
  <c r="S89" i="18"/>
  <c r="T89" i="18"/>
  <c r="U89" i="18"/>
  <c r="V89" i="18"/>
  <c r="W89" i="18"/>
  <c r="X89" i="18"/>
  <c r="Y89" i="18"/>
  <c r="Z89" i="18"/>
  <c r="AA89" i="18"/>
  <c r="AB89" i="18"/>
  <c r="AC89" i="18"/>
  <c r="AD89" i="18"/>
  <c r="AE89" i="18"/>
  <c r="AF89" i="18"/>
  <c r="AG89" i="18"/>
  <c r="AH89" i="18"/>
  <c r="AI89" i="18"/>
  <c r="AJ89" i="18"/>
  <c r="G90" i="18"/>
  <c r="H90" i="18"/>
  <c r="I90" i="18"/>
  <c r="J90" i="18"/>
  <c r="K90" i="18"/>
  <c r="L90" i="18"/>
  <c r="M90" i="18"/>
  <c r="N90" i="18"/>
  <c r="O90" i="18"/>
  <c r="P90" i="18"/>
  <c r="Q90" i="18"/>
  <c r="R90" i="18"/>
  <c r="S90" i="18"/>
  <c r="T90" i="18"/>
  <c r="U90" i="18"/>
  <c r="V90" i="18"/>
  <c r="W90" i="18"/>
  <c r="X90" i="18"/>
  <c r="Y90" i="18"/>
  <c r="Z90" i="18"/>
  <c r="AA90" i="18"/>
  <c r="AB90" i="18"/>
  <c r="AC90" i="18"/>
  <c r="AD90" i="18"/>
  <c r="AE90" i="18"/>
  <c r="AF90" i="18"/>
  <c r="AG90" i="18"/>
  <c r="AH90" i="18"/>
  <c r="AI90" i="18"/>
  <c r="AJ90" i="18"/>
  <c r="G91" i="18"/>
  <c r="H91" i="18"/>
  <c r="I91" i="18"/>
  <c r="J91" i="18"/>
  <c r="K91" i="18"/>
  <c r="L91" i="18"/>
  <c r="M91" i="18"/>
  <c r="N91" i="18"/>
  <c r="O91" i="18"/>
  <c r="P91" i="18"/>
  <c r="Q91" i="18"/>
  <c r="R91" i="18"/>
  <c r="S91" i="18"/>
  <c r="T91" i="18"/>
  <c r="U91" i="18"/>
  <c r="V91" i="18"/>
  <c r="W91" i="18"/>
  <c r="X91" i="18"/>
  <c r="Y91" i="18"/>
  <c r="Z91" i="18"/>
  <c r="AA91" i="18"/>
  <c r="AB91" i="18"/>
  <c r="AC91" i="18"/>
  <c r="AD91" i="18"/>
  <c r="AE91" i="18"/>
  <c r="AF91" i="18"/>
  <c r="AG91" i="18"/>
  <c r="AH91" i="18"/>
  <c r="AI91" i="18"/>
  <c r="AJ91" i="18"/>
  <c r="G92" i="18"/>
  <c r="H92" i="18"/>
  <c r="I92" i="18"/>
  <c r="J92" i="18"/>
  <c r="K92" i="18"/>
  <c r="L92" i="18"/>
  <c r="M92" i="18"/>
  <c r="N92" i="18"/>
  <c r="O92" i="18"/>
  <c r="P92" i="18"/>
  <c r="Q92" i="18"/>
  <c r="R92" i="18"/>
  <c r="S92" i="18"/>
  <c r="T92" i="18"/>
  <c r="U92" i="18"/>
  <c r="V92" i="18"/>
  <c r="W92" i="18"/>
  <c r="X92" i="18"/>
  <c r="Y92" i="18"/>
  <c r="Z92" i="18"/>
  <c r="AA92" i="18"/>
  <c r="AB92" i="18"/>
  <c r="AC92" i="18"/>
  <c r="AD92" i="18"/>
  <c r="AE92" i="18"/>
  <c r="AF92" i="18"/>
  <c r="AG92" i="18"/>
  <c r="AH92" i="18"/>
  <c r="AI92" i="18"/>
  <c r="AJ92" i="18"/>
  <c r="F92" i="18"/>
  <c r="F91" i="18"/>
  <c r="F90" i="18"/>
  <c r="F89" i="18"/>
  <c r="BA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AG48" i="16"/>
  <c r="AH48" i="16"/>
  <c r="AI48" i="16"/>
  <c r="AJ48" i="16"/>
  <c r="F48" i="16"/>
  <c r="F47" i="16"/>
  <c r="F46" i="16"/>
  <c r="F45" i="16"/>
  <c r="AG112" i="14"/>
  <c r="AF112" i="14"/>
  <c r="AE112" i="14"/>
  <c r="AD112" i="14"/>
  <c r="AG111" i="14"/>
  <c r="AF111" i="14"/>
  <c r="AE111" i="14"/>
  <c r="AD111" i="14"/>
  <c r="AG110" i="14"/>
  <c r="AF110" i="14"/>
  <c r="AE110" i="14"/>
  <c r="AD110" i="14"/>
  <c r="AG109" i="14"/>
  <c r="AF109" i="14"/>
  <c r="AE109" i="14"/>
  <c r="AD109" i="14"/>
  <c r="BA93" i="13"/>
  <c r="G93" i="13"/>
  <c r="H93" i="13"/>
  <c r="I93" i="13"/>
  <c r="J93" i="13"/>
  <c r="K93" i="13"/>
  <c r="L93" i="13"/>
  <c r="M93" i="13"/>
  <c r="N93" i="13"/>
  <c r="O93" i="13"/>
  <c r="P93" i="13"/>
  <c r="Q93" i="13"/>
  <c r="R93" i="13"/>
  <c r="S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AJ93" i="13"/>
  <c r="G94" i="13"/>
  <c r="H94" i="13"/>
  <c r="I94" i="13"/>
  <c r="J94" i="13"/>
  <c r="K94" i="13"/>
  <c r="L94" i="13"/>
  <c r="M94" i="13"/>
  <c r="N94" i="13"/>
  <c r="O94" i="13"/>
  <c r="P94" i="13"/>
  <c r="Q94" i="13"/>
  <c r="R94" i="13"/>
  <c r="S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AJ94" i="13"/>
  <c r="G95" i="13"/>
  <c r="H95" i="13"/>
  <c r="I95" i="13"/>
  <c r="J95" i="13"/>
  <c r="K95" i="13"/>
  <c r="L95" i="13"/>
  <c r="M95" i="13"/>
  <c r="N95" i="13"/>
  <c r="O95" i="13"/>
  <c r="P95" i="13"/>
  <c r="Q95" i="13"/>
  <c r="R95" i="13"/>
  <c r="S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AJ95" i="13"/>
  <c r="G96" i="13"/>
  <c r="H96" i="13"/>
  <c r="I96" i="13"/>
  <c r="J96" i="13"/>
  <c r="K96" i="13"/>
  <c r="L96" i="13"/>
  <c r="M96" i="13"/>
  <c r="N96" i="13"/>
  <c r="O96" i="13"/>
  <c r="P96" i="13"/>
  <c r="Q96" i="13"/>
  <c r="R96" i="13"/>
  <c r="S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AJ96" i="13"/>
  <c r="F96" i="13"/>
  <c r="F95" i="13"/>
  <c r="F94" i="13"/>
  <c r="F93" i="13"/>
  <c r="BA69" i="12"/>
  <c r="G69" i="12"/>
  <c r="H69" i="12"/>
  <c r="I69" i="12"/>
  <c r="J69" i="12"/>
  <c r="K69" i="12"/>
  <c r="L69" i="12"/>
  <c r="M69" i="12"/>
  <c r="N69" i="12"/>
  <c r="O69" i="12"/>
  <c r="P69" i="12"/>
  <c r="Q69" i="12"/>
  <c r="R69" i="12"/>
  <c r="S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AJ69" i="12"/>
  <c r="G70" i="12"/>
  <c r="H70" i="12"/>
  <c r="I70" i="12"/>
  <c r="J70" i="12"/>
  <c r="K70" i="12"/>
  <c r="L70" i="12"/>
  <c r="M70" i="12"/>
  <c r="N70" i="12"/>
  <c r="O70" i="12"/>
  <c r="P70" i="12"/>
  <c r="Q70" i="12"/>
  <c r="R70" i="12"/>
  <c r="S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AJ70" i="12"/>
  <c r="G71" i="12"/>
  <c r="H71" i="12"/>
  <c r="I71" i="12"/>
  <c r="J71" i="12"/>
  <c r="K71" i="12"/>
  <c r="L71" i="12"/>
  <c r="M71" i="12"/>
  <c r="N71" i="12"/>
  <c r="O71" i="12"/>
  <c r="P71" i="12"/>
  <c r="Q71" i="12"/>
  <c r="R71" i="12"/>
  <c r="S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AJ71" i="12"/>
  <c r="G72" i="12"/>
  <c r="H72" i="12"/>
  <c r="I72" i="12"/>
  <c r="J72" i="12"/>
  <c r="K72" i="12"/>
  <c r="L72" i="12"/>
  <c r="M72" i="12"/>
  <c r="N72" i="12"/>
  <c r="O72" i="12"/>
  <c r="P72" i="12"/>
  <c r="Q72" i="12"/>
  <c r="R72" i="12"/>
  <c r="S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AJ72" i="12"/>
  <c r="F72" i="12"/>
  <c r="F71" i="12"/>
  <c r="F70" i="12"/>
  <c r="F69" i="12"/>
  <c r="BA113" i="11"/>
  <c r="G113" i="11"/>
  <c r="H113" i="11"/>
  <c r="I113" i="11"/>
  <c r="J113" i="11"/>
  <c r="K113" i="11"/>
  <c r="L113" i="11"/>
  <c r="M113" i="11"/>
  <c r="N113" i="11"/>
  <c r="O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G114" i="11"/>
  <c r="H114" i="11"/>
  <c r="I114" i="11"/>
  <c r="J114" i="11"/>
  <c r="K114" i="11"/>
  <c r="L114" i="11"/>
  <c r="M114" i="11"/>
  <c r="N114" i="11"/>
  <c r="O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G115" i="11"/>
  <c r="H115" i="11"/>
  <c r="I115" i="11"/>
  <c r="J115" i="11"/>
  <c r="K115" i="11"/>
  <c r="L115" i="11"/>
  <c r="M115" i="11"/>
  <c r="N115" i="11"/>
  <c r="O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G116" i="11"/>
  <c r="H116" i="11"/>
  <c r="I116" i="11"/>
  <c r="J116" i="11"/>
  <c r="K116" i="11"/>
  <c r="L116" i="11"/>
  <c r="M116" i="11"/>
  <c r="N116" i="11"/>
  <c r="O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F116" i="11"/>
  <c r="F115" i="11"/>
  <c r="F114" i="11"/>
  <c r="F113" i="11"/>
  <c r="AG112" i="10"/>
  <c r="AF112" i="10"/>
  <c r="AE112" i="10"/>
  <c r="AD112" i="10"/>
  <c r="AG111" i="10"/>
  <c r="AF111" i="10"/>
  <c r="AE111" i="10"/>
  <c r="AD111" i="10"/>
  <c r="AG110" i="10"/>
  <c r="AF110" i="10"/>
  <c r="AE110" i="10"/>
  <c r="AD110" i="10"/>
  <c r="AG109" i="10"/>
  <c r="AF109" i="10"/>
  <c r="AE109" i="10"/>
  <c r="AD109" i="10"/>
  <c r="BA109" i="9"/>
  <c r="G109" i="9"/>
  <c r="H109" i="9"/>
  <c r="I109" i="9"/>
  <c r="J109" i="9"/>
  <c r="K109" i="9"/>
  <c r="L109" i="9"/>
  <c r="M109" i="9"/>
  <c r="N109" i="9"/>
  <c r="O109" i="9"/>
  <c r="P109" i="9"/>
  <c r="Q109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G110" i="9"/>
  <c r="H110" i="9"/>
  <c r="I110" i="9"/>
  <c r="J110" i="9"/>
  <c r="K110" i="9"/>
  <c r="L110" i="9"/>
  <c r="M110" i="9"/>
  <c r="N110" i="9"/>
  <c r="O110" i="9"/>
  <c r="P110" i="9"/>
  <c r="Q110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AJ110" i="9"/>
  <c r="G111" i="9"/>
  <c r="H111" i="9"/>
  <c r="I111" i="9"/>
  <c r="J111" i="9"/>
  <c r="K111" i="9"/>
  <c r="L111" i="9"/>
  <c r="M111" i="9"/>
  <c r="N111" i="9"/>
  <c r="O111" i="9"/>
  <c r="P111" i="9"/>
  <c r="Q111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G112" i="9"/>
  <c r="H112" i="9"/>
  <c r="I112" i="9"/>
  <c r="J112" i="9"/>
  <c r="K112" i="9"/>
  <c r="L112" i="9"/>
  <c r="M112" i="9"/>
  <c r="N112" i="9"/>
  <c r="O112" i="9"/>
  <c r="P112" i="9"/>
  <c r="Q112" i="9"/>
  <c r="R112" i="9"/>
  <c r="S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AJ112" i="9"/>
  <c r="F112" i="9"/>
  <c r="F109" i="9"/>
  <c r="F111" i="9"/>
  <c r="F110" i="9"/>
  <c r="AY89" i="18" l="1"/>
  <c r="BA65" i="8"/>
  <c r="G65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AJ65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AJ66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AJ67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AJ68" i="8"/>
  <c r="F68" i="8"/>
  <c r="F65" i="8"/>
  <c r="F67" i="8"/>
  <c r="F66" i="8"/>
  <c r="AO33" i="4"/>
  <c r="AO37" i="4"/>
  <c r="AO41" i="4"/>
  <c r="AO45" i="4"/>
  <c r="AO49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AO41" i="3"/>
  <c r="AO45" i="3"/>
  <c r="AO49" i="3"/>
  <c r="AJ56" i="3"/>
  <c r="AI56" i="3"/>
  <c r="AH56" i="3"/>
  <c r="AG56" i="3"/>
  <c r="AF56" i="3"/>
  <c r="AE56" i="3"/>
  <c r="AD56" i="3"/>
  <c r="AC56" i="3"/>
  <c r="AB56" i="3"/>
  <c r="AJ55" i="3"/>
  <c r="AI55" i="3"/>
  <c r="AH55" i="3"/>
  <c r="AG55" i="3"/>
  <c r="AF55" i="3"/>
  <c r="AE55" i="3"/>
  <c r="AD55" i="3"/>
  <c r="AC55" i="3"/>
  <c r="AB55" i="3"/>
  <c r="AJ54" i="3"/>
  <c r="AI54" i="3"/>
  <c r="AH54" i="3"/>
  <c r="AG54" i="3"/>
  <c r="AF54" i="3"/>
  <c r="AE54" i="3"/>
  <c r="AD54" i="3"/>
  <c r="AC54" i="3"/>
  <c r="AB54" i="3"/>
  <c r="AJ53" i="3"/>
  <c r="AI53" i="3"/>
  <c r="AH53" i="3"/>
  <c r="AG53" i="3"/>
  <c r="AF53" i="3"/>
  <c r="AE53" i="3"/>
  <c r="AD53" i="3"/>
  <c r="AC53" i="3"/>
  <c r="AB53" i="3"/>
  <c r="AO37" i="2" l="1"/>
  <c r="AO41" i="2"/>
  <c r="AO45" i="2"/>
  <c r="AO49" i="2"/>
  <c r="AJ56" i="2"/>
  <c r="AI56" i="2"/>
  <c r="AH56" i="2"/>
  <c r="AG56" i="2"/>
  <c r="AF56" i="2"/>
  <c r="AE56" i="2"/>
  <c r="AD56" i="2"/>
  <c r="AC56" i="2"/>
  <c r="AB56" i="2"/>
  <c r="AA56" i="2"/>
  <c r="AJ55" i="2"/>
  <c r="AI55" i="2"/>
  <c r="AH55" i="2"/>
  <c r="AG55" i="2"/>
  <c r="AF55" i="2"/>
  <c r="AE55" i="2"/>
  <c r="AD55" i="2"/>
  <c r="AC55" i="2"/>
  <c r="AB55" i="2"/>
  <c r="AA55" i="2"/>
  <c r="AJ54" i="2"/>
  <c r="AI54" i="2"/>
  <c r="AH54" i="2"/>
  <c r="AG54" i="2"/>
  <c r="AF54" i="2"/>
  <c r="AE54" i="2"/>
  <c r="AD54" i="2"/>
  <c r="AC54" i="2"/>
  <c r="AB54" i="2"/>
  <c r="AA54" i="2"/>
  <c r="AJ53" i="2"/>
  <c r="AI53" i="2"/>
  <c r="AH53" i="2"/>
  <c r="AG53" i="2"/>
  <c r="AF53" i="2"/>
  <c r="AE53" i="2"/>
  <c r="AD53" i="2"/>
  <c r="AC53" i="2"/>
  <c r="AB53" i="2"/>
  <c r="AA53" i="2"/>
  <c r="Y89" i="14" l="1"/>
  <c r="Y85" i="14"/>
  <c r="Y65" i="14"/>
  <c r="Y61" i="14"/>
  <c r="Y57" i="14"/>
  <c r="Y53" i="14"/>
  <c r="Y45" i="14"/>
  <c r="Y37" i="14"/>
  <c r="Y29" i="14"/>
  <c r="Y21" i="14"/>
  <c r="Z25" i="2"/>
  <c r="Z26" i="2" s="1"/>
  <c r="Z21" i="2"/>
  <c r="Z22" i="2" s="1"/>
  <c r="Z17" i="2"/>
  <c r="Z18" i="2" s="1"/>
  <c r="Z13" i="2"/>
  <c r="Z29" i="7"/>
  <c r="AA29" i="7"/>
  <c r="Y29" i="7"/>
  <c r="O29" i="7"/>
  <c r="Z14" i="2" l="1"/>
  <c r="Z54" i="2"/>
  <c r="Z55" i="2"/>
  <c r="Z56" i="2"/>
  <c r="Z53" i="2"/>
  <c r="K73" i="9"/>
  <c r="X13" i="15"/>
  <c r="AB13" i="15"/>
  <c r="AC13" i="15"/>
  <c r="AE13" i="15"/>
  <c r="AF13" i="15"/>
  <c r="AG13" i="15"/>
  <c r="AB9" i="15"/>
  <c r="AC9" i="15"/>
  <c r="AD9" i="15"/>
  <c r="AE9" i="15"/>
  <c r="AF9" i="15"/>
  <c r="AG9" i="15"/>
  <c r="X9" i="15"/>
  <c r="Y9" i="15"/>
  <c r="Z9" i="15"/>
  <c r="AA9" i="15"/>
  <c r="X89" i="14"/>
  <c r="X90" i="14" s="1"/>
  <c r="W89" i="14"/>
  <c r="W90" i="14" s="1"/>
  <c r="X85" i="14"/>
  <c r="X86" i="14" s="1"/>
  <c r="W85" i="14"/>
  <c r="W86" i="14" s="1"/>
  <c r="X77" i="14"/>
  <c r="W77" i="14"/>
  <c r="W78" i="14" s="1"/>
  <c r="X65" i="14"/>
  <c r="X66" i="14" s="1"/>
  <c r="W65" i="14"/>
  <c r="W66" i="14" s="1"/>
  <c r="X61" i="14"/>
  <c r="X62" i="14" s="1"/>
  <c r="W61" i="14"/>
  <c r="W62" i="14" s="1"/>
  <c r="X57" i="14"/>
  <c r="X58" i="14" s="1"/>
  <c r="W58" i="14"/>
  <c r="X53" i="14"/>
  <c r="X54" i="14" s="1"/>
  <c r="W53" i="14"/>
  <c r="W54" i="14" s="1"/>
  <c r="X49" i="14"/>
  <c r="X50" i="14" s="1"/>
  <c r="W49" i="14"/>
  <c r="W50" i="14" s="1"/>
  <c r="X45" i="14"/>
  <c r="W46" i="14"/>
  <c r="W45" i="14"/>
  <c r="K53" i="14"/>
  <c r="L53" i="14"/>
  <c r="J53" i="14"/>
  <c r="Y46" i="15" l="1"/>
  <c r="Y45" i="15"/>
  <c r="Y47" i="15"/>
  <c r="Y48" i="15"/>
  <c r="AE47" i="15"/>
  <c r="AE48" i="15"/>
  <c r="AE46" i="15"/>
  <c r="AE45" i="15"/>
  <c r="X48" i="15"/>
  <c r="X46" i="15"/>
  <c r="X45" i="15"/>
  <c r="X47" i="15"/>
  <c r="AD46" i="15"/>
  <c r="AD45" i="15"/>
  <c r="AD47" i="15"/>
  <c r="AD48" i="15"/>
  <c r="AA47" i="15"/>
  <c r="AA48" i="15"/>
  <c r="AA46" i="15"/>
  <c r="AA45" i="15"/>
  <c r="AG46" i="15"/>
  <c r="AG45" i="15"/>
  <c r="AG47" i="15"/>
  <c r="AG48" i="15"/>
  <c r="AC46" i="15"/>
  <c r="AC45" i="15"/>
  <c r="AC47" i="15"/>
  <c r="AC48" i="15"/>
  <c r="Z46" i="15"/>
  <c r="Z45" i="15"/>
  <c r="Z47" i="15"/>
  <c r="Z48" i="15"/>
  <c r="AF48" i="15"/>
  <c r="AF46" i="15"/>
  <c r="AF45" i="15"/>
  <c r="AF47" i="15"/>
  <c r="AB48" i="15"/>
  <c r="AB46" i="15"/>
  <c r="AB45" i="15"/>
  <c r="AB47" i="15"/>
  <c r="Y69" i="13"/>
  <c r="Z69" i="13"/>
  <c r="AA69" i="13"/>
  <c r="AB69" i="13"/>
  <c r="AC69" i="13"/>
  <c r="X69" i="13"/>
  <c r="X37" i="14"/>
  <c r="I41" i="14"/>
  <c r="M41" i="14"/>
  <c r="X29" i="14"/>
  <c r="W29" i="14"/>
  <c r="W25" i="14"/>
  <c r="W26" i="14" s="1"/>
  <c r="AB17" i="14"/>
  <c r="AC17" i="14"/>
  <c r="W17" i="14"/>
  <c r="AA111" i="14" l="1"/>
  <c r="AA110" i="14"/>
  <c r="AA112" i="14"/>
  <c r="AA109" i="14"/>
  <c r="W111" i="14"/>
  <c r="W110" i="14"/>
  <c r="W112" i="14"/>
  <c r="W109" i="14"/>
  <c r="Z110" i="14"/>
  <c r="Z109" i="14"/>
  <c r="Z111" i="14"/>
  <c r="Z112" i="14"/>
  <c r="X112" i="14"/>
  <c r="X111" i="14"/>
  <c r="X110" i="14"/>
  <c r="X109" i="14"/>
  <c r="AC110" i="14"/>
  <c r="AC109" i="14"/>
  <c r="AC112" i="14"/>
  <c r="AC111" i="14"/>
  <c r="Y110" i="14"/>
  <c r="Y109" i="14"/>
  <c r="Y112" i="14"/>
  <c r="Y111" i="14"/>
  <c r="AB112" i="14"/>
  <c r="AB111" i="14"/>
  <c r="AB110" i="14"/>
  <c r="AB109" i="14"/>
  <c r="G41" i="13"/>
  <c r="V95" i="7"/>
  <c r="U95" i="7"/>
  <c r="T95" i="7"/>
  <c r="S95" i="7"/>
  <c r="R95" i="7"/>
  <c r="Q95" i="7"/>
  <c r="P95" i="7"/>
  <c r="O95" i="7"/>
  <c r="N95" i="7"/>
  <c r="M95" i="7"/>
  <c r="L95" i="7"/>
  <c r="K95" i="7"/>
  <c r="J95" i="7"/>
  <c r="I95" i="7"/>
  <c r="H95" i="7"/>
  <c r="G95" i="7"/>
  <c r="F95" i="7"/>
  <c r="AG93" i="7"/>
  <c r="AF93" i="7"/>
  <c r="AE93" i="7"/>
  <c r="AD93" i="7"/>
  <c r="AC93" i="7"/>
  <c r="AC94" i="7" s="1"/>
  <c r="AB93" i="7"/>
  <c r="AB94" i="7" s="1"/>
  <c r="AA93" i="7"/>
  <c r="AA94" i="7" s="1"/>
  <c r="Z93" i="7"/>
  <c r="Z94" i="7" s="1"/>
  <c r="Y93" i="7"/>
  <c r="Y94" i="7" s="1"/>
  <c r="X93" i="7"/>
  <c r="X94" i="7" s="1"/>
  <c r="W93" i="7"/>
  <c r="W94" i="7" s="1"/>
  <c r="V93" i="7"/>
  <c r="V94" i="7" s="1"/>
  <c r="U93" i="7"/>
  <c r="U94" i="7" s="1"/>
  <c r="T93" i="7"/>
  <c r="T94" i="7" s="1"/>
  <c r="S93" i="7"/>
  <c r="S94" i="7" s="1"/>
  <c r="R93" i="7"/>
  <c r="R94" i="7" s="1"/>
  <c r="Q93" i="7"/>
  <c r="Q94" i="7" s="1"/>
  <c r="P93" i="7"/>
  <c r="P94" i="7" s="1"/>
  <c r="O93" i="7"/>
  <c r="O94" i="7" s="1"/>
  <c r="N93" i="7"/>
  <c r="N94" i="7" s="1"/>
  <c r="M93" i="7"/>
  <c r="M94" i="7" s="1"/>
  <c r="L93" i="7"/>
  <c r="L94" i="7" s="1"/>
  <c r="K93" i="7"/>
  <c r="K94" i="7" s="1"/>
  <c r="J93" i="7"/>
  <c r="J94" i="7" s="1"/>
  <c r="I93" i="7"/>
  <c r="I94" i="7" s="1"/>
  <c r="H93" i="7"/>
  <c r="H94" i="7" s="1"/>
  <c r="G93" i="7"/>
  <c r="G94" i="7" s="1"/>
  <c r="F93" i="7"/>
  <c r="F94" i="7" s="1"/>
  <c r="AC17" i="12" l="1"/>
  <c r="AB17" i="12"/>
  <c r="AA17" i="12"/>
  <c r="Z17" i="12"/>
  <c r="Y17" i="12"/>
  <c r="X17" i="12"/>
  <c r="W25" i="12"/>
  <c r="X25" i="12"/>
  <c r="Y25" i="12"/>
  <c r="Z25" i="12"/>
  <c r="AA25" i="12"/>
  <c r="AB25" i="12"/>
  <c r="AC25" i="12"/>
  <c r="W29" i="12"/>
  <c r="X29" i="12"/>
  <c r="Y29" i="12"/>
  <c r="Z29" i="12"/>
  <c r="AA29" i="12"/>
  <c r="AB29" i="12"/>
  <c r="AC29" i="12"/>
  <c r="W33" i="12"/>
  <c r="X33" i="12"/>
  <c r="Y33" i="12"/>
  <c r="Z33" i="12"/>
  <c r="AA33" i="12"/>
  <c r="AB33" i="12"/>
  <c r="AC33" i="12"/>
  <c r="W37" i="12"/>
  <c r="X37" i="12"/>
  <c r="Y37" i="12"/>
  <c r="Z37" i="12"/>
  <c r="AA37" i="12"/>
  <c r="AB37" i="12"/>
  <c r="AC37" i="12"/>
  <c r="W41" i="12"/>
  <c r="X41" i="12"/>
  <c r="Y41" i="12"/>
  <c r="Z41" i="12"/>
  <c r="AA41" i="12"/>
  <c r="AB41" i="12"/>
  <c r="W45" i="12"/>
  <c r="X45" i="12"/>
  <c r="Y45" i="12"/>
  <c r="Z45" i="12"/>
  <c r="AA45" i="12"/>
  <c r="AB45" i="12"/>
  <c r="AC45" i="12"/>
  <c r="AC21" i="12"/>
  <c r="AB21" i="12"/>
  <c r="AA21" i="12"/>
  <c r="Z21" i="12"/>
  <c r="Y21" i="12"/>
  <c r="X21" i="12"/>
  <c r="W21" i="12"/>
  <c r="AC13" i="12"/>
  <c r="AB13" i="12"/>
  <c r="AA13" i="12"/>
  <c r="Z13" i="12"/>
  <c r="Y13" i="12"/>
  <c r="X13" i="12"/>
  <c r="W13" i="12"/>
  <c r="X9" i="12"/>
  <c r="Y9" i="12"/>
  <c r="Z9" i="12"/>
  <c r="AA9" i="12"/>
  <c r="AB9" i="12"/>
  <c r="AC9" i="12"/>
  <c r="W9" i="12"/>
  <c r="AD89" i="7"/>
  <c r="AE89" i="7"/>
  <c r="AF89" i="7"/>
  <c r="AG89" i="7"/>
  <c r="AC9" i="16"/>
  <c r="AA9" i="16"/>
  <c r="AA10" i="16" s="1"/>
  <c r="Z9" i="16"/>
  <c r="Z10" i="16" s="1"/>
  <c r="Y9" i="16"/>
  <c r="Y10" i="16" s="1"/>
  <c r="X9" i="16"/>
  <c r="X10" i="16" s="1"/>
  <c r="AB25" i="16"/>
  <c r="AA25" i="16"/>
  <c r="AA26" i="16" s="1"/>
  <c r="Z25" i="16"/>
  <c r="Z26" i="16" s="1"/>
  <c r="Y25" i="16"/>
  <c r="Y26" i="16" s="1"/>
  <c r="X25" i="16"/>
  <c r="X26" i="16" s="1"/>
  <c r="X21" i="16"/>
  <c r="Y21" i="16"/>
  <c r="Z21" i="16"/>
  <c r="AA21" i="16"/>
  <c r="AB21" i="16"/>
  <c r="W19" i="16"/>
  <c r="AB17" i="16"/>
  <c r="AA17" i="16"/>
  <c r="AA18" i="16" s="1"/>
  <c r="Z17" i="16"/>
  <c r="Z18" i="16" s="1"/>
  <c r="Y17" i="16"/>
  <c r="Y18" i="16" s="1"/>
  <c r="X17" i="16"/>
  <c r="X18" i="16" s="1"/>
  <c r="W17" i="16"/>
  <c r="W18" i="16" s="1"/>
  <c r="AB13" i="16"/>
  <c r="X13" i="16"/>
  <c r="Y13" i="16"/>
  <c r="Z13" i="16"/>
  <c r="Z14" i="16" s="1"/>
  <c r="AA13" i="16"/>
  <c r="X14" i="16"/>
  <c r="Y14" i="16"/>
  <c r="AA14" i="16"/>
  <c r="R11" i="13"/>
  <c r="Q11" i="13"/>
  <c r="P11" i="13"/>
  <c r="O11" i="13"/>
  <c r="N11" i="13"/>
  <c r="M11" i="13"/>
  <c r="L11" i="13"/>
  <c r="K11" i="13"/>
  <c r="J11" i="13"/>
  <c r="I11" i="13"/>
  <c r="H11" i="13"/>
  <c r="G11" i="13"/>
  <c r="F11" i="13"/>
  <c r="AC9" i="13"/>
  <c r="AB9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D9" i="13"/>
  <c r="B9" i="13"/>
  <c r="W33" i="13"/>
  <c r="X33" i="13"/>
  <c r="Y33" i="13"/>
  <c r="Z33" i="13"/>
  <c r="AA33" i="13"/>
  <c r="AB33" i="13"/>
  <c r="AC33" i="13"/>
  <c r="W37" i="13"/>
  <c r="X37" i="13"/>
  <c r="Y37" i="13"/>
  <c r="Z37" i="13"/>
  <c r="AA37" i="13"/>
  <c r="AB37" i="13"/>
  <c r="AC37" i="13"/>
  <c r="W41" i="13"/>
  <c r="X41" i="13"/>
  <c r="Y41" i="13"/>
  <c r="Z41" i="13"/>
  <c r="AA41" i="13"/>
  <c r="AB41" i="13"/>
  <c r="AC41" i="13"/>
  <c r="W45" i="13"/>
  <c r="X45" i="13"/>
  <c r="Y45" i="13"/>
  <c r="Z45" i="13"/>
  <c r="AA45" i="13"/>
  <c r="AB45" i="13"/>
  <c r="AC45" i="13"/>
  <c r="W49" i="13"/>
  <c r="X49" i="13"/>
  <c r="Y49" i="13"/>
  <c r="Z49" i="13"/>
  <c r="AA49" i="13"/>
  <c r="AB49" i="13"/>
  <c r="AC49" i="13"/>
  <c r="W53" i="13"/>
  <c r="X53" i="13"/>
  <c r="Y53" i="13"/>
  <c r="Z53" i="13"/>
  <c r="AA53" i="13"/>
  <c r="AB53" i="13"/>
  <c r="AC53" i="13"/>
  <c r="W57" i="13"/>
  <c r="X57" i="13"/>
  <c r="Y57" i="13"/>
  <c r="Z57" i="13"/>
  <c r="AA57" i="13"/>
  <c r="AB57" i="13"/>
  <c r="AC57" i="13"/>
  <c r="W61" i="13"/>
  <c r="X61" i="13"/>
  <c r="Y61" i="13"/>
  <c r="Z61" i="13"/>
  <c r="AA61" i="13"/>
  <c r="AB61" i="13"/>
  <c r="AC61" i="13"/>
  <c r="W65" i="13"/>
  <c r="X65" i="13"/>
  <c r="Y65" i="13"/>
  <c r="Z65" i="13"/>
  <c r="AA65" i="13"/>
  <c r="AB65" i="13"/>
  <c r="AC65" i="13"/>
  <c r="AC29" i="13"/>
  <c r="AB29" i="13"/>
  <c r="AA29" i="13"/>
  <c r="Z29" i="13"/>
  <c r="Y29" i="13"/>
  <c r="X29" i="13"/>
  <c r="W29" i="13"/>
  <c r="AC25" i="13"/>
  <c r="AB25" i="13"/>
  <c r="AA25" i="13"/>
  <c r="Z25" i="13"/>
  <c r="Y25" i="13"/>
  <c r="X25" i="13"/>
  <c r="W25" i="13"/>
  <c r="AB21" i="13"/>
  <c r="AA21" i="13"/>
  <c r="Z21" i="13"/>
  <c r="Y21" i="13"/>
  <c r="X21" i="13"/>
  <c r="W21" i="13"/>
  <c r="AC17" i="13"/>
  <c r="AB17" i="13"/>
  <c r="AA17" i="13"/>
  <c r="Z17" i="13"/>
  <c r="Y17" i="13"/>
  <c r="X17" i="13"/>
  <c r="W17" i="13"/>
  <c r="AC13" i="13"/>
  <c r="AB13" i="13"/>
  <c r="AA13" i="13"/>
  <c r="Z13" i="13"/>
  <c r="Y13" i="13"/>
  <c r="X13" i="13"/>
  <c r="W13" i="13"/>
  <c r="P10" i="13" l="1"/>
  <c r="I10" i="13"/>
  <c r="M10" i="13"/>
  <c r="Q10" i="13"/>
  <c r="H10" i="13"/>
  <c r="T10" i="13"/>
  <c r="F10" i="13"/>
  <c r="J10" i="13"/>
  <c r="N10" i="13"/>
  <c r="R10" i="13"/>
  <c r="L10" i="13"/>
  <c r="G10" i="13"/>
  <c r="K10" i="13"/>
  <c r="O10" i="13"/>
  <c r="S10" i="13"/>
  <c r="AF112" i="7"/>
  <c r="AF111" i="7"/>
  <c r="AF110" i="7"/>
  <c r="AF109" i="7"/>
  <c r="AE111" i="7"/>
  <c r="AE110" i="7"/>
  <c r="AE109" i="7"/>
  <c r="AE112" i="7"/>
  <c r="AD110" i="7"/>
  <c r="AD109" i="7"/>
  <c r="AD111" i="7"/>
  <c r="AD112" i="7"/>
  <c r="AG110" i="7"/>
  <c r="AG109" i="7"/>
  <c r="AG112" i="7"/>
  <c r="AG111" i="7"/>
  <c r="H26" i="19"/>
  <c r="J26" i="19"/>
  <c r="L26" i="19"/>
  <c r="N26" i="19"/>
  <c r="P26" i="19"/>
  <c r="R26" i="19"/>
  <c r="G29" i="18"/>
  <c r="H29" i="18"/>
  <c r="N29" i="18"/>
  <c r="N30" i="18" s="1"/>
  <c r="O29" i="18"/>
  <c r="G30" i="18"/>
  <c r="H30" i="18"/>
  <c r="O30" i="18"/>
  <c r="F31" i="18"/>
  <c r="G31" i="18"/>
  <c r="H31" i="18"/>
  <c r="I31" i="18"/>
  <c r="J31" i="18"/>
  <c r="K31" i="18"/>
  <c r="L31" i="18"/>
  <c r="M31" i="18"/>
  <c r="N31" i="18"/>
  <c r="O31" i="18"/>
  <c r="P31" i="18"/>
  <c r="Q31" i="18"/>
  <c r="R31" i="18"/>
  <c r="G33" i="18"/>
  <c r="H33" i="18"/>
  <c r="N33" i="18"/>
  <c r="O33" i="18"/>
  <c r="G34" i="18"/>
  <c r="N34" i="18"/>
  <c r="O34" i="18"/>
  <c r="F35" i="18"/>
  <c r="G35" i="18"/>
  <c r="H35" i="18"/>
  <c r="I35" i="18"/>
  <c r="J35" i="18"/>
  <c r="K35" i="18"/>
  <c r="L35" i="18"/>
  <c r="M35" i="18"/>
  <c r="N35" i="18"/>
  <c r="O35" i="18"/>
  <c r="P35" i="18"/>
  <c r="Q35" i="18"/>
  <c r="R35" i="18"/>
  <c r="G37" i="18"/>
  <c r="G38" i="18" s="1"/>
  <c r="H37" i="18"/>
  <c r="N37" i="18"/>
  <c r="O37" i="18"/>
  <c r="H38" i="18"/>
  <c r="N38" i="18"/>
  <c r="O38" i="18"/>
  <c r="F39" i="18"/>
  <c r="AL37" i="18" s="1"/>
  <c r="G39" i="18"/>
  <c r="H39" i="18"/>
  <c r="I39" i="18"/>
  <c r="J39" i="18"/>
  <c r="K39" i="18"/>
  <c r="L39" i="18"/>
  <c r="M39" i="18"/>
  <c r="N39" i="18"/>
  <c r="O39" i="18"/>
  <c r="P39" i="18"/>
  <c r="Q39" i="18"/>
  <c r="R39" i="18"/>
  <c r="G41" i="18"/>
  <c r="H41" i="18"/>
  <c r="N41" i="18"/>
  <c r="O41" i="18"/>
  <c r="O42" i="18" s="1"/>
  <c r="G42" i="18"/>
  <c r="H42" i="18"/>
  <c r="N42" i="18"/>
  <c r="F43" i="18"/>
  <c r="G43" i="18"/>
  <c r="H43" i="18"/>
  <c r="I43" i="18"/>
  <c r="AL41" i="18" s="1"/>
  <c r="J43" i="18"/>
  <c r="K43" i="18"/>
  <c r="L43" i="18"/>
  <c r="M43" i="18"/>
  <c r="N43" i="18"/>
  <c r="O43" i="18"/>
  <c r="P43" i="18"/>
  <c r="Q43" i="18"/>
  <c r="R43" i="18"/>
  <c r="G45" i="18"/>
  <c r="H45" i="18"/>
  <c r="N45" i="18"/>
  <c r="N46" i="18" s="1"/>
  <c r="O45" i="18"/>
  <c r="G46" i="18"/>
  <c r="H46" i="18"/>
  <c r="O46" i="18"/>
  <c r="F47" i="18"/>
  <c r="G47" i="18"/>
  <c r="H47" i="18"/>
  <c r="I47" i="18"/>
  <c r="J47" i="18"/>
  <c r="K47" i="18"/>
  <c r="L47" i="18"/>
  <c r="M47" i="18"/>
  <c r="N47" i="18"/>
  <c r="O47" i="18"/>
  <c r="P47" i="18"/>
  <c r="Q47" i="18"/>
  <c r="R47" i="18"/>
  <c r="G49" i="18"/>
  <c r="H49" i="18"/>
  <c r="H50" i="18" s="1"/>
  <c r="N49" i="18"/>
  <c r="O49" i="18"/>
  <c r="G50" i="18"/>
  <c r="N50" i="18"/>
  <c r="O50" i="18"/>
  <c r="F51" i="18"/>
  <c r="G51" i="18"/>
  <c r="H51" i="18"/>
  <c r="I51" i="18"/>
  <c r="J51" i="18"/>
  <c r="K51" i="18"/>
  <c r="L51" i="18"/>
  <c r="M51" i="18"/>
  <c r="N51" i="18"/>
  <c r="O51" i="18"/>
  <c r="P51" i="18"/>
  <c r="Q51" i="18"/>
  <c r="R51" i="18"/>
  <c r="G53" i="18"/>
  <c r="G54" i="18" s="1"/>
  <c r="H53" i="18"/>
  <c r="N53" i="18"/>
  <c r="O53" i="18"/>
  <c r="H54" i="18"/>
  <c r="N54" i="18"/>
  <c r="O54" i="18"/>
  <c r="F55" i="18"/>
  <c r="AL53" i="18" s="1"/>
  <c r="G55" i="18"/>
  <c r="H55" i="18"/>
  <c r="I55" i="18"/>
  <c r="J55" i="18"/>
  <c r="K55" i="18"/>
  <c r="L55" i="18"/>
  <c r="M55" i="18"/>
  <c r="N55" i="18"/>
  <c r="O55" i="18"/>
  <c r="P55" i="18"/>
  <c r="Q55" i="18"/>
  <c r="R55" i="18"/>
  <c r="G57" i="18"/>
  <c r="H57" i="18"/>
  <c r="N57" i="18"/>
  <c r="O57" i="18"/>
  <c r="O58" i="18" s="1"/>
  <c r="G58" i="18"/>
  <c r="H58" i="18"/>
  <c r="N58" i="18"/>
  <c r="F59" i="18"/>
  <c r="G59" i="18"/>
  <c r="H59" i="18"/>
  <c r="I59" i="18"/>
  <c r="AL57" i="18" s="1"/>
  <c r="J59" i="18"/>
  <c r="K59" i="18"/>
  <c r="L59" i="18"/>
  <c r="M59" i="18"/>
  <c r="N59" i="18"/>
  <c r="O59" i="18"/>
  <c r="P59" i="18"/>
  <c r="Q59" i="18"/>
  <c r="R59" i="18"/>
  <c r="G61" i="18"/>
  <c r="H61" i="18"/>
  <c r="N61" i="18"/>
  <c r="N62" i="18" s="1"/>
  <c r="O61" i="18"/>
  <c r="G62" i="18"/>
  <c r="H62" i="18"/>
  <c r="O62" i="18"/>
  <c r="F63" i="18"/>
  <c r="G63" i="18"/>
  <c r="H63" i="18"/>
  <c r="I63" i="18"/>
  <c r="J63" i="18"/>
  <c r="K63" i="18"/>
  <c r="L63" i="18"/>
  <c r="M63" i="18"/>
  <c r="N63" i="18"/>
  <c r="O63" i="18"/>
  <c r="P63" i="18"/>
  <c r="Q63" i="18"/>
  <c r="R63" i="18"/>
  <c r="G65" i="18"/>
  <c r="H65" i="18"/>
  <c r="H66" i="18" s="1"/>
  <c r="N65" i="18"/>
  <c r="O65" i="18"/>
  <c r="G66" i="18"/>
  <c r="N66" i="18"/>
  <c r="O66" i="18"/>
  <c r="F67" i="18"/>
  <c r="G67" i="18"/>
  <c r="H67" i="18"/>
  <c r="I67" i="18"/>
  <c r="J67" i="18"/>
  <c r="K67" i="18"/>
  <c r="L67" i="18"/>
  <c r="M67" i="18"/>
  <c r="N67" i="18"/>
  <c r="O67" i="18"/>
  <c r="P67" i="18"/>
  <c r="Q67" i="18"/>
  <c r="R67" i="18"/>
  <c r="G69" i="18"/>
  <c r="G70" i="18" s="1"/>
  <c r="AW69" i="18" s="1"/>
  <c r="H69" i="18"/>
  <c r="N69" i="18"/>
  <c r="O69" i="18"/>
  <c r="H70" i="18"/>
  <c r="N70" i="18"/>
  <c r="O70" i="18"/>
  <c r="F71" i="18"/>
  <c r="AL69" i="18" s="1"/>
  <c r="G71" i="18"/>
  <c r="H71" i="18"/>
  <c r="I71" i="18"/>
  <c r="J71" i="18"/>
  <c r="K71" i="18"/>
  <c r="L71" i="18"/>
  <c r="M71" i="18"/>
  <c r="N71" i="18"/>
  <c r="O71" i="18"/>
  <c r="P71" i="18"/>
  <c r="Q71" i="18"/>
  <c r="R71" i="18"/>
  <c r="G73" i="18"/>
  <c r="H73" i="18"/>
  <c r="N73" i="18"/>
  <c r="O73" i="18"/>
  <c r="O74" i="18" s="1"/>
  <c r="G74" i="18"/>
  <c r="H74" i="18"/>
  <c r="N74" i="18"/>
  <c r="F75" i="18"/>
  <c r="G75" i="18"/>
  <c r="H75" i="18"/>
  <c r="I75" i="18"/>
  <c r="J75" i="18"/>
  <c r="K75" i="18"/>
  <c r="L75" i="18"/>
  <c r="M75" i="18"/>
  <c r="N75" i="18"/>
  <c r="O75" i="18"/>
  <c r="P75" i="18"/>
  <c r="Q75" i="18"/>
  <c r="R75" i="18"/>
  <c r="G25" i="18"/>
  <c r="H25" i="18"/>
  <c r="N25" i="18"/>
  <c r="N26" i="18" s="1"/>
  <c r="O25" i="18"/>
  <c r="G26" i="18"/>
  <c r="H26" i="18"/>
  <c r="O26" i="18"/>
  <c r="F27" i="18"/>
  <c r="G27" i="18"/>
  <c r="H27" i="18"/>
  <c r="I27" i="18"/>
  <c r="J27" i="18"/>
  <c r="K27" i="18"/>
  <c r="L27" i="18"/>
  <c r="M27" i="18"/>
  <c r="N27" i="18"/>
  <c r="O27" i="18"/>
  <c r="P27" i="18"/>
  <c r="Q27" i="18"/>
  <c r="R27" i="18"/>
  <c r="R23" i="18"/>
  <c r="Q23" i="18"/>
  <c r="P23" i="18"/>
  <c r="O23" i="18"/>
  <c r="N23" i="18"/>
  <c r="M23" i="18"/>
  <c r="L23" i="18"/>
  <c r="K23" i="18"/>
  <c r="J23" i="18"/>
  <c r="I23" i="18"/>
  <c r="H23" i="18"/>
  <c r="G23" i="18"/>
  <c r="F23" i="18"/>
  <c r="O21" i="18"/>
  <c r="O22" i="18" s="1"/>
  <c r="N21" i="18"/>
  <c r="N22" i="18" s="1"/>
  <c r="H21" i="18"/>
  <c r="H22" i="18" s="1"/>
  <c r="G21" i="18"/>
  <c r="G22" i="18" s="1"/>
  <c r="AH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AL17" i="18" s="1"/>
  <c r="F19" i="18"/>
  <c r="O17" i="18"/>
  <c r="O18" i="18" s="1"/>
  <c r="N17" i="18"/>
  <c r="N18" i="18" s="1"/>
  <c r="H17" i="18"/>
  <c r="H18" i="18" s="1"/>
  <c r="G17" i="18"/>
  <c r="G18" i="18" s="1"/>
  <c r="AH15" i="18"/>
  <c r="R15" i="18"/>
  <c r="Q15" i="18"/>
  <c r="P15" i="18"/>
  <c r="O15" i="18"/>
  <c r="N15" i="18"/>
  <c r="M15" i="18"/>
  <c r="L15" i="18"/>
  <c r="K15" i="18"/>
  <c r="J15" i="18"/>
  <c r="I15" i="18"/>
  <c r="H15" i="18"/>
  <c r="G15" i="18"/>
  <c r="F15" i="18"/>
  <c r="O13" i="18"/>
  <c r="O14" i="18" s="1"/>
  <c r="N13" i="18"/>
  <c r="N14" i="18" s="1"/>
  <c r="H13" i="18"/>
  <c r="H14" i="18" s="1"/>
  <c r="G13" i="18"/>
  <c r="G14" i="18" s="1"/>
  <c r="AJ331" i="19"/>
  <c r="AI331" i="19"/>
  <c r="AH331" i="19"/>
  <c r="BA329" i="19"/>
  <c r="D329" i="19"/>
  <c r="B329" i="19"/>
  <c r="AJ327" i="19"/>
  <c r="AI327" i="19"/>
  <c r="AH327" i="19"/>
  <c r="AL325" i="19" s="1"/>
  <c r="BA325" i="19"/>
  <c r="D325" i="19"/>
  <c r="B325" i="19"/>
  <c r="AJ323" i="19"/>
  <c r="AI323" i="19"/>
  <c r="AH323" i="19"/>
  <c r="BA321" i="19"/>
  <c r="D321" i="19"/>
  <c r="B321" i="19"/>
  <c r="AJ319" i="19"/>
  <c r="AI319" i="19"/>
  <c r="AH319" i="19"/>
  <c r="AL317" i="19" s="1"/>
  <c r="BA317" i="19"/>
  <c r="D317" i="19"/>
  <c r="B317" i="19"/>
  <c r="AJ315" i="19"/>
  <c r="AI315" i="19"/>
  <c r="AH315" i="19"/>
  <c r="BA313" i="19"/>
  <c r="D313" i="19"/>
  <c r="B313" i="19"/>
  <c r="AJ311" i="19"/>
  <c r="AI311" i="19"/>
  <c r="AH311" i="19"/>
  <c r="AL309" i="19" s="1"/>
  <c r="BA309" i="19"/>
  <c r="D309" i="19"/>
  <c r="B309" i="19"/>
  <c r="AJ307" i="19"/>
  <c r="AI307" i="19"/>
  <c r="AH307" i="19"/>
  <c r="BA305" i="19"/>
  <c r="AW305" i="19"/>
  <c r="D305" i="19"/>
  <c r="B305" i="19"/>
  <c r="AJ303" i="19"/>
  <c r="AI303" i="19"/>
  <c r="AH303" i="19"/>
  <c r="BA301" i="19"/>
  <c r="D301" i="19"/>
  <c r="B301" i="19"/>
  <c r="AJ299" i="19"/>
  <c r="AI299" i="19"/>
  <c r="AH299" i="19"/>
  <c r="AL297" i="19" s="1"/>
  <c r="BA297" i="19"/>
  <c r="D297" i="19"/>
  <c r="B297" i="19"/>
  <c r="AJ295" i="19"/>
  <c r="AI295" i="19"/>
  <c r="AL293" i="19" s="1"/>
  <c r="AH295" i="19"/>
  <c r="BA293" i="19"/>
  <c r="D293" i="19"/>
  <c r="B293" i="19"/>
  <c r="AJ291" i="19"/>
  <c r="AI291" i="19"/>
  <c r="AH291" i="19"/>
  <c r="BA289" i="19"/>
  <c r="D289" i="19"/>
  <c r="B289" i="19"/>
  <c r="AJ287" i="19"/>
  <c r="AI287" i="19"/>
  <c r="AH287" i="19"/>
  <c r="BA285" i="19"/>
  <c r="AL285" i="19"/>
  <c r="D285" i="19"/>
  <c r="B285" i="19"/>
  <c r="AJ283" i="19"/>
  <c r="AI283" i="19"/>
  <c r="AK281" i="19" s="1"/>
  <c r="AH283" i="19"/>
  <c r="BA281" i="19"/>
  <c r="D281" i="19"/>
  <c r="B281" i="19"/>
  <c r="AJ279" i="19"/>
  <c r="AI279" i="19"/>
  <c r="AH279" i="19"/>
  <c r="AL277" i="19" s="1"/>
  <c r="BA277" i="19"/>
  <c r="D277" i="19"/>
  <c r="B277" i="19"/>
  <c r="AJ275" i="19"/>
  <c r="AI275" i="19"/>
  <c r="AH275" i="19"/>
  <c r="BA273" i="19"/>
  <c r="D273" i="19"/>
  <c r="B273" i="19"/>
  <c r="AJ271" i="19"/>
  <c r="AI271" i="19"/>
  <c r="AH271" i="19"/>
  <c r="AL269" i="19" s="1"/>
  <c r="BA269" i="19"/>
  <c r="D269" i="19"/>
  <c r="B269" i="19"/>
  <c r="AJ267" i="19"/>
  <c r="AI267" i="19"/>
  <c r="AH267" i="19"/>
  <c r="BA265" i="19"/>
  <c r="D265" i="19"/>
  <c r="B265" i="19"/>
  <c r="AJ263" i="19"/>
  <c r="AI263" i="19"/>
  <c r="AL261" i="19" s="1"/>
  <c r="AH263" i="19"/>
  <c r="BA261" i="19"/>
  <c r="D261" i="19"/>
  <c r="B261" i="19"/>
  <c r="AJ259" i="19"/>
  <c r="AI259" i="19"/>
  <c r="AH259" i="19"/>
  <c r="AL257" i="19" s="1"/>
  <c r="BA257" i="19"/>
  <c r="D257" i="19"/>
  <c r="B257" i="19"/>
  <c r="AJ255" i="19"/>
  <c r="AI255" i="19"/>
  <c r="AH255" i="19"/>
  <c r="BA253" i="19"/>
  <c r="D253" i="19"/>
  <c r="B253" i="19"/>
  <c r="AJ251" i="19"/>
  <c r="AI251" i="19"/>
  <c r="AH251" i="19"/>
  <c r="AW249" i="19" s="1"/>
  <c r="BA249" i="19"/>
  <c r="D249" i="19"/>
  <c r="B249" i="19"/>
  <c r="AJ247" i="19"/>
  <c r="AI247" i="19"/>
  <c r="AH247" i="19"/>
  <c r="AL245" i="19" s="1"/>
  <c r="BA245" i="19"/>
  <c r="D245" i="19"/>
  <c r="B245" i="19"/>
  <c r="AJ243" i="19"/>
  <c r="AL241" i="19" s="1"/>
  <c r="AI243" i="19"/>
  <c r="AH243" i="19"/>
  <c r="BA241" i="19"/>
  <c r="D241" i="19"/>
  <c r="B241" i="19"/>
  <c r="AJ239" i="19"/>
  <c r="AI239" i="19"/>
  <c r="AH239" i="19"/>
  <c r="BA237" i="19"/>
  <c r="D237" i="19"/>
  <c r="B237" i="19"/>
  <c r="AJ235" i="19"/>
  <c r="AI235" i="19"/>
  <c r="AH235" i="19"/>
  <c r="AL233" i="19" s="1"/>
  <c r="BA233" i="19"/>
  <c r="D233" i="19"/>
  <c r="B233" i="19"/>
  <c r="AJ231" i="19"/>
  <c r="AI231" i="19"/>
  <c r="AH231" i="19"/>
  <c r="BA229" i="19"/>
  <c r="D229" i="19"/>
  <c r="B229" i="19"/>
  <c r="AJ227" i="19"/>
  <c r="AI227" i="19"/>
  <c r="AH227" i="19"/>
  <c r="AL225" i="19" s="1"/>
  <c r="BA225" i="19"/>
  <c r="D225" i="19"/>
  <c r="B225" i="19"/>
  <c r="AJ223" i="19"/>
  <c r="AL221" i="19" s="1"/>
  <c r="AI223" i="19"/>
  <c r="AH223" i="19"/>
  <c r="BA221" i="19"/>
  <c r="D221" i="19"/>
  <c r="B221" i="19"/>
  <c r="AJ219" i="19"/>
  <c r="AI219" i="19"/>
  <c r="AW217" i="19" s="1"/>
  <c r="AH219" i="19"/>
  <c r="BA217" i="19"/>
  <c r="D217" i="19"/>
  <c r="B217" i="19"/>
  <c r="AJ215" i="19"/>
  <c r="AI215" i="19"/>
  <c r="AH215" i="19"/>
  <c r="AL213" i="19" s="1"/>
  <c r="BA213" i="19"/>
  <c r="D213" i="19"/>
  <c r="B213" i="19"/>
  <c r="AJ211" i="19"/>
  <c r="AI211" i="19"/>
  <c r="AL209" i="19" s="1"/>
  <c r="AH211" i="19"/>
  <c r="BA209" i="19"/>
  <c r="D209" i="19"/>
  <c r="B209" i="19"/>
  <c r="AJ207" i="19"/>
  <c r="AI207" i="19"/>
  <c r="AH207" i="19"/>
  <c r="AK205" i="19" s="1"/>
  <c r="BA205" i="19"/>
  <c r="D205" i="19"/>
  <c r="B205" i="19"/>
  <c r="AJ203" i="19"/>
  <c r="AI203" i="19"/>
  <c r="AH203" i="19"/>
  <c r="BA201" i="19"/>
  <c r="D201" i="19"/>
  <c r="B201" i="19"/>
  <c r="AJ199" i="19"/>
  <c r="AI199" i="19"/>
  <c r="AH199" i="19"/>
  <c r="BA197" i="19"/>
  <c r="D197" i="19"/>
  <c r="B197" i="19"/>
  <c r="AJ195" i="19"/>
  <c r="AI195" i="19"/>
  <c r="AH195" i="19"/>
  <c r="AL193" i="19" s="1"/>
  <c r="BA193" i="19"/>
  <c r="D193" i="19"/>
  <c r="B193" i="19"/>
  <c r="AJ191" i="19"/>
  <c r="AI191" i="19"/>
  <c r="AL189" i="19" s="1"/>
  <c r="AH191" i="19"/>
  <c r="BA189" i="19"/>
  <c r="D189" i="19"/>
  <c r="B189" i="19"/>
  <c r="AJ187" i="19"/>
  <c r="AI187" i="19"/>
  <c r="AH187" i="19"/>
  <c r="AL185" i="19" s="1"/>
  <c r="BA185" i="19"/>
  <c r="D185" i="19"/>
  <c r="B185" i="19"/>
  <c r="AJ183" i="19"/>
  <c r="AK181" i="19" s="1"/>
  <c r="AI183" i="19"/>
  <c r="AH183" i="19"/>
  <c r="BA181" i="19"/>
  <c r="D181" i="19"/>
  <c r="B181" i="19"/>
  <c r="AJ179" i="19"/>
  <c r="AI179" i="19"/>
  <c r="AH179" i="19"/>
  <c r="AL177" i="19" s="1"/>
  <c r="BA177" i="19"/>
  <c r="D177" i="19"/>
  <c r="B177" i="19"/>
  <c r="AJ175" i="19"/>
  <c r="AI175" i="19"/>
  <c r="AH175" i="19"/>
  <c r="BA173" i="19"/>
  <c r="D173" i="19"/>
  <c r="B173" i="19"/>
  <c r="AJ171" i="19"/>
  <c r="AI171" i="19"/>
  <c r="AH171" i="19"/>
  <c r="BA169" i="19"/>
  <c r="D169" i="19"/>
  <c r="B169" i="19"/>
  <c r="AJ167" i="19"/>
  <c r="AI167" i="19"/>
  <c r="AH167" i="19"/>
  <c r="AL165" i="19" s="1"/>
  <c r="BA165" i="19"/>
  <c r="D165" i="19"/>
  <c r="B165" i="19"/>
  <c r="AJ163" i="19"/>
  <c r="AI163" i="19"/>
  <c r="AL161" i="19" s="1"/>
  <c r="AH163" i="19"/>
  <c r="BA161" i="19"/>
  <c r="D161" i="19"/>
  <c r="B161" i="19"/>
  <c r="AJ159" i="19"/>
  <c r="AI159" i="19"/>
  <c r="AH159" i="19"/>
  <c r="BA157" i="19"/>
  <c r="D157" i="19"/>
  <c r="B157" i="19"/>
  <c r="AJ155" i="19"/>
  <c r="AI155" i="19"/>
  <c r="AH155" i="19"/>
  <c r="BA153" i="19"/>
  <c r="D153" i="19"/>
  <c r="B153" i="19"/>
  <c r="AJ151" i="19"/>
  <c r="AI151" i="19"/>
  <c r="AH151" i="19"/>
  <c r="AL149" i="19" s="1"/>
  <c r="BA149" i="19"/>
  <c r="D149" i="19"/>
  <c r="B149" i="19"/>
  <c r="AJ147" i="19"/>
  <c r="AI147" i="19"/>
  <c r="AH147" i="19"/>
  <c r="BA145" i="19"/>
  <c r="AL145" i="19"/>
  <c r="D145" i="19"/>
  <c r="B145" i="19"/>
  <c r="AJ143" i="19"/>
  <c r="AI143" i="19"/>
  <c r="AL141" i="19" s="1"/>
  <c r="AH143" i="19"/>
  <c r="BA141" i="19"/>
  <c r="D141" i="19"/>
  <c r="B141" i="19"/>
  <c r="AJ139" i="19"/>
  <c r="AI139" i="19"/>
  <c r="AH139" i="19"/>
  <c r="AL137" i="19" s="1"/>
  <c r="BA137" i="19"/>
  <c r="D137" i="19"/>
  <c r="B137" i="19"/>
  <c r="AJ135" i="19"/>
  <c r="AI135" i="19"/>
  <c r="AH135" i="19"/>
  <c r="BA133" i="19"/>
  <c r="D133" i="19"/>
  <c r="B133" i="19"/>
  <c r="AJ131" i="19"/>
  <c r="AI131" i="19"/>
  <c r="AH131" i="19"/>
  <c r="AL129" i="19" s="1"/>
  <c r="BA129" i="19"/>
  <c r="D129" i="19"/>
  <c r="B129" i="19"/>
  <c r="AJ127" i="19"/>
  <c r="AI127" i="19"/>
  <c r="AH127" i="19"/>
  <c r="BA125" i="19"/>
  <c r="AL125" i="19"/>
  <c r="D125" i="19"/>
  <c r="B125" i="19"/>
  <c r="AJ123" i="19"/>
  <c r="AI123" i="19"/>
  <c r="AL121" i="19" s="1"/>
  <c r="AH123" i="19"/>
  <c r="BA121" i="19"/>
  <c r="D121" i="19"/>
  <c r="B121" i="19"/>
  <c r="AJ119" i="19"/>
  <c r="AI119" i="19"/>
  <c r="AH119" i="19"/>
  <c r="R119" i="19"/>
  <c r="Q119" i="19"/>
  <c r="P119" i="19"/>
  <c r="O119" i="19"/>
  <c r="N119" i="19"/>
  <c r="M119" i="19"/>
  <c r="L119" i="19"/>
  <c r="K119" i="19"/>
  <c r="J119" i="19"/>
  <c r="I119" i="19"/>
  <c r="H119" i="19"/>
  <c r="G119" i="19"/>
  <c r="AL117" i="19" s="1"/>
  <c r="F119" i="19"/>
  <c r="BA117" i="19"/>
  <c r="R118" i="19"/>
  <c r="Q118" i="19"/>
  <c r="P118" i="19"/>
  <c r="O118" i="19"/>
  <c r="N118" i="19"/>
  <c r="M118" i="19"/>
  <c r="L118" i="19"/>
  <c r="K118" i="19"/>
  <c r="J118" i="19"/>
  <c r="I118" i="19"/>
  <c r="H118" i="19"/>
  <c r="G118" i="19"/>
  <c r="F118" i="19"/>
  <c r="D117" i="19"/>
  <c r="B117" i="19"/>
  <c r="AJ115" i="19"/>
  <c r="AI115" i="19"/>
  <c r="AH115" i="19"/>
  <c r="R115" i="19"/>
  <c r="Q115" i="19"/>
  <c r="P115" i="19"/>
  <c r="O115" i="19"/>
  <c r="N115" i="19"/>
  <c r="M115" i="19"/>
  <c r="L115" i="19"/>
  <c r="K115" i="19"/>
  <c r="J115" i="19"/>
  <c r="I115" i="19"/>
  <c r="H115" i="19"/>
  <c r="G115" i="19"/>
  <c r="F115" i="19"/>
  <c r="BA113" i="19"/>
  <c r="R114" i="19"/>
  <c r="Q114" i="19"/>
  <c r="P114" i="19"/>
  <c r="O114" i="19"/>
  <c r="N114" i="19"/>
  <c r="M114" i="19"/>
  <c r="L114" i="19"/>
  <c r="K114" i="19"/>
  <c r="J114" i="19"/>
  <c r="I114" i="19"/>
  <c r="H114" i="19"/>
  <c r="G114" i="19"/>
  <c r="F114" i="19"/>
  <c r="AK113" i="19" s="1"/>
  <c r="D113" i="19"/>
  <c r="B113" i="19"/>
  <c r="AJ111" i="19"/>
  <c r="AI111" i="19"/>
  <c r="AH111" i="19"/>
  <c r="R111" i="19"/>
  <c r="Q111" i="19"/>
  <c r="P111" i="19"/>
  <c r="O111" i="19"/>
  <c r="N111" i="19"/>
  <c r="M111" i="19"/>
  <c r="L111" i="19"/>
  <c r="K111" i="19"/>
  <c r="J111" i="19"/>
  <c r="I111" i="19"/>
  <c r="H111" i="19"/>
  <c r="G111" i="19"/>
  <c r="F111" i="19"/>
  <c r="BA109" i="19"/>
  <c r="AL109" i="19"/>
  <c r="R110" i="19"/>
  <c r="Q110" i="19"/>
  <c r="P110" i="19"/>
  <c r="O110" i="19"/>
  <c r="N110" i="19"/>
  <c r="M110" i="19"/>
  <c r="L110" i="19"/>
  <c r="K110" i="19"/>
  <c r="J110" i="19"/>
  <c r="I110" i="19"/>
  <c r="H110" i="19"/>
  <c r="G110" i="19"/>
  <c r="F110" i="19"/>
  <c r="D109" i="19"/>
  <c r="B109" i="19"/>
  <c r="AJ107" i="19"/>
  <c r="AI107" i="19"/>
  <c r="AH107" i="19"/>
  <c r="R107" i="19"/>
  <c r="Q107" i="19"/>
  <c r="P107" i="19"/>
  <c r="O107" i="19"/>
  <c r="N107" i="19"/>
  <c r="M107" i="19"/>
  <c r="L107" i="19"/>
  <c r="K107" i="19"/>
  <c r="J107" i="19"/>
  <c r="I107" i="19"/>
  <c r="H107" i="19"/>
  <c r="G107" i="19"/>
  <c r="F107" i="19"/>
  <c r="BA105" i="19"/>
  <c r="R106" i="19"/>
  <c r="Q106" i="19"/>
  <c r="P106" i="19"/>
  <c r="O106" i="19"/>
  <c r="N106" i="19"/>
  <c r="M106" i="19"/>
  <c r="L106" i="19"/>
  <c r="K106" i="19"/>
  <c r="J106" i="19"/>
  <c r="I106" i="19"/>
  <c r="H106" i="19"/>
  <c r="G106" i="19"/>
  <c r="F106" i="19"/>
  <c r="D105" i="19"/>
  <c r="B105" i="19"/>
  <c r="AJ103" i="19"/>
  <c r="AI103" i="19"/>
  <c r="AH103" i="19"/>
  <c r="R103" i="19"/>
  <c r="Q103" i="19"/>
  <c r="P103" i="19"/>
  <c r="O103" i="19"/>
  <c r="N103" i="19"/>
  <c r="M103" i="19"/>
  <c r="L103" i="19"/>
  <c r="K103" i="19"/>
  <c r="J103" i="19"/>
  <c r="I103" i="19"/>
  <c r="H103" i="19"/>
  <c r="G103" i="19"/>
  <c r="F103" i="19"/>
  <c r="AL101" i="19" s="1"/>
  <c r="BA101" i="19"/>
  <c r="R102" i="19"/>
  <c r="Q102" i="19"/>
  <c r="P102" i="19"/>
  <c r="O102" i="19"/>
  <c r="N102" i="19"/>
  <c r="M102" i="19"/>
  <c r="L102" i="19"/>
  <c r="K102" i="19"/>
  <c r="J102" i="19"/>
  <c r="I102" i="19"/>
  <c r="H102" i="19"/>
  <c r="G102" i="19"/>
  <c r="F102" i="19"/>
  <c r="D101" i="19"/>
  <c r="B101" i="19"/>
  <c r="AJ99" i="19"/>
  <c r="AI99" i="19"/>
  <c r="AH99" i="19"/>
  <c r="R99" i="19"/>
  <c r="Q99" i="19"/>
  <c r="P99" i="19"/>
  <c r="O99" i="19"/>
  <c r="N99" i="19"/>
  <c r="M99" i="19"/>
  <c r="L99" i="19"/>
  <c r="K99" i="19"/>
  <c r="J99" i="19"/>
  <c r="I99" i="19"/>
  <c r="H99" i="19"/>
  <c r="G99" i="19"/>
  <c r="F99" i="19"/>
  <c r="AL97" i="19" s="1"/>
  <c r="BA97" i="19"/>
  <c r="R98" i="19"/>
  <c r="Q98" i="19"/>
  <c r="P98" i="19"/>
  <c r="O98" i="19"/>
  <c r="N98" i="19"/>
  <c r="M98" i="19"/>
  <c r="L98" i="19"/>
  <c r="K98" i="19"/>
  <c r="J98" i="19"/>
  <c r="I98" i="19"/>
  <c r="H98" i="19"/>
  <c r="G98" i="19"/>
  <c r="F98" i="19"/>
  <c r="D97" i="19"/>
  <c r="B97" i="19"/>
  <c r="AJ95" i="19"/>
  <c r="AI95" i="19"/>
  <c r="AH95" i="19"/>
  <c r="R95" i="19"/>
  <c r="Q95" i="19"/>
  <c r="P95" i="19"/>
  <c r="O95" i="19"/>
  <c r="N95" i="19"/>
  <c r="M95" i="19"/>
  <c r="L95" i="19"/>
  <c r="K95" i="19"/>
  <c r="J95" i="19"/>
  <c r="I95" i="19"/>
  <c r="H95" i="19"/>
  <c r="G95" i="19"/>
  <c r="F95" i="19"/>
  <c r="AL93" i="19" s="1"/>
  <c r="BA93" i="19"/>
  <c r="R94" i="19"/>
  <c r="Q94" i="19"/>
  <c r="P94" i="19"/>
  <c r="O94" i="19"/>
  <c r="N94" i="19"/>
  <c r="M94" i="19"/>
  <c r="L94" i="19"/>
  <c r="K94" i="19"/>
  <c r="J94" i="19"/>
  <c r="I94" i="19"/>
  <c r="H94" i="19"/>
  <c r="G94" i="19"/>
  <c r="F94" i="19"/>
  <c r="D93" i="19"/>
  <c r="B93" i="19"/>
  <c r="AJ91" i="19"/>
  <c r="AI91" i="19"/>
  <c r="AH91" i="19"/>
  <c r="R91" i="19"/>
  <c r="Q91" i="19"/>
  <c r="P91" i="19"/>
  <c r="O91" i="19"/>
  <c r="N91" i="19"/>
  <c r="M91" i="19"/>
  <c r="L91" i="19"/>
  <c r="K91" i="19"/>
  <c r="J91" i="19"/>
  <c r="I91" i="19"/>
  <c r="H91" i="19"/>
  <c r="G91" i="19"/>
  <c r="F91" i="19"/>
  <c r="O90" i="19"/>
  <c r="K90" i="19"/>
  <c r="G90" i="19"/>
  <c r="BA89" i="19"/>
  <c r="R90" i="19"/>
  <c r="Q90" i="19"/>
  <c r="P90" i="19"/>
  <c r="N90" i="19"/>
  <c r="M90" i="19"/>
  <c r="L90" i="19"/>
  <c r="J90" i="19"/>
  <c r="I90" i="19"/>
  <c r="H90" i="19"/>
  <c r="F90" i="19"/>
  <c r="AW89" i="19" s="1"/>
  <c r="D89" i="19"/>
  <c r="B89" i="19"/>
  <c r="AJ87" i="19"/>
  <c r="AI87" i="19"/>
  <c r="AH87" i="19"/>
  <c r="R87" i="19"/>
  <c r="Q87" i="19"/>
  <c r="P87" i="19"/>
  <c r="O87" i="19"/>
  <c r="N87" i="19"/>
  <c r="M87" i="19"/>
  <c r="L87" i="19"/>
  <c r="K87" i="19"/>
  <c r="J87" i="19"/>
  <c r="I87" i="19"/>
  <c r="H87" i="19"/>
  <c r="AL85" i="19" s="1"/>
  <c r="G87" i="19"/>
  <c r="F87" i="19"/>
  <c r="P86" i="19"/>
  <c r="L86" i="19"/>
  <c r="H86" i="19"/>
  <c r="BA85" i="19"/>
  <c r="R86" i="19"/>
  <c r="Q86" i="19"/>
  <c r="O86" i="19"/>
  <c r="N86" i="19"/>
  <c r="M86" i="19"/>
  <c r="K86" i="19"/>
  <c r="J86" i="19"/>
  <c r="I86" i="19"/>
  <c r="G86" i="19"/>
  <c r="D85" i="19"/>
  <c r="B85" i="19"/>
  <c r="AJ83" i="19"/>
  <c r="AI83" i="19"/>
  <c r="AH83" i="19"/>
  <c r="R83" i="19"/>
  <c r="Q83" i="19"/>
  <c r="P83" i="19"/>
  <c r="O83" i="19"/>
  <c r="N83" i="19"/>
  <c r="M83" i="19"/>
  <c r="L83" i="19"/>
  <c r="K83" i="19"/>
  <c r="J83" i="19"/>
  <c r="I83" i="19"/>
  <c r="H83" i="19"/>
  <c r="G83" i="19"/>
  <c r="F83" i="19"/>
  <c r="BA81" i="19"/>
  <c r="R82" i="19"/>
  <c r="Q82" i="19"/>
  <c r="P82" i="19"/>
  <c r="O82" i="19"/>
  <c r="N82" i="19"/>
  <c r="M82" i="19"/>
  <c r="L82" i="19"/>
  <c r="K82" i="19"/>
  <c r="J82" i="19"/>
  <c r="I82" i="19"/>
  <c r="H82" i="19"/>
  <c r="F82" i="19"/>
  <c r="D81" i="19"/>
  <c r="B81" i="19"/>
  <c r="AJ79" i="19"/>
  <c r="AI79" i="19"/>
  <c r="AH79" i="19"/>
  <c r="R79" i="19"/>
  <c r="Q79" i="19"/>
  <c r="P79" i="19"/>
  <c r="O79" i="19"/>
  <c r="N79" i="19"/>
  <c r="M79" i="19"/>
  <c r="L79" i="19"/>
  <c r="K79" i="19"/>
  <c r="J79" i="19"/>
  <c r="I79" i="19"/>
  <c r="H79" i="19"/>
  <c r="G79" i="19"/>
  <c r="AL77" i="19" s="1"/>
  <c r="F79" i="19"/>
  <c r="BA77" i="19"/>
  <c r="R78" i="19"/>
  <c r="Q78" i="19"/>
  <c r="P78" i="19"/>
  <c r="O78" i="19"/>
  <c r="N78" i="19"/>
  <c r="M78" i="19"/>
  <c r="L78" i="19"/>
  <c r="K78" i="19"/>
  <c r="J78" i="19"/>
  <c r="I78" i="19"/>
  <c r="H78" i="19"/>
  <c r="G78" i="19"/>
  <c r="D77" i="19"/>
  <c r="B77" i="19"/>
  <c r="AJ75" i="19"/>
  <c r="AI75" i="19"/>
  <c r="AH75" i="19"/>
  <c r="R75" i="19"/>
  <c r="Q75" i="19"/>
  <c r="P75" i="19"/>
  <c r="O75" i="19"/>
  <c r="N75" i="19"/>
  <c r="M75" i="19"/>
  <c r="L75" i="19"/>
  <c r="K75" i="19"/>
  <c r="J75" i="19"/>
  <c r="I75" i="19"/>
  <c r="H75" i="19"/>
  <c r="G75" i="19"/>
  <c r="F75" i="19"/>
  <c r="AL73" i="19" s="1"/>
  <c r="O74" i="19"/>
  <c r="K74" i="19"/>
  <c r="G74" i="19"/>
  <c r="BA73" i="19"/>
  <c r="R74" i="19"/>
  <c r="Q74" i="19"/>
  <c r="P74" i="19"/>
  <c r="N74" i="19"/>
  <c r="M74" i="19"/>
  <c r="L74" i="19"/>
  <c r="J74" i="19"/>
  <c r="I74" i="19"/>
  <c r="H74" i="19"/>
  <c r="D73" i="19"/>
  <c r="B73" i="19"/>
  <c r="AJ71" i="19"/>
  <c r="AI71" i="19"/>
  <c r="AH71" i="19"/>
  <c r="R71" i="19"/>
  <c r="Q71" i="19"/>
  <c r="P71" i="19"/>
  <c r="O71" i="19"/>
  <c r="N71" i="19"/>
  <c r="M71" i="19"/>
  <c r="L71" i="19"/>
  <c r="K71" i="19"/>
  <c r="J71" i="19"/>
  <c r="I71" i="19"/>
  <c r="H71" i="19"/>
  <c r="G71" i="19"/>
  <c r="F71" i="19"/>
  <c r="AL69" i="19" s="1"/>
  <c r="BA69" i="19"/>
  <c r="R70" i="19"/>
  <c r="Q70" i="19"/>
  <c r="P70" i="19"/>
  <c r="O70" i="19"/>
  <c r="N70" i="19"/>
  <c r="M70" i="19"/>
  <c r="L70" i="19"/>
  <c r="K70" i="19"/>
  <c r="J70" i="19"/>
  <c r="I70" i="19"/>
  <c r="H70" i="19"/>
  <c r="G70" i="19"/>
  <c r="F70" i="19"/>
  <c r="D69" i="19"/>
  <c r="B69" i="19"/>
  <c r="AJ67" i="19"/>
  <c r="AI67" i="19"/>
  <c r="AH67" i="19"/>
  <c r="R67" i="19"/>
  <c r="Q67" i="19"/>
  <c r="P67" i="19"/>
  <c r="O67" i="19"/>
  <c r="N67" i="19"/>
  <c r="M67" i="19"/>
  <c r="L67" i="19"/>
  <c r="K67" i="19"/>
  <c r="J67" i="19"/>
  <c r="I67" i="19"/>
  <c r="H67" i="19"/>
  <c r="G67" i="19"/>
  <c r="F67" i="19"/>
  <c r="AL65" i="19" s="1"/>
  <c r="BA65" i="19"/>
  <c r="R66" i="19"/>
  <c r="Q66" i="19"/>
  <c r="P66" i="19"/>
  <c r="O66" i="19"/>
  <c r="N66" i="19"/>
  <c r="M66" i="19"/>
  <c r="L66" i="19"/>
  <c r="K66" i="19"/>
  <c r="J66" i="19"/>
  <c r="I66" i="19"/>
  <c r="H66" i="19"/>
  <c r="G66" i="19"/>
  <c r="F66" i="19"/>
  <c r="D65" i="19"/>
  <c r="B65" i="19"/>
  <c r="AJ63" i="19"/>
  <c r="AI63" i="19"/>
  <c r="AH63" i="19"/>
  <c r="R63" i="19"/>
  <c r="Q63" i="19"/>
  <c r="P63" i="19"/>
  <c r="O63" i="19"/>
  <c r="N63" i="19"/>
  <c r="M63" i="19"/>
  <c r="L63" i="19"/>
  <c r="K63" i="19"/>
  <c r="J63" i="19"/>
  <c r="I63" i="19"/>
  <c r="H63" i="19"/>
  <c r="G63" i="19"/>
  <c r="F63" i="19"/>
  <c r="BA61" i="19"/>
  <c r="R62" i="19"/>
  <c r="Q62" i="19"/>
  <c r="P62" i="19"/>
  <c r="O62" i="19"/>
  <c r="N62" i="19"/>
  <c r="M62" i="19"/>
  <c r="L62" i="19"/>
  <c r="K62" i="19"/>
  <c r="J62" i="19"/>
  <c r="I62" i="19"/>
  <c r="H62" i="19"/>
  <c r="G62" i="19"/>
  <c r="F62" i="19"/>
  <c r="D61" i="19"/>
  <c r="B61" i="19"/>
  <c r="AJ59" i="19"/>
  <c r="AI59" i="19"/>
  <c r="AH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AL57" i="19" s="1"/>
  <c r="F59" i="19"/>
  <c r="BA57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D57" i="19"/>
  <c r="B57" i="19"/>
  <c r="AJ55" i="19"/>
  <c r="AI55" i="19"/>
  <c r="AH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BA53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D53" i="19"/>
  <c r="B53" i="19"/>
  <c r="AJ51" i="19"/>
  <c r="AI51" i="19"/>
  <c r="AH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BA49" i="19"/>
  <c r="AL49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D49" i="19"/>
  <c r="B49" i="19"/>
  <c r="AJ47" i="19"/>
  <c r="AI47" i="19"/>
  <c r="AH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BA45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D45" i="19"/>
  <c r="B45" i="19"/>
  <c r="AJ43" i="19"/>
  <c r="AI43" i="19"/>
  <c r="AH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AL41" i="19" s="1"/>
  <c r="BA41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D41" i="19"/>
  <c r="B41" i="19"/>
  <c r="AJ39" i="19"/>
  <c r="AI39" i="19"/>
  <c r="AH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AL37" i="19" s="1"/>
  <c r="BA37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D37" i="19"/>
  <c r="B37" i="19"/>
  <c r="AJ35" i="19"/>
  <c r="AI35" i="19"/>
  <c r="AH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AL33" i="19" s="1"/>
  <c r="BA33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D33" i="19"/>
  <c r="B33" i="19"/>
  <c r="AJ31" i="19"/>
  <c r="AI31" i="19"/>
  <c r="AH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AL29" i="19" s="1"/>
  <c r="BA29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D29" i="19"/>
  <c r="B29" i="19"/>
  <c r="AJ27" i="19"/>
  <c r="AI27" i="19"/>
  <c r="AH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AL25" i="19" s="1"/>
  <c r="BA25" i="19"/>
  <c r="Q26" i="19"/>
  <c r="O26" i="19"/>
  <c r="M26" i="19"/>
  <c r="K26" i="19"/>
  <c r="I26" i="19"/>
  <c r="G26" i="19"/>
  <c r="F26" i="19"/>
  <c r="D25" i="19"/>
  <c r="B25" i="19"/>
  <c r="AJ23" i="19"/>
  <c r="AI23" i="19"/>
  <c r="AH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BA21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D21" i="19"/>
  <c r="B21" i="19"/>
  <c r="AJ19" i="19"/>
  <c r="AI19" i="19"/>
  <c r="AH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AL17" i="19" s="1"/>
  <c r="BA17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D17" i="19"/>
  <c r="B17" i="19"/>
  <c r="AJ15" i="19"/>
  <c r="AI15" i="19"/>
  <c r="AH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AL13" i="19" s="1"/>
  <c r="BA13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D13" i="19"/>
  <c r="B13" i="19"/>
  <c r="AJ11" i="19"/>
  <c r="AI11" i="19"/>
  <c r="AH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AL9" i="19" s="1"/>
  <c r="BA9" i="19"/>
  <c r="D9" i="19"/>
  <c r="B9" i="19"/>
  <c r="AO3" i="19"/>
  <c r="AK340" i="19" s="1"/>
  <c r="AJ87" i="18"/>
  <c r="AI87" i="18"/>
  <c r="AH87" i="18"/>
  <c r="BA85" i="18"/>
  <c r="AK85" i="18"/>
  <c r="D85" i="18"/>
  <c r="B85" i="18"/>
  <c r="AJ83" i="18"/>
  <c r="AI83" i="18"/>
  <c r="AH83" i="18"/>
  <c r="AL81" i="18" s="1"/>
  <c r="BA81" i="18"/>
  <c r="D81" i="18"/>
  <c r="B81" i="18"/>
  <c r="AJ79" i="18"/>
  <c r="AI79" i="18"/>
  <c r="AH79" i="18"/>
  <c r="AL77" i="18" s="1"/>
  <c r="BA77" i="18"/>
  <c r="D77" i="18"/>
  <c r="B77" i="18"/>
  <c r="AJ75" i="18"/>
  <c r="AI75" i="18"/>
  <c r="AH75" i="18"/>
  <c r="BA73" i="18"/>
  <c r="D73" i="18"/>
  <c r="B73" i="18"/>
  <c r="AJ71" i="18"/>
  <c r="AI71" i="18"/>
  <c r="AH71" i="18"/>
  <c r="BA69" i="18"/>
  <c r="D69" i="18"/>
  <c r="B69" i="18"/>
  <c r="AJ67" i="18"/>
  <c r="AI67" i="18"/>
  <c r="AL65" i="18" s="1"/>
  <c r="AH67" i="18"/>
  <c r="BA65" i="18"/>
  <c r="D65" i="18"/>
  <c r="B65" i="18"/>
  <c r="AJ63" i="18"/>
  <c r="AI63" i="18"/>
  <c r="AH63" i="18"/>
  <c r="BA61" i="18"/>
  <c r="D61" i="18"/>
  <c r="B61" i="18"/>
  <c r="AJ59" i="18"/>
  <c r="AI59" i="18"/>
  <c r="AH59" i="18"/>
  <c r="BA57" i="18"/>
  <c r="D57" i="18"/>
  <c r="B57" i="18"/>
  <c r="AJ55" i="18"/>
  <c r="AI55" i="18"/>
  <c r="AH55" i="18"/>
  <c r="BA53" i="18"/>
  <c r="D53" i="18"/>
  <c r="B53" i="18"/>
  <c r="AJ51" i="18"/>
  <c r="AI51" i="18"/>
  <c r="AH51" i="18"/>
  <c r="AL49" i="18"/>
  <c r="BA49" i="18"/>
  <c r="D49" i="18"/>
  <c r="B49" i="18"/>
  <c r="AJ47" i="18"/>
  <c r="AI47" i="18"/>
  <c r="AH47" i="18"/>
  <c r="BA45" i="18"/>
  <c r="AL45" i="18"/>
  <c r="D45" i="18"/>
  <c r="B45" i="18"/>
  <c r="AJ43" i="18"/>
  <c r="AI43" i="18"/>
  <c r="AH43" i="18"/>
  <c r="BA41" i="18"/>
  <c r="D41" i="18"/>
  <c r="B41" i="18"/>
  <c r="AJ39" i="18"/>
  <c r="AI39" i="18"/>
  <c r="AH39" i="18"/>
  <c r="BA37" i="18"/>
  <c r="D37" i="18"/>
  <c r="B37" i="18"/>
  <c r="AJ35" i="18"/>
  <c r="AI35" i="18"/>
  <c r="AH35" i="18"/>
  <c r="AL33" i="18"/>
  <c r="BA33" i="18"/>
  <c r="D33" i="18"/>
  <c r="B33" i="18"/>
  <c r="AJ31" i="18"/>
  <c r="AI31" i="18"/>
  <c r="AH31" i="18"/>
  <c r="BA29" i="18"/>
  <c r="D29" i="18"/>
  <c r="B29" i="18"/>
  <c r="AJ27" i="18"/>
  <c r="AI27" i="18"/>
  <c r="AH27" i="18"/>
  <c r="BA25" i="18"/>
  <c r="D25" i="18"/>
  <c r="B25" i="18"/>
  <c r="AJ23" i="18"/>
  <c r="AI23" i="18"/>
  <c r="AH23" i="18"/>
  <c r="BA21" i="18"/>
  <c r="D21" i="18"/>
  <c r="B21" i="18"/>
  <c r="AJ19" i="18"/>
  <c r="AI19" i="18"/>
  <c r="BA17" i="18"/>
  <c r="D17" i="18"/>
  <c r="B17" i="18"/>
  <c r="AJ15" i="18"/>
  <c r="AI15" i="18"/>
  <c r="BA13" i="18"/>
  <c r="D13" i="18"/>
  <c r="B13" i="18"/>
  <c r="AJ11" i="18"/>
  <c r="AI11" i="18"/>
  <c r="AH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A9" i="18"/>
  <c r="O9" i="18"/>
  <c r="N9" i="18"/>
  <c r="H9" i="18"/>
  <c r="G9" i="18"/>
  <c r="D9" i="18"/>
  <c r="B9" i="18"/>
  <c r="AO3" i="18"/>
  <c r="AK96" i="18" s="1"/>
  <c r="P33" i="8"/>
  <c r="Z89" i="7"/>
  <c r="AA89" i="7"/>
  <c r="AB89" i="7"/>
  <c r="AC89" i="7"/>
  <c r="Z90" i="7"/>
  <c r="AA90" i="7"/>
  <c r="AB90" i="7"/>
  <c r="AC90" i="7"/>
  <c r="Z85" i="7"/>
  <c r="AA85" i="7"/>
  <c r="AB85" i="7"/>
  <c r="AC85" i="7"/>
  <c r="AC86" i="7" s="1"/>
  <c r="Z86" i="7"/>
  <c r="AA86" i="7"/>
  <c r="AB86" i="7"/>
  <c r="Z81" i="7"/>
  <c r="AA81" i="7"/>
  <c r="AB81" i="7"/>
  <c r="AC81" i="7"/>
  <c r="AC82" i="7" s="1"/>
  <c r="Z82" i="7"/>
  <c r="AA82" i="7"/>
  <c r="AB82" i="7"/>
  <c r="Z73" i="7"/>
  <c r="AA73" i="7"/>
  <c r="AB73" i="7"/>
  <c r="AC73" i="7"/>
  <c r="AC74" i="7" s="1"/>
  <c r="Z74" i="7"/>
  <c r="AA74" i="7"/>
  <c r="AB74" i="7"/>
  <c r="Z69" i="7"/>
  <c r="AA69" i="7"/>
  <c r="AA70" i="7" s="1"/>
  <c r="AB69" i="7"/>
  <c r="Z70" i="7"/>
  <c r="AB70" i="7"/>
  <c r="Z65" i="7"/>
  <c r="AA65" i="7"/>
  <c r="AB65" i="7"/>
  <c r="AB66" i="7" s="1"/>
  <c r="Z66" i="7"/>
  <c r="AA66" i="7"/>
  <c r="Z61" i="7"/>
  <c r="AA61" i="7"/>
  <c r="AB61" i="7"/>
  <c r="Z62" i="7"/>
  <c r="AA62" i="7"/>
  <c r="AB62" i="7"/>
  <c r="Z57" i="7"/>
  <c r="AA57" i="7"/>
  <c r="AB57" i="7"/>
  <c r="Z58" i="7"/>
  <c r="AA58" i="7"/>
  <c r="AB58" i="7"/>
  <c r="Z53" i="7"/>
  <c r="AA53" i="7"/>
  <c r="AA54" i="7" s="1"/>
  <c r="AB53" i="7"/>
  <c r="Z54" i="7"/>
  <c r="AB54" i="7"/>
  <c r="AB50" i="7"/>
  <c r="Z50" i="7"/>
  <c r="AA50" i="7"/>
  <c r="Y50" i="7"/>
  <c r="Y53" i="7"/>
  <c r="Y54" i="7" s="1"/>
  <c r="Y57" i="7"/>
  <c r="Y58" i="7" s="1"/>
  <c r="Y61" i="7"/>
  <c r="Y62" i="7" s="1"/>
  <c r="Y65" i="7"/>
  <c r="Y66" i="7" s="1"/>
  <c r="Y69" i="7"/>
  <c r="Y70" i="7" s="1"/>
  <c r="Y73" i="7"/>
  <c r="Y74" i="7" s="1"/>
  <c r="Z46" i="7"/>
  <c r="Y45" i="7"/>
  <c r="Z45" i="7"/>
  <c r="AA45" i="7"/>
  <c r="AA46" i="7" s="1"/>
  <c r="AB45" i="7"/>
  <c r="Z41" i="7"/>
  <c r="Z42" i="7" s="1"/>
  <c r="AA41" i="7"/>
  <c r="AA42" i="7" s="1"/>
  <c r="AB41" i="7"/>
  <c r="AB42" i="7" s="1"/>
  <c r="Z37" i="7"/>
  <c r="Z38" i="7" s="1"/>
  <c r="AA37" i="7"/>
  <c r="AA38" i="7" s="1"/>
  <c r="AB37" i="7"/>
  <c r="AB38" i="7" s="1"/>
  <c r="Z33" i="7"/>
  <c r="Z34" i="7" s="1"/>
  <c r="AA33" i="7"/>
  <c r="AA34" i="7" s="1"/>
  <c r="AB33" i="7"/>
  <c r="AB34" i="7"/>
  <c r="AB29" i="7"/>
  <c r="AB25" i="7"/>
  <c r="AA25" i="7"/>
  <c r="Z25" i="7"/>
  <c r="Y25" i="7"/>
  <c r="X25" i="7"/>
  <c r="W25" i="7"/>
  <c r="AB21" i="7"/>
  <c r="AA21" i="7"/>
  <c r="Z21" i="7"/>
  <c r="Y21" i="7"/>
  <c r="X21" i="7"/>
  <c r="W21" i="7"/>
  <c r="AB17" i="7"/>
  <c r="AA17" i="7"/>
  <c r="Z17" i="7"/>
  <c r="Y17" i="7"/>
  <c r="X17" i="7"/>
  <c r="W17" i="7"/>
  <c r="AB13" i="7"/>
  <c r="Z13" i="7"/>
  <c r="Y13" i="7"/>
  <c r="X13" i="7"/>
  <c r="W13" i="7"/>
  <c r="AB9" i="7"/>
  <c r="AC9" i="7"/>
  <c r="W9" i="7"/>
  <c r="X9" i="7"/>
  <c r="Y9" i="7"/>
  <c r="Z9" i="7"/>
  <c r="AA9" i="7"/>
  <c r="W17" i="10"/>
  <c r="X17" i="10"/>
  <c r="Y17" i="10"/>
  <c r="Z17" i="10"/>
  <c r="AA17" i="10"/>
  <c r="AB17" i="10"/>
  <c r="W21" i="10"/>
  <c r="X21" i="10"/>
  <c r="Y21" i="10"/>
  <c r="Z21" i="10"/>
  <c r="AA21" i="10"/>
  <c r="AB25" i="10"/>
  <c r="W29" i="10"/>
  <c r="X29" i="10"/>
  <c r="Y29" i="10"/>
  <c r="Z29" i="10"/>
  <c r="AA29" i="10"/>
  <c r="AB29" i="10"/>
  <c r="W33" i="10"/>
  <c r="X33" i="10"/>
  <c r="Y33" i="10"/>
  <c r="Z33" i="10"/>
  <c r="AA33" i="10"/>
  <c r="AB33" i="10"/>
  <c r="Z37" i="10"/>
  <c r="AA37" i="10"/>
  <c r="W41" i="10"/>
  <c r="X41" i="10"/>
  <c r="Y41" i="10"/>
  <c r="Z41" i="10"/>
  <c r="AA41" i="10"/>
  <c r="AB41" i="10"/>
  <c r="W45" i="10"/>
  <c r="X45" i="10"/>
  <c r="Y45" i="10"/>
  <c r="Z45" i="10"/>
  <c r="AA45" i="10"/>
  <c r="W49" i="10"/>
  <c r="X49" i="10"/>
  <c r="Y49" i="10"/>
  <c r="Z49" i="10"/>
  <c r="AA49" i="10"/>
  <c r="W53" i="10"/>
  <c r="X53" i="10"/>
  <c r="Y53" i="10"/>
  <c r="Z53" i="10"/>
  <c r="AA53" i="10"/>
  <c r="AB53" i="10"/>
  <c r="W57" i="10"/>
  <c r="X57" i="10"/>
  <c r="Y57" i="10"/>
  <c r="Z57" i="10"/>
  <c r="AA57" i="10"/>
  <c r="AB57" i="10"/>
  <c r="W61" i="10"/>
  <c r="X61" i="10"/>
  <c r="Y61" i="10"/>
  <c r="Z61" i="10"/>
  <c r="AA61" i="10"/>
  <c r="AB61" i="10"/>
  <c r="W65" i="10"/>
  <c r="X65" i="10"/>
  <c r="Y65" i="10"/>
  <c r="Z65" i="10"/>
  <c r="AA65" i="10"/>
  <c r="AB65" i="10"/>
  <c r="X69" i="10"/>
  <c r="Y69" i="10"/>
  <c r="Z69" i="10"/>
  <c r="AA69" i="10"/>
  <c r="AB69" i="10"/>
  <c r="AB13" i="10"/>
  <c r="AA13" i="10"/>
  <c r="Z13" i="10"/>
  <c r="Y13" i="10"/>
  <c r="X13" i="10"/>
  <c r="W13" i="10"/>
  <c r="W9" i="10"/>
  <c r="X9" i="10"/>
  <c r="Y9" i="10"/>
  <c r="Z9" i="10"/>
  <c r="AA9" i="10"/>
  <c r="AB9" i="10"/>
  <c r="AC9" i="10"/>
  <c r="W53" i="9"/>
  <c r="X53" i="9"/>
  <c r="Y53" i="9"/>
  <c r="Z53" i="9"/>
  <c r="AA53" i="9"/>
  <c r="AB53" i="9"/>
  <c r="AC53" i="9"/>
  <c r="W57" i="9"/>
  <c r="X57" i="9"/>
  <c r="Y57" i="9"/>
  <c r="Z57" i="9"/>
  <c r="AA57" i="9"/>
  <c r="AB57" i="9"/>
  <c r="AC57" i="9"/>
  <c r="W61" i="9"/>
  <c r="X61" i="9"/>
  <c r="Y61" i="9"/>
  <c r="Z61" i="9"/>
  <c r="AA61" i="9"/>
  <c r="AB61" i="9"/>
  <c r="AC61" i="9"/>
  <c r="W65" i="9"/>
  <c r="X65" i="9"/>
  <c r="Y65" i="9"/>
  <c r="Z65" i="9"/>
  <c r="AA65" i="9"/>
  <c r="AC65" i="9"/>
  <c r="W69" i="9"/>
  <c r="X69" i="9"/>
  <c r="Y69" i="9"/>
  <c r="Z69" i="9"/>
  <c r="AA69" i="9"/>
  <c r="AB69" i="9"/>
  <c r="AC69" i="9"/>
  <c r="W73" i="9"/>
  <c r="X73" i="9"/>
  <c r="Y73" i="9"/>
  <c r="Z73" i="9"/>
  <c r="AA73" i="9"/>
  <c r="AB73" i="9"/>
  <c r="AC73" i="9"/>
  <c r="W77" i="9"/>
  <c r="X77" i="9"/>
  <c r="Y77" i="9"/>
  <c r="Z77" i="9"/>
  <c r="AA77" i="9"/>
  <c r="AB77" i="9"/>
  <c r="AC77" i="9"/>
  <c r="AC49" i="9"/>
  <c r="AB49" i="9"/>
  <c r="AC45" i="9"/>
  <c r="AB45" i="9"/>
  <c r="AA45" i="9"/>
  <c r="Z45" i="9"/>
  <c r="W17" i="9"/>
  <c r="X17" i="9"/>
  <c r="Y17" i="9"/>
  <c r="Z17" i="9"/>
  <c r="AA17" i="9"/>
  <c r="AB17" i="9"/>
  <c r="AC17" i="9"/>
  <c r="W21" i="9"/>
  <c r="X21" i="9"/>
  <c r="Y21" i="9"/>
  <c r="Z21" i="9"/>
  <c r="AA21" i="9"/>
  <c r="AB21" i="9"/>
  <c r="AC21" i="9"/>
  <c r="W25" i="9"/>
  <c r="X25" i="9"/>
  <c r="Y25" i="9"/>
  <c r="Z25" i="9"/>
  <c r="AA25" i="9"/>
  <c r="AB25" i="9"/>
  <c r="AC25" i="9"/>
  <c r="W29" i="9"/>
  <c r="X29" i="9"/>
  <c r="Y29" i="9"/>
  <c r="Z29" i="9"/>
  <c r="AA29" i="9"/>
  <c r="AB29" i="9"/>
  <c r="AC29" i="9"/>
  <c r="W33" i="9"/>
  <c r="X33" i="9"/>
  <c r="Y33" i="9"/>
  <c r="Z33" i="9"/>
  <c r="AB33" i="9"/>
  <c r="AC33" i="9"/>
  <c r="W37" i="9"/>
  <c r="X37" i="9"/>
  <c r="Y37" i="9"/>
  <c r="Z37" i="9"/>
  <c r="AA37" i="9"/>
  <c r="AB37" i="9"/>
  <c r="AC37" i="9"/>
  <c r="W41" i="9"/>
  <c r="X41" i="9"/>
  <c r="Y41" i="9"/>
  <c r="Z41" i="9"/>
  <c r="AA41" i="9"/>
  <c r="AB41" i="9"/>
  <c r="AC41" i="9"/>
  <c r="W13" i="9"/>
  <c r="X13" i="9"/>
  <c r="Y13" i="9"/>
  <c r="Z13" i="9"/>
  <c r="AA13" i="9"/>
  <c r="AB13" i="9"/>
  <c r="AC13" i="9"/>
  <c r="W9" i="9"/>
  <c r="X9" i="9"/>
  <c r="Y9" i="9"/>
  <c r="Z9" i="9"/>
  <c r="AA9" i="9"/>
  <c r="AB9" i="9"/>
  <c r="AC9" i="9"/>
  <c r="W21" i="8"/>
  <c r="X21" i="8"/>
  <c r="Y21" i="8"/>
  <c r="Z21" i="8"/>
  <c r="AA21" i="8"/>
  <c r="AB21" i="8"/>
  <c r="AC21" i="8"/>
  <c r="W25" i="8"/>
  <c r="X25" i="8"/>
  <c r="Y25" i="8"/>
  <c r="Z25" i="8"/>
  <c r="AA25" i="8"/>
  <c r="AB25" i="8"/>
  <c r="AC25" i="8"/>
  <c r="W29" i="8"/>
  <c r="X29" i="8"/>
  <c r="Y29" i="8"/>
  <c r="Z29" i="8"/>
  <c r="AA29" i="8"/>
  <c r="AB29" i="8"/>
  <c r="AC29" i="8"/>
  <c r="W33" i="8"/>
  <c r="X33" i="8"/>
  <c r="Y33" i="8"/>
  <c r="Z33" i="8"/>
  <c r="AA33" i="8"/>
  <c r="AB33" i="8"/>
  <c r="AC33" i="8"/>
  <c r="W37" i="8"/>
  <c r="X37" i="8"/>
  <c r="Y37" i="8"/>
  <c r="Z37" i="8"/>
  <c r="AA37" i="8"/>
  <c r="AB37" i="8"/>
  <c r="AC37" i="8"/>
  <c r="W41" i="8"/>
  <c r="X41" i="8"/>
  <c r="Y41" i="8"/>
  <c r="Z41" i="8"/>
  <c r="AA41" i="8"/>
  <c r="AB41" i="8"/>
  <c r="AC41" i="8"/>
  <c r="W45" i="8"/>
  <c r="X45" i="8"/>
  <c r="Y45" i="8"/>
  <c r="Z45" i="8"/>
  <c r="AA45" i="8"/>
  <c r="AB45" i="8"/>
  <c r="AC45" i="8"/>
  <c r="W49" i="8"/>
  <c r="X49" i="8"/>
  <c r="Y49" i="8"/>
  <c r="Z49" i="8"/>
  <c r="AA49" i="8"/>
  <c r="AB49" i="8"/>
  <c r="AC49" i="8"/>
  <c r="W53" i="8"/>
  <c r="X53" i="8"/>
  <c r="Y53" i="8"/>
  <c r="Z53" i="8"/>
  <c r="AA53" i="8"/>
  <c r="AB53" i="8"/>
  <c r="AC53" i="8"/>
  <c r="AC17" i="8"/>
  <c r="AB17" i="8"/>
  <c r="AA17" i="8"/>
  <c r="Z17" i="8"/>
  <c r="Y17" i="8"/>
  <c r="X17" i="8"/>
  <c r="W17" i="8"/>
  <c r="AC13" i="8"/>
  <c r="AB13" i="8"/>
  <c r="AA13" i="8"/>
  <c r="Z13" i="8"/>
  <c r="Y13" i="8"/>
  <c r="X13" i="8"/>
  <c r="W13" i="8"/>
  <c r="X9" i="8"/>
  <c r="Y9" i="8"/>
  <c r="Z9" i="8"/>
  <c r="AA9" i="8"/>
  <c r="AB9" i="8"/>
  <c r="AC9" i="8"/>
  <c r="W9" i="8"/>
  <c r="V37" i="3"/>
  <c r="V38" i="3" s="1"/>
  <c r="W33" i="3"/>
  <c r="W34" i="3" s="1"/>
  <c r="X33" i="3"/>
  <c r="Y33" i="3"/>
  <c r="Y34" i="3" s="1"/>
  <c r="Z33" i="3"/>
  <c r="Z34" i="3" s="1"/>
  <c r="AA33" i="3"/>
  <c r="AA34" i="3" s="1"/>
  <c r="X34" i="3"/>
  <c r="W37" i="3"/>
  <c r="W38" i="3" s="1"/>
  <c r="X37" i="3"/>
  <c r="X38" i="3" s="1"/>
  <c r="Y37" i="3"/>
  <c r="Y38" i="3" s="1"/>
  <c r="Z37" i="3"/>
  <c r="Z38" i="3" s="1"/>
  <c r="V29" i="3"/>
  <c r="V30" i="3" s="1"/>
  <c r="AA29" i="3"/>
  <c r="AA30" i="3" s="1"/>
  <c r="Z29" i="3"/>
  <c r="Z30" i="3" s="1"/>
  <c r="Y29" i="3"/>
  <c r="Y30" i="3" s="1"/>
  <c r="X29" i="3"/>
  <c r="X30" i="3" s="1"/>
  <c r="W29" i="3"/>
  <c r="W30" i="3" s="1"/>
  <c r="U21" i="4"/>
  <c r="U22" i="4" s="1"/>
  <c r="V21" i="4"/>
  <c r="W21" i="4"/>
  <c r="U25" i="4"/>
  <c r="U26" i="4" s="1"/>
  <c r="V25" i="4"/>
  <c r="W25" i="4"/>
  <c r="U29" i="4"/>
  <c r="U30" i="4" s="1"/>
  <c r="V29" i="4"/>
  <c r="W29" i="4"/>
  <c r="W17" i="4"/>
  <c r="V17" i="4"/>
  <c r="U17" i="4"/>
  <c r="U18" i="4" s="1"/>
  <c r="V13" i="4"/>
  <c r="W13" i="4"/>
  <c r="U13" i="4"/>
  <c r="X21" i="2"/>
  <c r="Y21" i="2"/>
  <c r="X25" i="2"/>
  <c r="Y25" i="2"/>
  <c r="X29" i="2"/>
  <c r="Y29" i="2"/>
  <c r="X33" i="2"/>
  <c r="Y33" i="2"/>
  <c r="Y17" i="2"/>
  <c r="X17" i="2"/>
  <c r="X13" i="2"/>
  <c r="Y13" i="2"/>
  <c r="W53" i="11"/>
  <c r="X53" i="11"/>
  <c r="Y53" i="11"/>
  <c r="Z53" i="11"/>
  <c r="AA53" i="11"/>
  <c r="AB53" i="11"/>
  <c r="W57" i="11"/>
  <c r="X57" i="11"/>
  <c r="Y57" i="11"/>
  <c r="Z57" i="11"/>
  <c r="AB57" i="11"/>
  <c r="W61" i="11"/>
  <c r="X61" i="11"/>
  <c r="Y61" i="11"/>
  <c r="Z61" i="11"/>
  <c r="AA61" i="11"/>
  <c r="AB61" i="11"/>
  <c r="W65" i="11"/>
  <c r="X65" i="11"/>
  <c r="Y65" i="11"/>
  <c r="Z65" i="11"/>
  <c r="AA65" i="11"/>
  <c r="AB65" i="11"/>
  <c r="W69" i="11"/>
  <c r="X69" i="11"/>
  <c r="Y69" i="11"/>
  <c r="Z69" i="11"/>
  <c r="AB69" i="11"/>
  <c r="W73" i="11"/>
  <c r="X73" i="11"/>
  <c r="Y73" i="11"/>
  <c r="Z73" i="11"/>
  <c r="AA73" i="11"/>
  <c r="AB73" i="11"/>
  <c r="W77" i="11"/>
  <c r="X77" i="11"/>
  <c r="Y77" i="11"/>
  <c r="Z77" i="11"/>
  <c r="AA77" i="11"/>
  <c r="AB77" i="11"/>
  <c r="W81" i="11"/>
  <c r="X81" i="11"/>
  <c r="Y81" i="11"/>
  <c r="Z81" i="11"/>
  <c r="AB81" i="11"/>
  <c r="W85" i="11"/>
  <c r="X85" i="11"/>
  <c r="Y85" i="11"/>
  <c r="Z85" i="11"/>
  <c r="AB85" i="11"/>
  <c r="W89" i="11"/>
  <c r="X89" i="11"/>
  <c r="Y89" i="11"/>
  <c r="Z89" i="11"/>
  <c r="AA89" i="11"/>
  <c r="AB89" i="11"/>
  <c r="AC89" i="11"/>
  <c r="W93" i="11"/>
  <c r="X93" i="11"/>
  <c r="Y93" i="11"/>
  <c r="Z93" i="11"/>
  <c r="AA93" i="11"/>
  <c r="AB93" i="11"/>
  <c r="AC93" i="11"/>
  <c r="W97" i="11"/>
  <c r="X97" i="11"/>
  <c r="Y97" i="11"/>
  <c r="Z97" i="11"/>
  <c r="AB97" i="11"/>
  <c r="AC97" i="11"/>
  <c r="W101" i="11"/>
  <c r="X101" i="11"/>
  <c r="Y101" i="11"/>
  <c r="Z101" i="11"/>
  <c r="AA101" i="11"/>
  <c r="AB101" i="11"/>
  <c r="AC101" i="11"/>
  <c r="AB105" i="11"/>
  <c r="AC105" i="11"/>
  <c r="AB49" i="11"/>
  <c r="AA49" i="11"/>
  <c r="Y49" i="11"/>
  <c r="X49" i="11"/>
  <c r="W49" i="11"/>
  <c r="W45" i="11"/>
  <c r="X45" i="11"/>
  <c r="Y45" i="11"/>
  <c r="Z45" i="11"/>
  <c r="AA45" i="11"/>
  <c r="AB45" i="11"/>
  <c r="AC29" i="11"/>
  <c r="AB29" i="11"/>
  <c r="AB25" i="11"/>
  <c r="W41" i="11"/>
  <c r="X41" i="11"/>
  <c r="Y41" i="11"/>
  <c r="Z41" i="11"/>
  <c r="AA41" i="11"/>
  <c r="AB41" i="11"/>
  <c r="W37" i="11"/>
  <c r="X37" i="11"/>
  <c r="Y37" i="11"/>
  <c r="Z37" i="11"/>
  <c r="AA37" i="11"/>
  <c r="X33" i="11"/>
  <c r="Y33" i="11"/>
  <c r="Z33" i="11"/>
  <c r="AB33" i="11"/>
  <c r="AC33" i="11"/>
  <c r="W33" i="11"/>
  <c r="X25" i="11"/>
  <c r="Y25" i="11"/>
  <c r="AA25" i="11"/>
  <c r="W25" i="11"/>
  <c r="AB21" i="11"/>
  <c r="AC21" i="11"/>
  <c r="X17" i="11"/>
  <c r="Y17" i="11"/>
  <c r="Z17" i="11"/>
  <c r="AA17" i="11"/>
  <c r="AC17" i="11"/>
  <c r="W17" i="11"/>
  <c r="W13" i="11"/>
  <c r="X13" i="11"/>
  <c r="Y13" i="11"/>
  <c r="Z13" i="11"/>
  <c r="AA13" i="11"/>
  <c r="AB13" i="11"/>
  <c r="AC13" i="11"/>
  <c r="W9" i="11"/>
  <c r="X9" i="11"/>
  <c r="Y9" i="11"/>
  <c r="Z9" i="11"/>
  <c r="AA9" i="11"/>
  <c r="AB9" i="11"/>
  <c r="AC9" i="11"/>
  <c r="X21" i="11"/>
  <c r="Y21" i="11"/>
  <c r="Z21" i="11"/>
  <c r="AA21" i="11"/>
  <c r="W21" i="11"/>
  <c r="X17" i="3"/>
  <c r="Y17" i="3"/>
  <c r="Z17" i="3"/>
  <c r="AA17" i="3"/>
  <c r="W17" i="3"/>
  <c r="X13" i="3"/>
  <c r="Y13" i="3"/>
  <c r="Z13" i="3"/>
  <c r="AA13" i="3"/>
  <c r="W13" i="3"/>
  <c r="W25" i="3"/>
  <c r="W26" i="3" s="1"/>
  <c r="X25" i="3"/>
  <c r="X26" i="3" s="1"/>
  <c r="Y25" i="3"/>
  <c r="Y26" i="3" s="1"/>
  <c r="Z25" i="3"/>
  <c r="Z26" i="3" s="1"/>
  <c r="AA25" i="3"/>
  <c r="AA26" i="3" s="1"/>
  <c r="V25" i="3"/>
  <c r="V14" i="2"/>
  <c r="U33" i="2"/>
  <c r="U34" i="2" s="1"/>
  <c r="V33" i="2"/>
  <c r="V34" i="2" s="1"/>
  <c r="W33" i="2"/>
  <c r="W34" i="2" s="1"/>
  <c r="U29" i="2"/>
  <c r="U30" i="2" s="1"/>
  <c r="V29" i="2"/>
  <c r="V30" i="2" s="1"/>
  <c r="W29" i="2"/>
  <c r="W30" i="2" s="1"/>
  <c r="U25" i="2"/>
  <c r="U26" i="2" s="1"/>
  <c r="V25" i="2"/>
  <c r="V26" i="2" s="1"/>
  <c r="W25" i="2"/>
  <c r="W26" i="2" s="1"/>
  <c r="U21" i="2"/>
  <c r="U22" i="2" s="1"/>
  <c r="V21" i="2"/>
  <c r="V22" i="2" s="1"/>
  <c r="W21" i="2"/>
  <c r="W22" i="2" s="1"/>
  <c r="V18" i="2"/>
  <c r="W17" i="2"/>
  <c r="W18" i="2" s="1"/>
  <c r="U13" i="2"/>
  <c r="W13" i="2"/>
  <c r="Y89" i="7"/>
  <c r="Y90" i="7" s="1"/>
  <c r="X89" i="7"/>
  <c r="X90" i="7" s="1"/>
  <c r="W89" i="7"/>
  <c r="W90" i="7" s="1"/>
  <c r="Y85" i="7"/>
  <c r="Y86" i="7" s="1"/>
  <c r="X85" i="7"/>
  <c r="X86" i="7" s="1"/>
  <c r="W85" i="7"/>
  <c r="W86" i="7" s="1"/>
  <c r="Y81" i="7"/>
  <c r="Y82" i="7" s="1"/>
  <c r="X81" i="7"/>
  <c r="X82" i="7" s="1"/>
  <c r="W81" i="7"/>
  <c r="W82" i="7" s="1"/>
  <c r="X73" i="7"/>
  <c r="X74" i="7" s="1"/>
  <c r="W73" i="7"/>
  <c r="W74" i="7" s="1"/>
  <c r="X69" i="7"/>
  <c r="X70" i="7" s="1"/>
  <c r="W69" i="7"/>
  <c r="W70" i="7" s="1"/>
  <c r="X65" i="7"/>
  <c r="X66" i="7" s="1"/>
  <c r="W65" i="7"/>
  <c r="W66" i="7" s="1"/>
  <c r="X61" i="7"/>
  <c r="X62" i="7" s="1"/>
  <c r="W61" i="7"/>
  <c r="W62" i="7" s="1"/>
  <c r="X57" i="7"/>
  <c r="X58" i="7" s="1"/>
  <c r="W57" i="7"/>
  <c r="W58" i="7" s="1"/>
  <c r="X53" i="7"/>
  <c r="X54" i="7" s="1"/>
  <c r="W53" i="7"/>
  <c r="W54" i="7" s="1"/>
  <c r="Y49" i="7"/>
  <c r="X49" i="7"/>
  <c r="X50" i="7" s="1"/>
  <c r="W49" i="7"/>
  <c r="W50" i="7" s="1"/>
  <c r="Y46" i="7"/>
  <c r="X45" i="7"/>
  <c r="X46" i="7" s="1"/>
  <c r="W45" i="7"/>
  <c r="W46" i="7" s="1"/>
  <c r="Y37" i="7"/>
  <c r="Y38" i="7" s="1"/>
  <c r="X37" i="7"/>
  <c r="X38" i="7" s="1"/>
  <c r="W37" i="7"/>
  <c r="W38" i="7" s="1"/>
  <c r="Y41" i="7"/>
  <c r="Y42" i="7" s="1"/>
  <c r="X41" i="7"/>
  <c r="X42" i="7" s="1"/>
  <c r="W41" i="7"/>
  <c r="W42" i="7" s="1"/>
  <c r="Y35" i="7"/>
  <c r="X35" i="7"/>
  <c r="W35" i="7"/>
  <c r="Y33" i="7"/>
  <c r="Y34" i="7" s="1"/>
  <c r="X33" i="7"/>
  <c r="X34" i="7" s="1"/>
  <c r="W33" i="7"/>
  <c r="W34" i="7" s="1"/>
  <c r="K13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W9" i="15"/>
  <c r="V9" i="15"/>
  <c r="U9" i="15"/>
  <c r="T9" i="15"/>
  <c r="S10" i="15"/>
  <c r="R9" i="15"/>
  <c r="Q9" i="15"/>
  <c r="P9" i="15"/>
  <c r="O9" i="15"/>
  <c r="N9" i="15"/>
  <c r="M9" i="15"/>
  <c r="L9" i="15"/>
  <c r="K9" i="15"/>
  <c r="J9" i="15"/>
  <c r="I9" i="15"/>
  <c r="H9" i="15"/>
  <c r="G9" i="15"/>
  <c r="F10" i="15"/>
  <c r="W27" i="16"/>
  <c r="V27" i="16"/>
  <c r="U27" i="16"/>
  <c r="T27" i="16"/>
  <c r="S27" i="16"/>
  <c r="R27" i="16"/>
  <c r="Q27" i="16"/>
  <c r="P27" i="16"/>
  <c r="O27" i="16"/>
  <c r="N27" i="16"/>
  <c r="M27" i="16"/>
  <c r="L27" i="16"/>
  <c r="K27" i="16"/>
  <c r="J27" i="16"/>
  <c r="I27" i="16"/>
  <c r="H27" i="16"/>
  <c r="G27" i="16"/>
  <c r="F27" i="16"/>
  <c r="W26" i="16"/>
  <c r="V25" i="16"/>
  <c r="V26" i="16" s="1"/>
  <c r="U25" i="16"/>
  <c r="U26" i="16" s="1"/>
  <c r="T26" i="16"/>
  <c r="S25" i="16"/>
  <c r="S26" i="16" s="1"/>
  <c r="R25" i="16"/>
  <c r="R26" i="16" s="1"/>
  <c r="Q25" i="16"/>
  <c r="Q26" i="16" s="1"/>
  <c r="P25" i="16"/>
  <c r="P26" i="16" s="1"/>
  <c r="O25" i="16"/>
  <c r="O26" i="16" s="1"/>
  <c r="N25" i="16"/>
  <c r="N26" i="16" s="1"/>
  <c r="M25" i="16"/>
  <c r="M26" i="16" s="1"/>
  <c r="L25" i="16"/>
  <c r="L26" i="16" s="1"/>
  <c r="K25" i="16"/>
  <c r="K26" i="16" s="1"/>
  <c r="J25" i="16"/>
  <c r="J26" i="16" s="1"/>
  <c r="I25" i="16"/>
  <c r="I26" i="16" s="1"/>
  <c r="H25" i="16"/>
  <c r="H26" i="16" s="1"/>
  <c r="G25" i="16"/>
  <c r="G26" i="16" s="1"/>
  <c r="F25" i="16"/>
  <c r="F26" i="16" s="1"/>
  <c r="F17" i="5"/>
  <c r="G17" i="5"/>
  <c r="G18" i="5" s="1"/>
  <c r="H17" i="5"/>
  <c r="I17" i="5"/>
  <c r="I18" i="5" s="1"/>
  <c r="J17" i="5"/>
  <c r="K17" i="5"/>
  <c r="K18" i="5" s="1"/>
  <c r="L17" i="5"/>
  <c r="M17" i="5"/>
  <c r="M18" i="5" s="1"/>
  <c r="N17" i="5"/>
  <c r="O17" i="5"/>
  <c r="O18" i="5" s="1"/>
  <c r="P17" i="5"/>
  <c r="Q17" i="5"/>
  <c r="Q18" i="5" s="1"/>
  <c r="R17" i="5"/>
  <c r="F18" i="5"/>
  <c r="H18" i="5"/>
  <c r="J18" i="5"/>
  <c r="L18" i="5"/>
  <c r="N18" i="5"/>
  <c r="P18" i="5"/>
  <c r="R18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F21" i="5"/>
  <c r="F22" i="5" s="1"/>
  <c r="G21" i="5"/>
  <c r="H21" i="5"/>
  <c r="H22" i="5" s="1"/>
  <c r="I21" i="5"/>
  <c r="J21" i="5"/>
  <c r="J22" i="5" s="1"/>
  <c r="K21" i="5"/>
  <c r="L21" i="5"/>
  <c r="L22" i="5" s="1"/>
  <c r="M21" i="5"/>
  <c r="N21" i="5"/>
  <c r="N22" i="5" s="1"/>
  <c r="O21" i="5"/>
  <c r="P21" i="5"/>
  <c r="P22" i="5" s="1"/>
  <c r="Q21" i="5"/>
  <c r="R21" i="5"/>
  <c r="R22" i="5" s="1"/>
  <c r="G22" i="5"/>
  <c r="I22" i="5"/>
  <c r="K22" i="5"/>
  <c r="M22" i="5"/>
  <c r="O22" i="5"/>
  <c r="Q22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F25" i="5"/>
  <c r="G25" i="5"/>
  <c r="G26" i="5" s="1"/>
  <c r="H25" i="5"/>
  <c r="I25" i="5"/>
  <c r="I26" i="5" s="1"/>
  <c r="J25" i="5"/>
  <c r="K25" i="5"/>
  <c r="K26" i="5" s="1"/>
  <c r="L25" i="5"/>
  <c r="M25" i="5"/>
  <c r="M26" i="5" s="1"/>
  <c r="N25" i="5"/>
  <c r="O25" i="5"/>
  <c r="O26" i="5" s="1"/>
  <c r="P25" i="5"/>
  <c r="Q25" i="5"/>
  <c r="Q26" i="5" s="1"/>
  <c r="R25" i="5"/>
  <c r="F26" i="5"/>
  <c r="H26" i="5"/>
  <c r="J26" i="5"/>
  <c r="L26" i="5"/>
  <c r="N26" i="5"/>
  <c r="P26" i="5"/>
  <c r="R26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F29" i="5"/>
  <c r="F30" i="5" s="1"/>
  <c r="G29" i="5"/>
  <c r="H29" i="5"/>
  <c r="H30" i="5" s="1"/>
  <c r="I29" i="5"/>
  <c r="J29" i="5"/>
  <c r="J30" i="5" s="1"/>
  <c r="K29" i="5"/>
  <c r="L29" i="5"/>
  <c r="L30" i="5" s="1"/>
  <c r="M29" i="5"/>
  <c r="N29" i="5"/>
  <c r="N30" i="5" s="1"/>
  <c r="O29" i="5"/>
  <c r="P29" i="5"/>
  <c r="P30" i="5" s="1"/>
  <c r="Q29" i="5"/>
  <c r="R29" i="5"/>
  <c r="R30" i="5" s="1"/>
  <c r="G30" i="5"/>
  <c r="I30" i="5"/>
  <c r="K30" i="5"/>
  <c r="M30" i="5"/>
  <c r="O30" i="5"/>
  <c r="Q30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F33" i="5"/>
  <c r="G33" i="5"/>
  <c r="G34" i="5" s="1"/>
  <c r="H33" i="5"/>
  <c r="I33" i="5"/>
  <c r="I34" i="5" s="1"/>
  <c r="J33" i="5"/>
  <c r="K33" i="5"/>
  <c r="K34" i="5" s="1"/>
  <c r="L33" i="5"/>
  <c r="M33" i="5"/>
  <c r="M34" i="5" s="1"/>
  <c r="N33" i="5"/>
  <c r="O33" i="5"/>
  <c r="O34" i="5" s="1"/>
  <c r="P33" i="5"/>
  <c r="Q33" i="5"/>
  <c r="Q34" i="5" s="1"/>
  <c r="R33" i="5"/>
  <c r="F34" i="5"/>
  <c r="H34" i="5"/>
  <c r="J34" i="5"/>
  <c r="L34" i="5"/>
  <c r="N34" i="5"/>
  <c r="P34" i="5"/>
  <c r="R34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F37" i="5"/>
  <c r="F38" i="5" s="1"/>
  <c r="G37" i="5"/>
  <c r="H37" i="5"/>
  <c r="H38" i="5" s="1"/>
  <c r="I37" i="5"/>
  <c r="J37" i="5"/>
  <c r="J38" i="5" s="1"/>
  <c r="K37" i="5"/>
  <c r="L37" i="5"/>
  <c r="L38" i="5" s="1"/>
  <c r="M37" i="5"/>
  <c r="N37" i="5"/>
  <c r="N38" i="5" s="1"/>
  <c r="O37" i="5"/>
  <c r="P37" i="5"/>
  <c r="P38" i="5" s="1"/>
  <c r="Q37" i="5"/>
  <c r="R37" i="5"/>
  <c r="R38" i="5" s="1"/>
  <c r="G38" i="5"/>
  <c r="I38" i="5"/>
  <c r="K38" i="5"/>
  <c r="M38" i="5"/>
  <c r="O38" i="5"/>
  <c r="Q38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R14" i="5"/>
  <c r="P14" i="5"/>
  <c r="N14" i="5"/>
  <c r="L14" i="5"/>
  <c r="J14" i="5"/>
  <c r="H14" i="5"/>
  <c r="F14" i="5"/>
  <c r="R13" i="5"/>
  <c r="Q13" i="5"/>
  <c r="Q14" i="5" s="1"/>
  <c r="P13" i="5"/>
  <c r="O13" i="5"/>
  <c r="O14" i="5" s="1"/>
  <c r="N13" i="5"/>
  <c r="M13" i="5"/>
  <c r="M14" i="5" s="1"/>
  <c r="L13" i="5"/>
  <c r="K13" i="5"/>
  <c r="K14" i="5" s="1"/>
  <c r="J13" i="5"/>
  <c r="I13" i="5"/>
  <c r="I14" i="5" s="1"/>
  <c r="H13" i="5"/>
  <c r="G13" i="5"/>
  <c r="G14" i="5" s="1"/>
  <c r="F13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R10" i="5"/>
  <c r="P10" i="5"/>
  <c r="N10" i="5"/>
  <c r="L10" i="5"/>
  <c r="J10" i="5"/>
  <c r="H10" i="5"/>
  <c r="F10" i="5"/>
  <c r="R9" i="5"/>
  <c r="Q9" i="5"/>
  <c r="Q10" i="5" s="1"/>
  <c r="P9" i="5"/>
  <c r="O9" i="5"/>
  <c r="O10" i="5" s="1"/>
  <c r="N9" i="5"/>
  <c r="M9" i="5"/>
  <c r="M10" i="5" s="1"/>
  <c r="L9" i="5"/>
  <c r="K9" i="5"/>
  <c r="K10" i="5" s="1"/>
  <c r="J9" i="5"/>
  <c r="I9" i="5"/>
  <c r="I10" i="5" s="1"/>
  <c r="H9" i="5"/>
  <c r="G9" i="5"/>
  <c r="G10" i="5" s="1"/>
  <c r="F9" i="5"/>
  <c r="AJ43" i="16"/>
  <c r="AI43" i="16"/>
  <c r="AH43" i="16"/>
  <c r="R43" i="16"/>
  <c r="Q43" i="16"/>
  <c r="P43" i="16"/>
  <c r="O43" i="16"/>
  <c r="N43" i="16"/>
  <c r="M43" i="16"/>
  <c r="L43" i="16"/>
  <c r="K43" i="16"/>
  <c r="J43" i="16"/>
  <c r="I43" i="16"/>
  <c r="H43" i="16"/>
  <c r="G43" i="16"/>
  <c r="F43" i="16"/>
  <c r="BA41" i="16"/>
  <c r="R42" i="16"/>
  <c r="Q42" i="16"/>
  <c r="P42" i="16"/>
  <c r="O42" i="16"/>
  <c r="N42" i="16"/>
  <c r="M42" i="16"/>
  <c r="L42" i="16"/>
  <c r="K42" i="16"/>
  <c r="J42" i="16"/>
  <c r="I42" i="16"/>
  <c r="H42" i="16"/>
  <c r="G42" i="16"/>
  <c r="D41" i="16"/>
  <c r="B41" i="16"/>
  <c r="AJ39" i="16"/>
  <c r="AI39" i="16"/>
  <c r="AH39" i="16"/>
  <c r="BA37" i="16"/>
  <c r="D37" i="16"/>
  <c r="B37" i="16"/>
  <c r="AJ35" i="16"/>
  <c r="AI35" i="16"/>
  <c r="AH35" i="16"/>
  <c r="AL33" i="16" s="1"/>
  <c r="BA33" i="16"/>
  <c r="D33" i="16"/>
  <c r="B33" i="16"/>
  <c r="AJ31" i="16"/>
  <c r="AI31" i="16"/>
  <c r="AH31" i="16"/>
  <c r="BA29" i="16"/>
  <c r="D29" i="16"/>
  <c r="B29" i="16"/>
  <c r="AJ27" i="16"/>
  <c r="AI27" i="16"/>
  <c r="AH27" i="16"/>
  <c r="AL25" i="16"/>
  <c r="BA25" i="16"/>
  <c r="D25" i="16"/>
  <c r="B25" i="16"/>
  <c r="AJ23" i="16"/>
  <c r="AI23" i="16"/>
  <c r="AH23" i="16"/>
  <c r="W23" i="16"/>
  <c r="V23" i="16"/>
  <c r="U23" i="16"/>
  <c r="T23" i="16"/>
  <c r="S23" i="16"/>
  <c r="R23" i="16"/>
  <c r="Q23" i="16"/>
  <c r="P23" i="16"/>
  <c r="O23" i="16"/>
  <c r="N23" i="16"/>
  <c r="M23" i="16"/>
  <c r="L23" i="16"/>
  <c r="K23" i="16"/>
  <c r="J23" i="16"/>
  <c r="I23" i="16"/>
  <c r="H23" i="16"/>
  <c r="G23" i="16"/>
  <c r="F23" i="16"/>
  <c r="S22" i="16"/>
  <c r="R22" i="16"/>
  <c r="Q22" i="16"/>
  <c r="P22" i="16"/>
  <c r="O22" i="16"/>
  <c r="N22" i="16"/>
  <c r="M22" i="16"/>
  <c r="L22" i="16"/>
  <c r="K22" i="16"/>
  <c r="J22" i="16"/>
  <c r="I22" i="16"/>
  <c r="H22" i="16"/>
  <c r="G22" i="16"/>
  <c r="F22" i="16"/>
  <c r="BA21" i="16"/>
  <c r="W21" i="16"/>
  <c r="V21" i="16"/>
  <c r="V22" i="16" s="1"/>
  <c r="U21" i="16"/>
  <c r="U22" i="16" s="1"/>
  <c r="T21" i="16"/>
  <c r="D21" i="16"/>
  <c r="B21" i="16"/>
  <c r="AJ19" i="16"/>
  <c r="AI19" i="16"/>
  <c r="AH19" i="16"/>
  <c r="V19" i="16"/>
  <c r="U19" i="16"/>
  <c r="T19" i="16"/>
  <c r="S19" i="16"/>
  <c r="R19" i="16"/>
  <c r="Q19" i="16"/>
  <c r="P19" i="16"/>
  <c r="O19" i="16"/>
  <c r="N19" i="16"/>
  <c r="M19" i="16"/>
  <c r="L19" i="16"/>
  <c r="K19" i="16"/>
  <c r="J19" i="16"/>
  <c r="I19" i="16"/>
  <c r="H19" i="16"/>
  <c r="G19" i="16"/>
  <c r="F19" i="16"/>
  <c r="K18" i="16"/>
  <c r="J18" i="16"/>
  <c r="I18" i="16"/>
  <c r="H18" i="16"/>
  <c r="G18" i="16"/>
  <c r="F18" i="16"/>
  <c r="BA17" i="16"/>
  <c r="V17" i="16"/>
  <c r="V18" i="16" s="1"/>
  <c r="U17" i="16"/>
  <c r="U18" i="16" s="1"/>
  <c r="T17" i="16"/>
  <c r="T18" i="16" s="1"/>
  <c r="S17" i="16"/>
  <c r="S18" i="16" s="1"/>
  <c r="R17" i="16"/>
  <c r="R18" i="16" s="1"/>
  <c r="Q17" i="16"/>
  <c r="Q18" i="16" s="1"/>
  <c r="P17" i="16"/>
  <c r="P18" i="16" s="1"/>
  <c r="O17" i="16"/>
  <c r="O18" i="16" s="1"/>
  <c r="N17" i="16"/>
  <c r="N18" i="16" s="1"/>
  <c r="M17" i="16"/>
  <c r="M18" i="16" s="1"/>
  <c r="L17" i="16"/>
  <c r="L18" i="16" s="1"/>
  <c r="D17" i="16"/>
  <c r="B17" i="16"/>
  <c r="AJ15" i="16"/>
  <c r="AI15" i="16"/>
  <c r="AH15" i="16"/>
  <c r="W15" i="16"/>
  <c r="V15" i="16"/>
  <c r="U15" i="16"/>
  <c r="T15" i="16"/>
  <c r="S15" i="16"/>
  <c r="R15" i="16"/>
  <c r="Q15" i="16"/>
  <c r="P15" i="16"/>
  <c r="O15" i="16"/>
  <c r="N15" i="16"/>
  <c r="M15" i="16"/>
  <c r="L15" i="16"/>
  <c r="K15" i="16"/>
  <c r="J15" i="16"/>
  <c r="I15" i="16"/>
  <c r="H15" i="16"/>
  <c r="G15" i="16"/>
  <c r="F15" i="16"/>
  <c r="BA13" i="16"/>
  <c r="W13" i="16"/>
  <c r="W14" i="16" s="1"/>
  <c r="V13" i="16"/>
  <c r="V14" i="16" s="1"/>
  <c r="U13" i="16"/>
  <c r="U14" i="16" s="1"/>
  <c r="T13" i="16"/>
  <c r="T14" i="16" s="1"/>
  <c r="S13" i="16"/>
  <c r="S14" i="16" s="1"/>
  <c r="R13" i="16"/>
  <c r="R14" i="16" s="1"/>
  <c r="Q13" i="16"/>
  <c r="Q14" i="16" s="1"/>
  <c r="P13" i="16"/>
  <c r="P14" i="16" s="1"/>
  <c r="O13" i="16"/>
  <c r="O14" i="16" s="1"/>
  <c r="N13" i="16"/>
  <c r="N14" i="16" s="1"/>
  <c r="M13" i="16"/>
  <c r="M14" i="16" s="1"/>
  <c r="L13" i="16"/>
  <c r="L14" i="16" s="1"/>
  <c r="K13" i="16"/>
  <c r="K14" i="16" s="1"/>
  <c r="J13" i="16"/>
  <c r="J14" i="16" s="1"/>
  <c r="I13" i="16"/>
  <c r="I14" i="16" s="1"/>
  <c r="H13" i="16"/>
  <c r="H14" i="16" s="1"/>
  <c r="G13" i="16"/>
  <c r="G14" i="16" s="1"/>
  <c r="F13" i="16"/>
  <c r="F14" i="16" s="1"/>
  <c r="D13" i="16"/>
  <c r="B13" i="16"/>
  <c r="AJ11" i="16"/>
  <c r="AI11" i="16"/>
  <c r="AH11" i="16"/>
  <c r="R11" i="16"/>
  <c r="Q11" i="16"/>
  <c r="P11" i="16"/>
  <c r="O11" i="16"/>
  <c r="N11" i="16"/>
  <c r="M11" i="16"/>
  <c r="L11" i="16"/>
  <c r="K11" i="16"/>
  <c r="J11" i="16"/>
  <c r="I11" i="16"/>
  <c r="H11" i="16"/>
  <c r="G11" i="16"/>
  <c r="F11" i="16"/>
  <c r="AL9" i="16" s="1"/>
  <c r="R10" i="16"/>
  <c r="Q10" i="16"/>
  <c r="P10" i="16"/>
  <c r="O10" i="16"/>
  <c r="N10" i="16"/>
  <c r="M10" i="16"/>
  <c r="L10" i="16"/>
  <c r="K10" i="16"/>
  <c r="J10" i="16"/>
  <c r="I10" i="16"/>
  <c r="H10" i="16"/>
  <c r="G10" i="16"/>
  <c r="AY9" i="16" s="1"/>
  <c r="F10" i="16"/>
  <c r="BA9" i="16"/>
  <c r="AQ9" i="16"/>
  <c r="D9" i="16"/>
  <c r="B9" i="16"/>
  <c r="AO3" i="16"/>
  <c r="AK52" i="16" s="1"/>
  <c r="AJ43" i="15"/>
  <c r="AI43" i="15"/>
  <c r="AH43" i="15"/>
  <c r="BA41" i="15"/>
  <c r="D41" i="15"/>
  <c r="B41" i="15"/>
  <c r="AJ39" i="15"/>
  <c r="AI39" i="15"/>
  <c r="AH39" i="15"/>
  <c r="BA37" i="15"/>
  <c r="D37" i="15"/>
  <c r="B37" i="15"/>
  <c r="AJ35" i="15"/>
  <c r="AI35" i="15"/>
  <c r="AL33" i="15" s="1"/>
  <c r="AH35" i="15"/>
  <c r="BA33" i="15"/>
  <c r="D33" i="15"/>
  <c r="B33" i="15"/>
  <c r="AJ31" i="15"/>
  <c r="AI31" i="15"/>
  <c r="AH31" i="15"/>
  <c r="AL29" i="15" s="1"/>
  <c r="BA29" i="15"/>
  <c r="D29" i="15"/>
  <c r="B29" i="15"/>
  <c r="AJ27" i="15"/>
  <c r="AI27" i="15"/>
  <c r="AH27" i="15"/>
  <c r="BA25" i="15"/>
  <c r="D25" i="15"/>
  <c r="B25" i="15"/>
  <c r="AJ23" i="15"/>
  <c r="AI23" i="15"/>
  <c r="AH23" i="15"/>
  <c r="AL21" i="15" s="1"/>
  <c r="BA21" i="15"/>
  <c r="D21" i="15"/>
  <c r="B21" i="15"/>
  <c r="AJ19" i="15"/>
  <c r="AI19" i="15"/>
  <c r="AH19" i="15"/>
  <c r="AL17" i="15" s="1"/>
  <c r="BA17" i="15"/>
  <c r="D17" i="15"/>
  <c r="B17" i="15"/>
  <c r="AJ15" i="15"/>
  <c r="AI15" i="15"/>
  <c r="AH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P14" i="15"/>
  <c r="BA13" i="15"/>
  <c r="W13" i="15"/>
  <c r="V13" i="15"/>
  <c r="V14" i="15" s="1"/>
  <c r="U13" i="15"/>
  <c r="T13" i="15"/>
  <c r="S13" i="15"/>
  <c r="R14" i="15"/>
  <c r="Q13" i="15"/>
  <c r="O13" i="15"/>
  <c r="O14" i="15" s="1"/>
  <c r="N13" i="15"/>
  <c r="N14" i="15" s="1"/>
  <c r="M13" i="15"/>
  <c r="L13" i="15"/>
  <c r="J14" i="15"/>
  <c r="I14" i="15"/>
  <c r="H13" i="15"/>
  <c r="H14" i="15" s="1"/>
  <c r="G13" i="15"/>
  <c r="G14" i="15" s="1"/>
  <c r="F13" i="15"/>
  <c r="D13" i="15"/>
  <c r="B13" i="15"/>
  <c r="AJ11" i="15"/>
  <c r="AI11" i="15"/>
  <c r="AH11" i="15"/>
  <c r="BA9" i="15"/>
  <c r="D9" i="15"/>
  <c r="B9" i="15"/>
  <c r="AO3" i="15"/>
  <c r="AK52" i="15" s="1"/>
  <c r="AL157" i="19" l="1"/>
  <c r="AU217" i="19"/>
  <c r="AL237" i="19"/>
  <c r="AL289" i="19"/>
  <c r="AL153" i="19"/>
  <c r="AL173" i="19"/>
  <c r="AL201" i="19"/>
  <c r="AL253" i="19"/>
  <c r="AL273" i="19"/>
  <c r="AK289" i="19"/>
  <c r="AL305" i="19"/>
  <c r="AL205" i="19"/>
  <c r="AK249" i="19"/>
  <c r="AK129" i="19"/>
  <c r="AL133" i="19"/>
  <c r="AL169" i="19"/>
  <c r="AK189" i="19"/>
  <c r="AL197" i="19"/>
  <c r="AL229" i="19"/>
  <c r="AK233" i="19"/>
  <c r="AL249" i="19"/>
  <c r="AW265" i="19"/>
  <c r="AL281" i="19"/>
  <c r="AL301" i="19"/>
  <c r="AL313" i="19"/>
  <c r="AL321" i="19"/>
  <c r="AL329" i="19"/>
  <c r="AH335" i="19"/>
  <c r="AH334" i="19"/>
  <c r="AH333" i="19"/>
  <c r="AH336" i="19"/>
  <c r="AL45" i="19"/>
  <c r="AL105" i="19"/>
  <c r="AL181" i="19"/>
  <c r="AK197" i="19"/>
  <c r="AL217" i="19"/>
  <c r="AL265" i="19"/>
  <c r="AU305" i="19"/>
  <c r="AQ325" i="19"/>
  <c r="AI336" i="19"/>
  <c r="AI334" i="19"/>
  <c r="AI333" i="19"/>
  <c r="AI335" i="19"/>
  <c r="AL53" i="19"/>
  <c r="AK69" i="19"/>
  <c r="AL81" i="19"/>
  <c r="AK97" i="19"/>
  <c r="AL113" i="19"/>
  <c r="AL21" i="19"/>
  <c r="BA333" i="19"/>
  <c r="AJ336" i="19"/>
  <c r="AJ334" i="19"/>
  <c r="AJ333" i="19"/>
  <c r="AJ335" i="19"/>
  <c r="AL61" i="19"/>
  <c r="AL89" i="19"/>
  <c r="AK33" i="18"/>
  <c r="H34" i="18"/>
  <c r="AL61" i="18"/>
  <c r="AL73" i="18"/>
  <c r="AL21" i="18"/>
  <c r="AL29" i="18"/>
  <c r="AL85" i="18"/>
  <c r="AL13" i="18"/>
  <c r="AL25" i="18"/>
  <c r="AL25" i="15"/>
  <c r="H10" i="15"/>
  <c r="H48" i="15"/>
  <c r="H46" i="15"/>
  <c r="H45" i="15"/>
  <c r="H47" i="15"/>
  <c r="L48" i="15"/>
  <c r="L46" i="15"/>
  <c r="L45" i="15"/>
  <c r="L47" i="15"/>
  <c r="P48" i="15"/>
  <c r="P46" i="15"/>
  <c r="P45" i="15"/>
  <c r="P47" i="15"/>
  <c r="T48" i="15"/>
  <c r="T46" i="15"/>
  <c r="T45" i="15"/>
  <c r="T47" i="15"/>
  <c r="AI47" i="15"/>
  <c r="AI48" i="15"/>
  <c r="AI46" i="15"/>
  <c r="AI45" i="15"/>
  <c r="I46" i="15"/>
  <c r="I45" i="15"/>
  <c r="I47" i="15"/>
  <c r="I48" i="15"/>
  <c r="M10" i="15"/>
  <c r="M45" i="15" s="1"/>
  <c r="M48" i="15"/>
  <c r="Q46" i="15"/>
  <c r="Q45" i="15"/>
  <c r="Q47" i="15"/>
  <c r="Q48" i="15"/>
  <c r="U10" i="15"/>
  <c r="U46" i="15" s="1"/>
  <c r="AJ48" i="15"/>
  <c r="AJ46" i="15"/>
  <c r="AJ45" i="15"/>
  <c r="AJ47" i="15"/>
  <c r="F46" i="15"/>
  <c r="F45" i="15"/>
  <c r="F47" i="15"/>
  <c r="F48" i="15"/>
  <c r="J46" i="15"/>
  <c r="J45" i="15"/>
  <c r="J47" i="15"/>
  <c r="J48" i="15"/>
  <c r="N10" i="15"/>
  <c r="N46" i="15"/>
  <c r="N45" i="15"/>
  <c r="N47" i="15"/>
  <c r="N48" i="15"/>
  <c r="R46" i="15"/>
  <c r="R45" i="15"/>
  <c r="R47" i="15"/>
  <c r="R48" i="15"/>
  <c r="V10" i="15"/>
  <c r="V46" i="15"/>
  <c r="V45" i="15"/>
  <c r="V47" i="15"/>
  <c r="V48" i="15"/>
  <c r="AH46" i="15"/>
  <c r="AH45" i="15"/>
  <c r="AH47" i="15"/>
  <c r="AH48" i="15"/>
  <c r="BA45" i="15"/>
  <c r="AL13" i="15"/>
  <c r="G10" i="15"/>
  <c r="G47" i="15" s="1"/>
  <c r="G48" i="15"/>
  <c r="G46" i="15"/>
  <c r="G45" i="15"/>
  <c r="K47" i="15"/>
  <c r="K48" i="15"/>
  <c r="K46" i="15"/>
  <c r="K45" i="15"/>
  <c r="O10" i="15"/>
  <c r="O47" i="15"/>
  <c r="O48" i="15"/>
  <c r="O46" i="15"/>
  <c r="O45" i="15"/>
  <c r="S47" i="15"/>
  <c r="S48" i="15"/>
  <c r="S46" i="15"/>
  <c r="S45" i="15"/>
  <c r="W47" i="15"/>
  <c r="W48" i="15"/>
  <c r="W46" i="15"/>
  <c r="W45" i="15"/>
  <c r="AY25" i="15"/>
  <c r="AU9" i="16"/>
  <c r="AL13" i="16"/>
  <c r="AL41" i="16"/>
  <c r="AM9" i="16"/>
  <c r="AL37" i="16"/>
  <c r="AA111" i="7"/>
  <c r="AA112" i="7"/>
  <c r="AA110" i="7"/>
  <c r="AA109" i="7"/>
  <c r="X112" i="7"/>
  <c r="X111" i="7"/>
  <c r="X110" i="7"/>
  <c r="X109" i="7"/>
  <c r="W111" i="7"/>
  <c r="W112" i="7"/>
  <c r="W110" i="7"/>
  <c r="W109" i="7"/>
  <c r="Z110" i="7"/>
  <c r="Z109" i="7"/>
  <c r="Z111" i="7"/>
  <c r="Z112" i="7"/>
  <c r="AC110" i="7"/>
  <c r="AC109" i="7"/>
  <c r="AC111" i="7"/>
  <c r="AC112" i="7"/>
  <c r="Y112" i="7"/>
  <c r="Y110" i="7"/>
  <c r="Y109" i="7"/>
  <c r="Y111" i="7"/>
  <c r="AB112" i="7"/>
  <c r="AB111" i="7"/>
  <c r="AB110" i="7"/>
  <c r="AB109" i="7"/>
  <c r="AB112" i="10"/>
  <c r="AB110" i="10"/>
  <c r="AB109" i="10"/>
  <c r="AB111" i="10"/>
  <c r="X112" i="10"/>
  <c r="X110" i="10"/>
  <c r="X109" i="10"/>
  <c r="X111" i="10"/>
  <c r="AC110" i="10"/>
  <c r="AC109" i="10"/>
  <c r="AC111" i="10"/>
  <c r="AC112" i="10"/>
  <c r="AA111" i="10"/>
  <c r="AA110" i="10"/>
  <c r="AA109" i="10"/>
  <c r="AA112" i="10"/>
  <c r="W111" i="10"/>
  <c r="W110" i="10"/>
  <c r="W109" i="10"/>
  <c r="W112" i="10"/>
  <c r="Y112" i="10"/>
  <c r="Y110" i="10"/>
  <c r="Y109" i="10"/>
  <c r="Y111" i="10"/>
  <c r="Z110" i="10"/>
  <c r="Z109" i="10"/>
  <c r="Z111" i="10"/>
  <c r="Z112" i="10"/>
  <c r="W55" i="4"/>
  <c r="W56" i="4"/>
  <c r="W54" i="4"/>
  <c r="W53" i="4"/>
  <c r="V54" i="4"/>
  <c r="V55" i="4"/>
  <c r="V53" i="4"/>
  <c r="V56" i="4"/>
  <c r="Y14" i="3"/>
  <c r="Y53" i="3" s="1"/>
  <c r="Y56" i="3"/>
  <c r="Y55" i="3"/>
  <c r="X14" i="3"/>
  <c r="X53" i="3" s="1"/>
  <c r="Z14" i="3"/>
  <c r="Z53" i="3" s="1"/>
  <c r="W14" i="3"/>
  <c r="W55" i="3" s="1"/>
  <c r="V26" i="3"/>
  <c r="V55" i="3" s="1"/>
  <c r="AA14" i="3"/>
  <c r="AA55" i="3" s="1"/>
  <c r="Y53" i="2"/>
  <c r="Y54" i="2"/>
  <c r="Y55" i="2"/>
  <c r="Y56" i="2"/>
  <c r="W14" i="2"/>
  <c r="W53" i="2" s="1"/>
  <c r="V54" i="2"/>
  <c r="V55" i="2"/>
  <c r="V56" i="2"/>
  <c r="V53" i="2"/>
  <c r="X56" i="2"/>
  <c r="X53" i="2"/>
  <c r="X54" i="2"/>
  <c r="X55" i="2"/>
  <c r="U14" i="2"/>
  <c r="U55" i="2" s="1"/>
  <c r="AY89" i="19"/>
  <c r="AK53" i="19"/>
  <c r="AK9" i="16"/>
  <c r="AO9" i="16"/>
  <c r="AS9" i="16"/>
  <c r="AW9" i="16"/>
  <c r="AL17" i="16"/>
  <c r="AZ21" i="16"/>
  <c r="AL21" i="16"/>
  <c r="AL29" i="16"/>
  <c r="AK37" i="16"/>
  <c r="AK37" i="19"/>
  <c r="AK21" i="19"/>
  <c r="AL9" i="18"/>
  <c r="AK17" i="18"/>
  <c r="AW85" i="18"/>
  <c r="AK13" i="19"/>
  <c r="AK29" i="19"/>
  <c r="AK45" i="19"/>
  <c r="AK61" i="19"/>
  <c r="G10" i="19"/>
  <c r="I10" i="19"/>
  <c r="K10" i="19"/>
  <c r="M10" i="19"/>
  <c r="O10" i="19"/>
  <c r="Q10" i="19"/>
  <c r="AP13" i="19"/>
  <c r="AR13" i="19"/>
  <c r="AT13" i="19"/>
  <c r="AV13" i="19"/>
  <c r="AX13" i="19"/>
  <c r="AZ13" i="19"/>
  <c r="AK17" i="19"/>
  <c r="AM17" i="19"/>
  <c r="AO17" i="19"/>
  <c r="AQ17" i="19"/>
  <c r="AS17" i="19"/>
  <c r="AU17" i="19"/>
  <c r="AW17" i="19"/>
  <c r="AY17" i="19"/>
  <c r="AP21" i="19"/>
  <c r="AR21" i="19"/>
  <c r="AT21" i="19"/>
  <c r="AV21" i="19"/>
  <c r="AX21" i="19"/>
  <c r="AZ21" i="19"/>
  <c r="AK25" i="19"/>
  <c r="AM25" i="19"/>
  <c r="AO25" i="19"/>
  <c r="AQ25" i="19"/>
  <c r="AS25" i="19"/>
  <c r="AU25" i="19"/>
  <c r="AW25" i="19"/>
  <c r="AY25" i="19"/>
  <c r="AP29" i="19"/>
  <c r="AR29" i="19"/>
  <c r="AT29" i="19"/>
  <c r="AV29" i="19"/>
  <c r="AX29" i="19"/>
  <c r="AZ29" i="19"/>
  <c r="AK33" i="19"/>
  <c r="AM33" i="19"/>
  <c r="AO33" i="19"/>
  <c r="AQ33" i="19"/>
  <c r="AS33" i="19"/>
  <c r="AU33" i="19"/>
  <c r="AW33" i="19"/>
  <c r="AY33" i="19"/>
  <c r="AP37" i="19"/>
  <c r="AR37" i="19"/>
  <c r="AT37" i="19"/>
  <c r="AV37" i="19"/>
  <c r="AX37" i="19"/>
  <c r="AZ37" i="19"/>
  <c r="AK41" i="19"/>
  <c r="AM41" i="19"/>
  <c r="AO41" i="19"/>
  <c r="AQ41" i="19"/>
  <c r="AS41" i="19"/>
  <c r="AU41" i="19"/>
  <c r="AW41" i="19"/>
  <c r="AY41" i="19"/>
  <c r="AP45" i="19"/>
  <c r="AR45" i="19"/>
  <c r="AT45" i="19"/>
  <c r="AV45" i="19"/>
  <c r="AX45" i="19"/>
  <c r="AZ45" i="19"/>
  <c r="AK49" i="19"/>
  <c r="AM49" i="19"/>
  <c r="AO49" i="19"/>
  <c r="AQ49" i="19"/>
  <c r="AS49" i="19"/>
  <c r="AU49" i="19"/>
  <c r="AW49" i="19"/>
  <c r="AY49" i="19"/>
  <c r="AP53" i="19"/>
  <c r="AR53" i="19"/>
  <c r="AT53" i="19"/>
  <c r="AV53" i="19"/>
  <c r="AX53" i="19"/>
  <c r="AZ53" i="19"/>
  <c r="AK57" i="19"/>
  <c r="AM57" i="19"/>
  <c r="AO57" i="19"/>
  <c r="AQ57" i="19"/>
  <c r="AS57" i="19"/>
  <c r="AU57" i="19"/>
  <c r="AW57" i="19"/>
  <c r="AY57" i="19"/>
  <c r="AP61" i="19"/>
  <c r="AR61" i="19"/>
  <c r="AT61" i="19"/>
  <c r="AV61" i="19"/>
  <c r="AX61" i="19"/>
  <c r="AZ61" i="19"/>
  <c r="AK65" i="19"/>
  <c r="AM65" i="19"/>
  <c r="AO65" i="19"/>
  <c r="AQ65" i="19"/>
  <c r="AS65" i="19"/>
  <c r="AU65" i="19"/>
  <c r="AW65" i="19"/>
  <c r="AY65" i="19"/>
  <c r="AP69" i="19"/>
  <c r="AR69" i="19"/>
  <c r="AT69" i="19"/>
  <c r="AV69" i="19"/>
  <c r="AX69" i="19"/>
  <c r="AZ69" i="19"/>
  <c r="G82" i="19"/>
  <c r="AW81" i="19" s="1"/>
  <c r="F86" i="19"/>
  <c r="AY85" i="19" s="1"/>
  <c r="AK89" i="19"/>
  <c r="AO89" i="19"/>
  <c r="AS89" i="19"/>
  <c r="AK105" i="19"/>
  <c r="AK121" i="19"/>
  <c r="F10" i="19"/>
  <c r="H10" i="19"/>
  <c r="J10" i="19"/>
  <c r="L10" i="19"/>
  <c r="N10" i="19"/>
  <c r="P10" i="19"/>
  <c r="R10" i="19"/>
  <c r="AM13" i="19"/>
  <c r="AO13" i="19"/>
  <c r="AQ13" i="19"/>
  <c r="AS13" i="19"/>
  <c r="AU13" i="19"/>
  <c r="AW13" i="19"/>
  <c r="AY13" i="19"/>
  <c r="AP17" i="19"/>
  <c r="AR17" i="19"/>
  <c r="AT17" i="19"/>
  <c r="AV17" i="19"/>
  <c r="AX17" i="19"/>
  <c r="AZ17" i="19"/>
  <c r="AM21" i="19"/>
  <c r="AO21" i="19"/>
  <c r="AQ21" i="19"/>
  <c r="AS21" i="19"/>
  <c r="AU21" i="19"/>
  <c r="AW21" i="19"/>
  <c r="AY21" i="19"/>
  <c r="AP25" i="19"/>
  <c r="AR25" i="19"/>
  <c r="AT25" i="19"/>
  <c r="AV25" i="19"/>
  <c r="AX25" i="19"/>
  <c r="AZ25" i="19"/>
  <c r="AM29" i="19"/>
  <c r="AO29" i="19"/>
  <c r="AQ29" i="19"/>
  <c r="AS29" i="19"/>
  <c r="AU29" i="19"/>
  <c r="AW29" i="19"/>
  <c r="AY29" i="19"/>
  <c r="AP33" i="19"/>
  <c r="AR33" i="19"/>
  <c r="AT33" i="19"/>
  <c r="AV33" i="19"/>
  <c r="AX33" i="19"/>
  <c r="AZ33" i="19"/>
  <c r="AM37" i="19"/>
  <c r="AO37" i="19"/>
  <c r="AQ37" i="19"/>
  <c r="AS37" i="19"/>
  <c r="AU37" i="19"/>
  <c r="AW37" i="19"/>
  <c r="AY37" i="19"/>
  <c r="AP41" i="19"/>
  <c r="AR41" i="19"/>
  <c r="AT41" i="19"/>
  <c r="AV41" i="19"/>
  <c r="AX41" i="19"/>
  <c r="AZ41" i="19"/>
  <c r="AM45" i="19"/>
  <c r="AO45" i="19"/>
  <c r="AQ45" i="19"/>
  <c r="AS45" i="19"/>
  <c r="AU45" i="19"/>
  <c r="AW45" i="19"/>
  <c r="AY45" i="19"/>
  <c r="AP49" i="19"/>
  <c r="AR49" i="19"/>
  <c r="AT49" i="19"/>
  <c r="AV49" i="19"/>
  <c r="AX49" i="19"/>
  <c r="AZ49" i="19"/>
  <c r="AM53" i="19"/>
  <c r="AO53" i="19"/>
  <c r="AQ53" i="19"/>
  <c r="AS53" i="19"/>
  <c r="AU53" i="19"/>
  <c r="AW53" i="19"/>
  <c r="AY53" i="19"/>
  <c r="AP57" i="19"/>
  <c r="AR57" i="19"/>
  <c r="AT57" i="19"/>
  <c r="AV57" i="19"/>
  <c r="AX57" i="19"/>
  <c r="AZ57" i="19"/>
  <c r="AM61" i="19"/>
  <c r="AO61" i="19"/>
  <c r="AQ61" i="19"/>
  <c r="AS61" i="19"/>
  <c r="AU61" i="19"/>
  <c r="AW61" i="19"/>
  <c r="AY61" i="19"/>
  <c r="AP65" i="19"/>
  <c r="AR65" i="19"/>
  <c r="AT65" i="19"/>
  <c r="AV65" i="19"/>
  <c r="AX65" i="19"/>
  <c r="AZ65" i="19"/>
  <c r="AM69" i="19"/>
  <c r="AN69" i="19" s="1"/>
  <c r="AO69" i="19"/>
  <c r="AQ69" i="19"/>
  <c r="AS69" i="19"/>
  <c r="AU69" i="19"/>
  <c r="AW69" i="19"/>
  <c r="AY69" i="19"/>
  <c r="F74" i="19"/>
  <c r="AW73" i="19" s="1"/>
  <c r="AT73" i="19"/>
  <c r="AR73" i="19"/>
  <c r="AY73" i="19"/>
  <c r="F78" i="19"/>
  <c r="AX77" i="19" s="1"/>
  <c r="AK81" i="19"/>
  <c r="AS81" i="19"/>
  <c r="AM89" i="19"/>
  <c r="AQ89" i="19"/>
  <c r="AU89" i="19"/>
  <c r="AR81" i="19"/>
  <c r="AV81" i="19"/>
  <c r="AZ81" i="19"/>
  <c r="AP89" i="19"/>
  <c r="AR89" i="19"/>
  <c r="AT89" i="19"/>
  <c r="AV89" i="19"/>
  <c r="AX89" i="19"/>
  <c r="AZ89" i="19"/>
  <c r="AK93" i="19"/>
  <c r="AM93" i="19"/>
  <c r="AO93" i="19"/>
  <c r="AQ93" i="19"/>
  <c r="AS93" i="19"/>
  <c r="AU93" i="19"/>
  <c r="AW93" i="19"/>
  <c r="AY93" i="19"/>
  <c r="AP97" i="19"/>
  <c r="AR97" i="19"/>
  <c r="AT97" i="19"/>
  <c r="AV97" i="19"/>
  <c r="AX97" i="19"/>
  <c r="AZ97" i="19"/>
  <c r="AK101" i="19"/>
  <c r="AM101" i="19"/>
  <c r="AO101" i="19"/>
  <c r="AQ101" i="19"/>
  <c r="AS101" i="19"/>
  <c r="AU101" i="19"/>
  <c r="AW101" i="19"/>
  <c r="AY101" i="19"/>
  <c r="AP105" i="19"/>
  <c r="AR105" i="19"/>
  <c r="AT105" i="19"/>
  <c r="AV105" i="19"/>
  <c r="AX105" i="19"/>
  <c r="AZ105" i="19"/>
  <c r="AK109" i="19"/>
  <c r="AM109" i="19"/>
  <c r="AO109" i="19"/>
  <c r="AQ109" i="19"/>
  <c r="AS109" i="19"/>
  <c r="AU109" i="19"/>
  <c r="AW109" i="19"/>
  <c r="AY109" i="19"/>
  <c r="AP113" i="19"/>
  <c r="AR113" i="19"/>
  <c r="AT113" i="19"/>
  <c r="AV113" i="19"/>
  <c r="AX113" i="19"/>
  <c r="AZ113" i="19"/>
  <c r="AK117" i="19"/>
  <c r="AM117" i="19"/>
  <c r="AO117" i="19"/>
  <c r="AQ117" i="19"/>
  <c r="AS117" i="19"/>
  <c r="AU117" i="19"/>
  <c r="AW117" i="19"/>
  <c r="AY117" i="19"/>
  <c r="AP121" i="19"/>
  <c r="AR121" i="19"/>
  <c r="AT121" i="19"/>
  <c r="AV121" i="19"/>
  <c r="AX121" i="19"/>
  <c r="AZ121" i="19"/>
  <c r="AK125" i="19"/>
  <c r="AM125" i="19"/>
  <c r="AO125" i="19"/>
  <c r="AQ125" i="19"/>
  <c r="AS125" i="19"/>
  <c r="AU125" i="19"/>
  <c r="AW125" i="19"/>
  <c r="AY125" i="19"/>
  <c r="AP129" i="19"/>
  <c r="AR129" i="19"/>
  <c r="AT129" i="19"/>
  <c r="AV129" i="19"/>
  <c r="AX129" i="19"/>
  <c r="AZ129" i="19"/>
  <c r="AK133" i="19"/>
  <c r="AM133" i="19"/>
  <c r="AO133" i="19"/>
  <c r="AQ133" i="19"/>
  <c r="AS133" i="19"/>
  <c r="AU133" i="19"/>
  <c r="AW133" i="19"/>
  <c r="AY133" i="19"/>
  <c r="AR137" i="19"/>
  <c r="AV137" i="19"/>
  <c r="AZ137" i="19"/>
  <c r="AY137" i="19"/>
  <c r="AK141" i="19"/>
  <c r="AM141" i="19"/>
  <c r="AO141" i="19"/>
  <c r="AQ141" i="19"/>
  <c r="AS141" i="19"/>
  <c r="AU141" i="19"/>
  <c r="AW141" i="19"/>
  <c r="AY141" i="19"/>
  <c r="AY145" i="19"/>
  <c r="AK149" i="19"/>
  <c r="AM149" i="19"/>
  <c r="AO149" i="19"/>
  <c r="AQ149" i="19"/>
  <c r="AS149" i="19"/>
  <c r="AU149" i="19"/>
  <c r="AW149" i="19"/>
  <c r="AY149" i="19"/>
  <c r="AR153" i="19"/>
  <c r="AV153" i="19"/>
  <c r="AZ153" i="19"/>
  <c r="AY153" i="19"/>
  <c r="AK157" i="19"/>
  <c r="AM157" i="19"/>
  <c r="AO157" i="19"/>
  <c r="AQ157" i="19"/>
  <c r="AS157" i="19"/>
  <c r="AU157" i="19"/>
  <c r="AW157" i="19"/>
  <c r="AY157" i="19"/>
  <c r="AY161" i="19"/>
  <c r="AK165" i="19"/>
  <c r="AM165" i="19"/>
  <c r="AO165" i="19"/>
  <c r="AQ165" i="19"/>
  <c r="AS165" i="19"/>
  <c r="AV165" i="19"/>
  <c r="AZ165" i="19"/>
  <c r="AK173" i="19"/>
  <c r="AP93" i="19"/>
  <c r="AR93" i="19"/>
  <c r="AT93" i="19"/>
  <c r="AV93" i="19"/>
  <c r="AX93" i="19"/>
  <c r="AZ93" i="19"/>
  <c r="AM97" i="19"/>
  <c r="AO97" i="19"/>
  <c r="AQ97" i="19"/>
  <c r="AS97" i="19"/>
  <c r="AU97" i="19"/>
  <c r="AW97" i="19"/>
  <c r="AY97" i="19"/>
  <c r="AP101" i="19"/>
  <c r="AR101" i="19"/>
  <c r="AT101" i="19"/>
  <c r="AV101" i="19"/>
  <c r="AX101" i="19"/>
  <c r="AZ101" i="19"/>
  <c r="AM105" i="19"/>
  <c r="AO105" i="19"/>
  <c r="AQ105" i="19"/>
  <c r="AS105" i="19"/>
  <c r="AU105" i="19"/>
  <c r="AW105" i="19"/>
  <c r="AY105" i="19"/>
  <c r="AP109" i="19"/>
  <c r="AR109" i="19"/>
  <c r="AT109" i="19"/>
  <c r="AV109" i="19"/>
  <c r="AX109" i="19"/>
  <c r="AZ109" i="19"/>
  <c r="AM113" i="19"/>
  <c r="AO113" i="19"/>
  <c r="AQ113" i="19"/>
  <c r="AS113" i="19"/>
  <c r="AU113" i="19"/>
  <c r="AW113" i="19"/>
  <c r="AY113" i="19"/>
  <c r="AP117" i="19"/>
  <c r="AR117" i="19"/>
  <c r="AT117" i="19"/>
  <c r="AV117" i="19"/>
  <c r="AX117" i="19"/>
  <c r="AZ117" i="19"/>
  <c r="AM121" i="19"/>
  <c r="AO121" i="19"/>
  <c r="AQ121" i="19"/>
  <c r="AS121" i="19"/>
  <c r="AU121" i="19"/>
  <c r="AW121" i="19"/>
  <c r="AY121" i="19"/>
  <c r="AP125" i="19"/>
  <c r="AR125" i="19"/>
  <c r="AT125" i="19"/>
  <c r="AV125" i="19"/>
  <c r="AX125" i="19"/>
  <c r="AZ125" i="19"/>
  <c r="AM129" i="19"/>
  <c r="AO129" i="19"/>
  <c r="AQ129" i="19"/>
  <c r="AS129" i="19"/>
  <c r="AU129" i="19"/>
  <c r="AW129" i="19"/>
  <c r="AY129" i="19"/>
  <c r="AP133" i="19"/>
  <c r="AR133" i="19"/>
  <c r="AT133" i="19"/>
  <c r="AV133" i="19"/>
  <c r="AX133" i="19"/>
  <c r="AZ133" i="19"/>
  <c r="AK137" i="19"/>
  <c r="AM137" i="19"/>
  <c r="AO137" i="19"/>
  <c r="AQ137" i="19"/>
  <c r="AS137" i="19"/>
  <c r="AU137" i="19"/>
  <c r="AW137" i="19"/>
  <c r="AP141" i="19"/>
  <c r="AR141" i="19"/>
  <c r="AT141" i="19"/>
  <c r="AV141" i="19"/>
  <c r="AX141" i="19"/>
  <c r="AZ141" i="19"/>
  <c r="AM145" i="19"/>
  <c r="AQ145" i="19"/>
  <c r="AU145" i="19"/>
  <c r="AP149" i="19"/>
  <c r="AR149" i="19"/>
  <c r="AT149" i="19"/>
  <c r="AV149" i="19"/>
  <c r="AX149" i="19"/>
  <c r="AZ149" i="19"/>
  <c r="AK153" i="19"/>
  <c r="AM153" i="19"/>
  <c r="AO153" i="19"/>
  <c r="AQ153" i="19"/>
  <c r="AS153" i="19"/>
  <c r="AU153" i="19"/>
  <c r="AW153" i="19"/>
  <c r="AP157" i="19"/>
  <c r="AR157" i="19"/>
  <c r="AT157" i="19"/>
  <c r="AV157" i="19"/>
  <c r="AX157" i="19"/>
  <c r="AZ157" i="19"/>
  <c r="AM161" i="19"/>
  <c r="AQ161" i="19"/>
  <c r="AU161" i="19"/>
  <c r="AY165" i="19"/>
  <c r="AW165" i="19"/>
  <c r="AU165" i="19"/>
  <c r="AP165" i="19"/>
  <c r="AR165" i="19"/>
  <c r="AT165" i="19"/>
  <c r="AX165" i="19"/>
  <c r="AP169" i="19"/>
  <c r="AM173" i="19"/>
  <c r="AO173" i="19"/>
  <c r="AQ173" i="19"/>
  <c r="AS173" i="19"/>
  <c r="AU173" i="19"/>
  <c r="AW173" i="19"/>
  <c r="AY173" i="19"/>
  <c r="AP177" i="19"/>
  <c r="AM181" i="19"/>
  <c r="AN181" i="19" s="1"/>
  <c r="AO181" i="19"/>
  <c r="AQ181" i="19"/>
  <c r="AS181" i="19"/>
  <c r="AU181" i="19"/>
  <c r="AW181" i="19"/>
  <c r="AY181" i="19"/>
  <c r="AP185" i="19"/>
  <c r="AM189" i="19"/>
  <c r="AO189" i="19"/>
  <c r="AQ189" i="19"/>
  <c r="AS189" i="19"/>
  <c r="AU189" i="19"/>
  <c r="AW189" i="19"/>
  <c r="AY189" i="19"/>
  <c r="AP193" i="19"/>
  <c r="AM197" i="19"/>
  <c r="AO197" i="19"/>
  <c r="AQ197" i="19"/>
  <c r="AS197" i="19"/>
  <c r="AU197" i="19"/>
  <c r="AW197" i="19"/>
  <c r="AY197" i="19"/>
  <c r="AP201" i="19"/>
  <c r="AM205" i="19"/>
  <c r="AN205" i="19" s="1"/>
  <c r="AO205" i="19"/>
  <c r="AQ205" i="19"/>
  <c r="AS205" i="19"/>
  <c r="AU205" i="19"/>
  <c r="AW205" i="19"/>
  <c r="AY205" i="19"/>
  <c r="AM217" i="19"/>
  <c r="AW221" i="19"/>
  <c r="AQ233" i="19"/>
  <c r="AY233" i="19"/>
  <c r="AK169" i="19"/>
  <c r="AO169" i="19"/>
  <c r="AS169" i="19"/>
  <c r="AW169" i="19"/>
  <c r="AP173" i="19"/>
  <c r="AR173" i="19"/>
  <c r="AT173" i="19"/>
  <c r="AV173" i="19"/>
  <c r="AX173" i="19"/>
  <c r="AZ173" i="19"/>
  <c r="AM177" i="19"/>
  <c r="AQ177" i="19"/>
  <c r="AU177" i="19"/>
  <c r="AP181" i="19"/>
  <c r="AR181" i="19"/>
  <c r="AT181" i="19"/>
  <c r="AV181" i="19"/>
  <c r="AX181" i="19"/>
  <c r="AZ181" i="19"/>
  <c r="AK185" i="19"/>
  <c r="AO185" i="19"/>
  <c r="AS185" i="19"/>
  <c r="AW185" i="19"/>
  <c r="AP189" i="19"/>
  <c r="AR189" i="19"/>
  <c r="AT189" i="19"/>
  <c r="AV189" i="19"/>
  <c r="AX189" i="19"/>
  <c r="AZ189" i="19"/>
  <c r="AM193" i="19"/>
  <c r="AQ193" i="19"/>
  <c r="AU193" i="19"/>
  <c r="AP197" i="19"/>
  <c r="AR197" i="19"/>
  <c r="AT197" i="19"/>
  <c r="AV197" i="19"/>
  <c r="AX197" i="19"/>
  <c r="AZ197" i="19"/>
  <c r="AK201" i="19"/>
  <c r="AO201" i="19"/>
  <c r="AS201" i="19"/>
  <c r="AW201" i="19"/>
  <c r="AP205" i="19"/>
  <c r="AR205" i="19"/>
  <c r="AT205" i="19"/>
  <c r="AV205" i="19"/>
  <c r="AX205" i="19"/>
  <c r="AZ205" i="19"/>
  <c r="AY209" i="19"/>
  <c r="AK217" i="19"/>
  <c r="AQ217" i="19"/>
  <c r="AY217" i="19"/>
  <c r="AV221" i="19"/>
  <c r="AY225" i="19"/>
  <c r="AU225" i="19"/>
  <c r="AQ225" i="19"/>
  <c r="AM225" i="19"/>
  <c r="AK225" i="19"/>
  <c r="AS225" i="19"/>
  <c r="AW233" i="19"/>
  <c r="AM233" i="19"/>
  <c r="AU233" i="19"/>
  <c r="AV237" i="19"/>
  <c r="AK265" i="19"/>
  <c r="AK241" i="19"/>
  <c r="AO241" i="19"/>
  <c r="AS241" i="19"/>
  <c r="AW241" i="19"/>
  <c r="AM249" i="19"/>
  <c r="AN249" i="19" s="1"/>
  <c r="AQ249" i="19"/>
  <c r="AU249" i="19"/>
  <c r="AY249" i="19"/>
  <c r="AY253" i="19"/>
  <c r="AU253" i="19"/>
  <c r="AQ253" i="19"/>
  <c r="AM253" i="19"/>
  <c r="AR253" i="19"/>
  <c r="AZ253" i="19"/>
  <c r="AW253" i="19"/>
  <c r="AK257" i="19"/>
  <c r="AO257" i="19"/>
  <c r="AS257" i="19"/>
  <c r="AW257" i="19"/>
  <c r="AM265" i="19"/>
  <c r="AQ265" i="19"/>
  <c r="AU265" i="19"/>
  <c r="AY265" i="19"/>
  <c r="AY269" i="19"/>
  <c r="AU269" i="19"/>
  <c r="AQ269" i="19"/>
  <c r="AM269" i="19"/>
  <c r="AR269" i="19"/>
  <c r="AZ269" i="19"/>
  <c r="AW269" i="19"/>
  <c r="AK273" i="19"/>
  <c r="AO273" i="19"/>
  <c r="AS273" i="19"/>
  <c r="AW273" i="19"/>
  <c r="AO281" i="19"/>
  <c r="AS281" i="19"/>
  <c r="AW281" i="19"/>
  <c r="AQ289" i="19"/>
  <c r="AY289" i="19"/>
  <c r="AY297" i="19"/>
  <c r="AU297" i="19"/>
  <c r="AM297" i="19"/>
  <c r="AS297" i="19"/>
  <c r="AM305" i="19"/>
  <c r="AY309" i="19"/>
  <c r="AU309" i="19"/>
  <c r="AQ309" i="19"/>
  <c r="AM309" i="19"/>
  <c r="AX309" i="19"/>
  <c r="AP309" i="19"/>
  <c r="AZ309" i="19"/>
  <c r="AW309" i="19"/>
  <c r="AY213" i="19"/>
  <c r="AU213" i="19"/>
  <c r="AQ213" i="19"/>
  <c r="AM213" i="19"/>
  <c r="AR213" i="19"/>
  <c r="AZ213" i="19"/>
  <c r="AO217" i="19"/>
  <c r="AS217" i="19"/>
  <c r="AY229" i="19"/>
  <c r="AU229" i="19"/>
  <c r="AQ229" i="19"/>
  <c r="AM229" i="19"/>
  <c r="AR229" i="19"/>
  <c r="AZ229" i="19"/>
  <c r="AO233" i="19"/>
  <c r="AS233" i="19"/>
  <c r="AM241" i="19"/>
  <c r="AQ241" i="19"/>
  <c r="AU241" i="19"/>
  <c r="AY241" i="19"/>
  <c r="AY245" i="19"/>
  <c r="AU245" i="19"/>
  <c r="AQ245" i="19"/>
  <c r="AM245" i="19"/>
  <c r="AR245" i="19"/>
  <c r="AZ245" i="19"/>
  <c r="AO249" i="19"/>
  <c r="AS249" i="19"/>
  <c r="AP253" i="19"/>
  <c r="AT253" i="19"/>
  <c r="AX253" i="19"/>
  <c r="AM257" i="19"/>
  <c r="AQ257" i="19"/>
  <c r="AU257" i="19"/>
  <c r="AY257" i="19"/>
  <c r="AY261" i="19"/>
  <c r="AO265" i="19"/>
  <c r="AS265" i="19"/>
  <c r="AP269" i="19"/>
  <c r="AT269" i="19"/>
  <c r="AX269" i="19"/>
  <c r="AM273" i="19"/>
  <c r="AQ273" i="19"/>
  <c r="AU273" i="19"/>
  <c r="AY273" i="19"/>
  <c r="AY277" i="19"/>
  <c r="AU277" i="19"/>
  <c r="AQ277" i="19"/>
  <c r="AM277" i="19"/>
  <c r="AR277" i="19"/>
  <c r="AZ277" i="19"/>
  <c r="AM281" i="19"/>
  <c r="AQ281" i="19"/>
  <c r="AU281" i="19"/>
  <c r="AY281" i="19"/>
  <c r="AW289" i="19"/>
  <c r="AM289" i="19"/>
  <c r="AU289" i="19"/>
  <c r="AV293" i="19"/>
  <c r="AW297" i="19"/>
  <c r="AK305" i="19"/>
  <c r="AQ305" i="19"/>
  <c r="AY305" i="19"/>
  <c r="AV309" i="19"/>
  <c r="AY313" i="19"/>
  <c r="AU313" i="19"/>
  <c r="AQ313" i="19"/>
  <c r="AM313" i="19"/>
  <c r="AK313" i="19"/>
  <c r="AS313" i="19"/>
  <c r="AK325" i="19"/>
  <c r="AU325" i="19"/>
  <c r="AM325" i="19"/>
  <c r="AY325" i="19"/>
  <c r="AP217" i="19"/>
  <c r="AR217" i="19"/>
  <c r="AT217" i="19"/>
  <c r="AV217" i="19"/>
  <c r="AX217" i="19"/>
  <c r="AZ217" i="19"/>
  <c r="AP225" i="19"/>
  <c r="AR225" i="19"/>
  <c r="AT225" i="19"/>
  <c r="AV225" i="19"/>
  <c r="AX225" i="19"/>
  <c r="AZ225" i="19"/>
  <c r="AP233" i="19"/>
  <c r="AR233" i="19"/>
  <c r="AT233" i="19"/>
  <c r="AV233" i="19"/>
  <c r="AX233" i="19"/>
  <c r="AZ233" i="19"/>
  <c r="AP241" i="19"/>
  <c r="AR241" i="19"/>
  <c r="AT241" i="19"/>
  <c r="AV241" i="19"/>
  <c r="AX241" i="19"/>
  <c r="AZ241" i="19"/>
  <c r="AP249" i="19"/>
  <c r="AR249" i="19"/>
  <c r="AT249" i="19"/>
  <c r="AV249" i="19"/>
  <c r="AX249" i="19"/>
  <c r="AZ249" i="19"/>
  <c r="AP257" i="19"/>
  <c r="AR257" i="19"/>
  <c r="AT257" i="19"/>
  <c r="AV257" i="19"/>
  <c r="AX257" i="19"/>
  <c r="AZ257" i="19"/>
  <c r="AP265" i="19"/>
  <c r="AR265" i="19"/>
  <c r="AT265" i="19"/>
  <c r="AV265" i="19"/>
  <c r="AX265" i="19"/>
  <c r="AZ265" i="19"/>
  <c r="AP273" i="19"/>
  <c r="AR273" i="19"/>
  <c r="AT273" i="19"/>
  <c r="AV273" i="19"/>
  <c r="AX273" i="19"/>
  <c r="AZ273" i="19"/>
  <c r="AP281" i="19"/>
  <c r="AR281" i="19"/>
  <c r="AT281" i="19"/>
  <c r="AV281" i="19"/>
  <c r="AX281" i="19"/>
  <c r="AZ281" i="19"/>
  <c r="AY285" i="19"/>
  <c r="AU285" i="19"/>
  <c r="AQ285" i="19"/>
  <c r="AM285" i="19"/>
  <c r="AR285" i="19"/>
  <c r="AZ285" i="19"/>
  <c r="AO289" i="19"/>
  <c r="AS289" i="19"/>
  <c r="AY301" i="19"/>
  <c r="AU301" i="19"/>
  <c r="AQ301" i="19"/>
  <c r="AM301" i="19"/>
  <c r="AR301" i="19"/>
  <c r="AZ301" i="19"/>
  <c r="AO305" i="19"/>
  <c r="AS305" i="19"/>
  <c r="AZ317" i="19"/>
  <c r="AY317" i="19"/>
  <c r="AU317" i="19"/>
  <c r="AQ317" i="19"/>
  <c r="AM317" i="19"/>
  <c r="AR317" i="19"/>
  <c r="AW325" i="19"/>
  <c r="AV329" i="19"/>
  <c r="AP289" i="19"/>
  <c r="AR289" i="19"/>
  <c r="AT289" i="19"/>
  <c r="AV289" i="19"/>
  <c r="AX289" i="19"/>
  <c r="AZ289" i="19"/>
  <c r="AR297" i="19"/>
  <c r="AV297" i="19"/>
  <c r="AZ297" i="19"/>
  <c r="AP305" i="19"/>
  <c r="AR305" i="19"/>
  <c r="AT305" i="19"/>
  <c r="AV305" i="19"/>
  <c r="AX305" i="19"/>
  <c r="AZ305" i="19"/>
  <c r="AP313" i="19"/>
  <c r="AR313" i="19"/>
  <c r="AT313" i="19"/>
  <c r="AV313" i="19"/>
  <c r="AX313" i="19"/>
  <c r="AZ313" i="19"/>
  <c r="AV321" i="19"/>
  <c r="AY321" i="19"/>
  <c r="AO325" i="19"/>
  <c r="AS325" i="19"/>
  <c r="AP325" i="19"/>
  <c r="AR325" i="19"/>
  <c r="AT325" i="19"/>
  <c r="AV325" i="19"/>
  <c r="AX325" i="19"/>
  <c r="AZ325" i="19"/>
  <c r="AK49" i="18"/>
  <c r="AK69" i="18"/>
  <c r="AK25" i="18"/>
  <c r="AK41" i="18"/>
  <c r="G10" i="18"/>
  <c r="O10" i="18"/>
  <c r="AR13" i="18"/>
  <c r="AV13" i="18"/>
  <c r="AZ13" i="18"/>
  <c r="AM17" i="18"/>
  <c r="AO17" i="18"/>
  <c r="AQ17" i="18"/>
  <c r="AS17" i="18"/>
  <c r="AU17" i="18"/>
  <c r="AW17" i="18"/>
  <c r="AR21" i="18"/>
  <c r="AV21" i="18"/>
  <c r="AZ21" i="18"/>
  <c r="AM25" i="18"/>
  <c r="AO25" i="18"/>
  <c r="AQ25" i="18"/>
  <c r="AS25" i="18"/>
  <c r="AU25" i="18"/>
  <c r="AW25" i="18"/>
  <c r="AR29" i="18"/>
  <c r="AV29" i="18"/>
  <c r="AZ29" i="18"/>
  <c r="AM33" i="18"/>
  <c r="AN33" i="18" s="1"/>
  <c r="AO33" i="18"/>
  <c r="AQ33" i="18"/>
  <c r="AS33" i="18"/>
  <c r="AU33" i="18"/>
  <c r="AW33" i="18"/>
  <c r="AR37" i="18"/>
  <c r="AV37" i="18"/>
  <c r="AZ37" i="18"/>
  <c r="AM41" i="18"/>
  <c r="AO41" i="18"/>
  <c r="AQ41" i="18"/>
  <c r="AS41" i="18"/>
  <c r="AU41" i="18"/>
  <c r="AW41" i="18"/>
  <c r="AR45" i="18"/>
  <c r="AV45" i="18"/>
  <c r="AZ45" i="18"/>
  <c r="AM49" i="18"/>
  <c r="AO49" i="18"/>
  <c r="AQ49" i="18"/>
  <c r="AS49" i="18"/>
  <c r="AU49" i="18"/>
  <c r="AW49" i="18"/>
  <c r="AR53" i="18"/>
  <c r="AV53" i="18"/>
  <c r="AZ53" i="18"/>
  <c r="AU57" i="18"/>
  <c r="AQ57" i="18"/>
  <c r="AM57" i="18"/>
  <c r="AR57" i="18"/>
  <c r="AZ57" i="18"/>
  <c r="AW57" i="18"/>
  <c r="AK61" i="18"/>
  <c r="AO61" i="18"/>
  <c r="AS61" i="18"/>
  <c r="AW61" i="18"/>
  <c r="AM69" i="18"/>
  <c r="AQ69" i="18"/>
  <c r="AU69" i="18"/>
  <c r="AU73" i="18"/>
  <c r="AQ73" i="18"/>
  <c r="AM73" i="18"/>
  <c r="AR73" i="18"/>
  <c r="AZ73" i="18"/>
  <c r="AW73" i="18"/>
  <c r="AK77" i="18"/>
  <c r="AO77" i="18"/>
  <c r="AS77" i="18"/>
  <c r="AW77" i="18"/>
  <c r="AM85" i="18"/>
  <c r="AQ85" i="18"/>
  <c r="AU85" i="18"/>
  <c r="H10" i="18"/>
  <c r="N10" i="18"/>
  <c r="AK13" i="18"/>
  <c r="AM13" i="18"/>
  <c r="AO13" i="18"/>
  <c r="AQ13" i="18"/>
  <c r="AS13" i="18"/>
  <c r="AU13" i="18"/>
  <c r="AW13" i="18"/>
  <c r="AP17" i="18"/>
  <c r="AR17" i="18"/>
  <c r="AT17" i="18"/>
  <c r="AV17" i="18"/>
  <c r="AX17" i="18"/>
  <c r="AZ17" i="18"/>
  <c r="AK21" i="18"/>
  <c r="AM21" i="18"/>
  <c r="AO21" i="18"/>
  <c r="AQ21" i="18"/>
  <c r="AS21" i="18"/>
  <c r="AU21" i="18"/>
  <c r="AW21" i="18"/>
  <c r="AP25" i="18"/>
  <c r="AR25" i="18"/>
  <c r="AT25" i="18"/>
  <c r="AV25" i="18"/>
  <c r="AX25" i="18"/>
  <c r="AZ25" i="18"/>
  <c r="AK29" i="18"/>
  <c r="AM29" i="18"/>
  <c r="AO29" i="18"/>
  <c r="AQ29" i="18"/>
  <c r="AS29" i="18"/>
  <c r="AU29" i="18"/>
  <c r="AW29" i="18"/>
  <c r="AP33" i="18"/>
  <c r="AR33" i="18"/>
  <c r="AT33" i="18"/>
  <c r="AV33" i="18"/>
  <c r="AX33" i="18"/>
  <c r="AZ33" i="18"/>
  <c r="AK37" i="18"/>
  <c r="AM37" i="18"/>
  <c r="AO37" i="18"/>
  <c r="AQ37" i="18"/>
  <c r="AS37" i="18"/>
  <c r="AU37" i="18"/>
  <c r="AW37" i="18"/>
  <c r="AP41" i="18"/>
  <c r="AR41" i="18"/>
  <c r="AT41" i="18"/>
  <c r="AV41" i="18"/>
  <c r="AX41" i="18"/>
  <c r="AZ41" i="18"/>
  <c r="AK45" i="18"/>
  <c r="AM45" i="18"/>
  <c r="AO45" i="18"/>
  <c r="AQ45" i="18"/>
  <c r="AS45" i="18"/>
  <c r="AU45" i="18"/>
  <c r="AW45" i="18"/>
  <c r="AP49" i="18"/>
  <c r="AR49" i="18"/>
  <c r="AT49" i="18"/>
  <c r="AV49" i="18"/>
  <c r="AX49" i="18"/>
  <c r="AZ49" i="18"/>
  <c r="AK53" i="18"/>
  <c r="AM53" i="18"/>
  <c r="AO53" i="18"/>
  <c r="AQ53" i="18"/>
  <c r="AS53" i="18"/>
  <c r="AU53" i="18"/>
  <c r="AW53" i="18"/>
  <c r="AP57" i="18"/>
  <c r="AT57" i="18"/>
  <c r="AX57" i="18"/>
  <c r="AM61" i="18"/>
  <c r="AQ61" i="18"/>
  <c r="AU61" i="18"/>
  <c r="AO69" i="18"/>
  <c r="AS69" i="18"/>
  <c r="AP73" i="18"/>
  <c r="AT73" i="18"/>
  <c r="AX73" i="18"/>
  <c r="AM77" i="18"/>
  <c r="AQ77" i="18"/>
  <c r="AU77" i="18"/>
  <c r="AU81" i="18"/>
  <c r="AQ81" i="18"/>
  <c r="AM81" i="18"/>
  <c r="AR81" i="18"/>
  <c r="AZ81" i="18"/>
  <c r="AO85" i="18"/>
  <c r="AS85" i="18"/>
  <c r="AP61" i="18"/>
  <c r="AR61" i="18"/>
  <c r="AT61" i="18"/>
  <c r="AV61" i="18"/>
  <c r="AX61" i="18"/>
  <c r="AZ61" i="18"/>
  <c r="AP69" i="18"/>
  <c r="AR69" i="18"/>
  <c r="AT69" i="18"/>
  <c r="AV69" i="18"/>
  <c r="AX69" i="18"/>
  <c r="AZ69" i="18"/>
  <c r="AP77" i="18"/>
  <c r="AR77" i="18"/>
  <c r="AT77" i="18"/>
  <c r="AV77" i="18"/>
  <c r="AX77" i="18"/>
  <c r="AZ77" i="18"/>
  <c r="AP85" i="18"/>
  <c r="AR85" i="18"/>
  <c r="AT85" i="18"/>
  <c r="AV85" i="18"/>
  <c r="AX85" i="18"/>
  <c r="AZ85" i="18"/>
  <c r="U14" i="4"/>
  <c r="U53" i="4" s="1"/>
  <c r="AX9" i="15"/>
  <c r="AZ9" i="15"/>
  <c r="AL9" i="15"/>
  <c r="AR9" i="15"/>
  <c r="AV9" i="15"/>
  <c r="AK41" i="15"/>
  <c r="AP9" i="15"/>
  <c r="AT9" i="15"/>
  <c r="AL37" i="15"/>
  <c r="AW41" i="15"/>
  <c r="AL41" i="15"/>
  <c r="AK13" i="16"/>
  <c r="AM13" i="16"/>
  <c r="AO13" i="16"/>
  <c r="AQ13" i="16"/>
  <c r="AS13" i="16"/>
  <c r="AU13" i="16"/>
  <c r="AW13" i="16"/>
  <c r="AY13" i="16"/>
  <c r="AK17" i="16"/>
  <c r="AM17" i="16"/>
  <c r="AO17" i="16"/>
  <c r="AQ17" i="16"/>
  <c r="AS17" i="16"/>
  <c r="AU17" i="16"/>
  <c r="AW17" i="16"/>
  <c r="AY17" i="16"/>
  <c r="AK21" i="16"/>
  <c r="AM21" i="16"/>
  <c r="AO21" i="16"/>
  <c r="AQ21" i="16"/>
  <c r="AS21" i="16"/>
  <c r="AU21" i="16"/>
  <c r="AW21" i="16"/>
  <c r="AY21" i="16"/>
  <c r="AK25" i="16"/>
  <c r="AM25" i="16"/>
  <c r="AO25" i="16"/>
  <c r="AQ25" i="16"/>
  <c r="AS25" i="16"/>
  <c r="AU25" i="16"/>
  <c r="AW25" i="16"/>
  <c r="AY25" i="16"/>
  <c r="AK29" i="16"/>
  <c r="AM29" i="16"/>
  <c r="AO29" i="16"/>
  <c r="AQ29" i="16"/>
  <c r="AS29" i="16"/>
  <c r="AU29" i="16"/>
  <c r="AW29" i="16"/>
  <c r="AY29" i="16"/>
  <c r="AK33" i="16"/>
  <c r="AM33" i="16"/>
  <c r="AO33" i="16"/>
  <c r="AQ33" i="16"/>
  <c r="AS33" i="16"/>
  <c r="AU33" i="16"/>
  <c r="AW33" i="16"/>
  <c r="AY33" i="16"/>
  <c r="AM37" i="16"/>
  <c r="AO37" i="16"/>
  <c r="AQ37" i="16"/>
  <c r="AS37" i="16"/>
  <c r="AU37" i="16"/>
  <c r="AW37" i="16"/>
  <c r="AY37" i="16"/>
  <c r="F42" i="16"/>
  <c r="AW41" i="16" s="1"/>
  <c r="AP9" i="16"/>
  <c r="AR9" i="16"/>
  <c r="AT9" i="16"/>
  <c r="AV9" i="16"/>
  <c r="AX9" i="16"/>
  <c r="AZ9" i="16"/>
  <c r="AP13" i="16"/>
  <c r="AR13" i="16"/>
  <c r="AT13" i="16"/>
  <c r="AV13" i="16"/>
  <c r="AX13" i="16"/>
  <c r="AZ13" i="16"/>
  <c r="AP17" i="16"/>
  <c r="AR17" i="16"/>
  <c r="AT17" i="16"/>
  <c r="AV17" i="16"/>
  <c r="AX17" i="16"/>
  <c r="AZ17" i="16"/>
  <c r="AP21" i="16"/>
  <c r="AR21" i="16"/>
  <c r="AT21" i="16"/>
  <c r="AV21" i="16"/>
  <c r="AX21" i="16"/>
  <c r="AP25" i="16"/>
  <c r="AR25" i="16"/>
  <c r="AT25" i="16"/>
  <c r="AV25" i="16"/>
  <c r="AX25" i="16"/>
  <c r="AZ25" i="16"/>
  <c r="AP29" i="16"/>
  <c r="AR29" i="16"/>
  <c r="AT29" i="16"/>
  <c r="AV29" i="16"/>
  <c r="AX29" i="16"/>
  <c r="AZ29" i="16"/>
  <c r="AP33" i="16"/>
  <c r="AR33" i="16"/>
  <c r="AT33" i="16"/>
  <c r="AV33" i="16"/>
  <c r="AX33" i="16"/>
  <c r="AZ33" i="16"/>
  <c r="AP37" i="16"/>
  <c r="AR37" i="16"/>
  <c r="AT37" i="16"/>
  <c r="AV37" i="16"/>
  <c r="AX37" i="16"/>
  <c r="AZ37" i="16"/>
  <c r="AK41" i="16"/>
  <c r="AO41" i="16"/>
  <c r="AT41" i="16"/>
  <c r="AY17" i="15"/>
  <c r="AY21" i="15"/>
  <c r="AY29" i="15"/>
  <c r="AR17" i="15"/>
  <c r="AV17" i="15"/>
  <c r="AZ17" i="15"/>
  <c r="AR21" i="15"/>
  <c r="AT21" i="15"/>
  <c r="AX21" i="15"/>
  <c r="AP25" i="15"/>
  <c r="AR25" i="15"/>
  <c r="AT25" i="15"/>
  <c r="AV25" i="15"/>
  <c r="AX25" i="15"/>
  <c r="AZ25" i="15"/>
  <c r="AP29" i="15"/>
  <c r="AR29" i="15"/>
  <c r="AT29" i="15"/>
  <c r="AV29" i="15"/>
  <c r="AX29" i="15"/>
  <c r="AZ29" i="15"/>
  <c r="AP33" i="15"/>
  <c r="AR33" i="15"/>
  <c r="AT33" i="15"/>
  <c r="AV33" i="15"/>
  <c r="AX33" i="15"/>
  <c r="AZ33" i="15"/>
  <c r="AZ37" i="15"/>
  <c r="AT37" i="15"/>
  <c r="AO37" i="15"/>
  <c r="AM41" i="15"/>
  <c r="AQ41" i="15"/>
  <c r="AU41" i="15"/>
  <c r="AY41" i="15"/>
  <c r="AP17" i="15"/>
  <c r="AT17" i="15"/>
  <c r="AX17" i="15"/>
  <c r="AP21" i="15"/>
  <c r="AV21" i="15"/>
  <c r="AZ21" i="15"/>
  <c r="AK9" i="15"/>
  <c r="AM9" i="15"/>
  <c r="AO9" i="15"/>
  <c r="AQ9" i="15"/>
  <c r="AS9" i="15"/>
  <c r="AU9" i="15"/>
  <c r="AW9" i="15"/>
  <c r="AY9" i="15"/>
  <c r="U14" i="15"/>
  <c r="U45" i="15" s="1"/>
  <c r="AK17" i="15"/>
  <c r="AM17" i="15"/>
  <c r="AO17" i="15"/>
  <c r="AQ17" i="15"/>
  <c r="AS17" i="15"/>
  <c r="AU17" i="15"/>
  <c r="AW17" i="15"/>
  <c r="AK21" i="15"/>
  <c r="AM21" i="15"/>
  <c r="AO21" i="15"/>
  <c r="AQ21" i="15"/>
  <c r="AS21" i="15"/>
  <c r="AU21" i="15"/>
  <c r="AW21" i="15"/>
  <c r="AK25" i="15"/>
  <c r="AM25" i="15"/>
  <c r="AO25" i="15"/>
  <c r="AQ25" i="15"/>
  <c r="AS25" i="15"/>
  <c r="AU25" i="15"/>
  <c r="AW25" i="15"/>
  <c r="AK29" i="15"/>
  <c r="AM29" i="15"/>
  <c r="AO29" i="15"/>
  <c r="AQ29" i="15"/>
  <c r="AS29" i="15"/>
  <c r="AU29" i="15"/>
  <c r="AW29" i="15"/>
  <c r="AK33" i="15"/>
  <c r="AM33" i="15"/>
  <c r="AO33" i="15"/>
  <c r="AQ33" i="15"/>
  <c r="AS33" i="15"/>
  <c r="AU33" i="15"/>
  <c r="AW33" i="15"/>
  <c r="AY33" i="15"/>
  <c r="AQ37" i="15"/>
  <c r="AY37" i="15"/>
  <c r="AO41" i="15"/>
  <c r="AS41" i="15"/>
  <c r="AP41" i="15"/>
  <c r="AR41" i="15"/>
  <c r="AT41" i="15"/>
  <c r="AV41" i="15"/>
  <c r="AX41" i="15"/>
  <c r="AZ41" i="15"/>
  <c r="T35" i="2"/>
  <c r="T33" i="2"/>
  <c r="T34" i="2" s="1"/>
  <c r="T31" i="2"/>
  <c r="T29" i="2"/>
  <c r="T30" i="2" s="1"/>
  <c r="T27" i="2"/>
  <c r="T25" i="2"/>
  <c r="T26" i="2" s="1"/>
  <c r="T23" i="2"/>
  <c r="T21" i="2"/>
  <c r="T22" i="2" s="1"/>
  <c r="T19" i="2"/>
  <c r="T18" i="2"/>
  <c r="T15" i="2"/>
  <c r="T13" i="2"/>
  <c r="Z56" i="3" l="1"/>
  <c r="X56" i="3"/>
  <c r="Y54" i="3"/>
  <c r="AY45" i="16"/>
  <c r="AQ45" i="16"/>
  <c r="AZ45" i="16"/>
  <c r="AV45" i="16"/>
  <c r="AR45" i="16"/>
  <c r="AS45" i="16"/>
  <c r="AX45" i="16"/>
  <c r="AT45" i="16"/>
  <c r="AP45" i="16"/>
  <c r="AW45" i="16"/>
  <c r="AO45" i="16"/>
  <c r="AU45" i="16"/>
  <c r="W54" i="2"/>
  <c r="V54" i="3"/>
  <c r="AN281" i="19"/>
  <c r="AN197" i="19"/>
  <c r="AN189" i="19"/>
  <c r="AL333" i="19"/>
  <c r="AN129" i="19"/>
  <c r="AN289" i="19"/>
  <c r="AN113" i="19"/>
  <c r="AN233" i="19"/>
  <c r="AZ77" i="19"/>
  <c r="AX73" i="19"/>
  <c r="R335" i="19"/>
  <c r="R334" i="19"/>
  <c r="R333" i="19"/>
  <c r="R336" i="19"/>
  <c r="J335" i="19"/>
  <c r="J334" i="19"/>
  <c r="J333" i="19"/>
  <c r="J336" i="19"/>
  <c r="M334" i="19"/>
  <c r="M333" i="19"/>
  <c r="M335" i="19"/>
  <c r="M336" i="19"/>
  <c r="L334" i="19"/>
  <c r="L333" i="19"/>
  <c r="L335" i="19"/>
  <c r="L336" i="19"/>
  <c r="O336" i="19"/>
  <c r="O334" i="19"/>
  <c r="O333" i="19"/>
  <c r="O335" i="19"/>
  <c r="G336" i="19"/>
  <c r="G334" i="19"/>
  <c r="G333" i="19"/>
  <c r="G335" i="19"/>
  <c r="P336" i="19"/>
  <c r="P334" i="19"/>
  <c r="P333" i="19"/>
  <c r="P335" i="19"/>
  <c r="H336" i="19"/>
  <c r="H334" i="19"/>
  <c r="H333" i="19"/>
  <c r="H335" i="19"/>
  <c r="K336" i="19"/>
  <c r="K333" i="19"/>
  <c r="K335" i="19"/>
  <c r="K334" i="19"/>
  <c r="AN97" i="19"/>
  <c r="N335" i="19"/>
  <c r="N334" i="19"/>
  <c r="N333" i="19"/>
  <c r="N336" i="19"/>
  <c r="F335" i="19"/>
  <c r="F334" i="19"/>
  <c r="F333" i="19"/>
  <c r="F336" i="19"/>
  <c r="Q334" i="19"/>
  <c r="Q333" i="19"/>
  <c r="Q335" i="19"/>
  <c r="Q336" i="19"/>
  <c r="I334" i="19"/>
  <c r="I333" i="19"/>
  <c r="I335" i="19"/>
  <c r="I336" i="19"/>
  <c r="AN85" i="18"/>
  <c r="U56" i="2"/>
  <c r="U54" i="2"/>
  <c r="W56" i="2"/>
  <c r="Z54" i="3"/>
  <c r="U53" i="2"/>
  <c r="W56" i="3"/>
  <c r="AL89" i="18"/>
  <c r="U48" i="15"/>
  <c r="M46" i="15"/>
  <c r="U47" i="15"/>
  <c r="M47" i="15"/>
  <c r="AL45" i="15"/>
  <c r="AL45" i="16"/>
  <c r="AK45" i="16"/>
  <c r="AN9" i="16"/>
  <c r="W55" i="2"/>
  <c r="V56" i="3"/>
  <c r="X55" i="3"/>
  <c r="AA56" i="3"/>
  <c r="AA54" i="3"/>
  <c r="AA53" i="3"/>
  <c r="V53" i="3"/>
  <c r="X54" i="3"/>
  <c r="U55" i="4"/>
  <c r="U56" i="4"/>
  <c r="U54" i="4"/>
  <c r="W54" i="3"/>
  <c r="W53" i="3"/>
  <c r="Z55" i="3"/>
  <c r="T14" i="2"/>
  <c r="T56" i="2" s="1"/>
  <c r="AN53" i="19"/>
  <c r="AN21" i="19"/>
  <c r="AM77" i="19"/>
  <c r="AU77" i="19"/>
  <c r="AP77" i="19"/>
  <c r="AR77" i="19"/>
  <c r="AQ77" i="19"/>
  <c r="AY77" i="19"/>
  <c r="AM73" i="19"/>
  <c r="AU73" i="19"/>
  <c r="AP73" i="19"/>
  <c r="AV73" i="19"/>
  <c r="AZ73" i="19"/>
  <c r="AQ73" i="19"/>
  <c r="AN37" i="16"/>
  <c r="AX41" i="16"/>
  <c r="AQ41" i="16"/>
  <c r="AM41" i="16"/>
  <c r="AN41" i="16" s="1"/>
  <c r="AN37" i="19"/>
  <c r="AN17" i="18"/>
  <c r="AK9" i="19"/>
  <c r="AN45" i="18"/>
  <c r="AN29" i="18"/>
  <c r="AN13" i="18"/>
  <c r="AN141" i="19"/>
  <c r="AN313" i="19"/>
  <c r="AN257" i="19"/>
  <c r="AN225" i="19"/>
  <c r="AN305" i="19"/>
  <c r="AN153" i="19"/>
  <c r="AN137" i="19"/>
  <c r="AN173" i="19"/>
  <c r="AN157" i="19"/>
  <c r="AK321" i="19"/>
  <c r="AS321" i="19"/>
  <c r="AW321" i="19"/>
  <c r="AT329" i="19"/>
  <c r="AO329" i="19"/>
  <c r="AZ321" i="19"/>
  <c r="AR321" i="19"/>
  <c r="AM321" i="19"/>
  <c r="AQ321" i="19"/>
  <c r="AU321" i="19"/>
  <c r="AX297" i="19"/>
  <c r="AT297" i="19"/>
  <c r="AP297" i="19"/>
  <c r="AZ329" i="19"/>
  <c r="AP329" i="19"/>
  <c r="AX329" i="19"/>
  <c r="AM329" i="19"/>
  <c r="AQ329" i="19"/>
  <c r="AU329" i="19"/>
  <c r="AY329" i="19"/>
  <c r="AV317" i="19"/>
  <c r="AK317" i="19"/>
  <c r="AN317" i="19" s="1"/>
  <c r="AO317" i="19"/>
  <c r="AS317" i="19"/>
  <c r="AW317" i="19"/>
  <c r="AT301" i="19"/>
  <c r="AX301" i="19"/>
  <c r="AP301" i="19"/>
  <c r="AV301" i="19"/>
  <c r="AK301" i="19"/>
  <c r="AN301" i="19" s="1"/>
  <c r="AO301" i="19"/>
  <c r="AS301" i="19"/>
  <c r="AW301" i="19"/>
  <c r="AX285" i="19"/>
  <c r="AP285" i="19"/>
  <c r="AT285" i="19"/>
  <c r="AV285" i="19"/>
  <c r="AK285" i="19"/>
  <c r="AN285" i="19" s="1"/>
  <c r="AO285" i="19"/>
  <c r="AS285" i="19"/>
  <c r="AW285" i="19"/>
  <c r="AW313" i="19"/>
  <c r="AO313" i="19"/>
  <c r="AO297" i="19"/>
  <c r="AZ293" i="19"/>
  <c r="AP293" i="19"/>
  <c r="AX293" i="19"/>
  <c r="AM293" i="19"/>
  <c r="AQ293" i="19"/>
  <c r="AU293" i="19"/>
  <c r="AY293" i="19"/>
  <c r="AX277" i="19"/>
  <c r="AT277" i="19"/>
  <c r="AP277" i="19"/>
  <c r="AV277" i="19"/>
  <c r="AK277" i="19"/>
  <c r="AN277" i="19" s="1"/>
  <c r="AO277" i="19"/>
  <c r="AS277" i="19"/>
  <c r="AW277" i="19"/>
  <c r="AZ261" i="19"/>
  <c r="AR261" i="19"/>
  <c r="AM261" i="19"/>
  <c r="AQ261" i="19"/>
  <c r="AU261" i="19"/>
  <c r="AX245" i="19"/>
  <c r="AT245" i="19"/>
  <c r="AP245" i="19"/>
  <c r="AV245" i="19"/>
  <c r="AK245" i="19"/>
  <c r="AN245" i="19" s="1"/>
  <c r="AO245" i="19"/>
  <c r="AS245" i="19"/>
  <c r="AW245" i="19"/>
  <c r="AX229" i="19"/>
  <c r="AP229" i="19"/>
  <c r="AT229" i="19"/>
  <c r="AV229" i="19"/>
  <c r="AK229" i="19"/>
  <c r="AN229" i="19" s="1"/>
  <c r="AO229" i="19"/>
  <c r="AS229" i="19"/>
  <c r="AW229" i="19"/>
  <c r="AT213" i="19"/>
  <c r="AX213" i="19"/>
  <c r="AP213" i="19"/>
  <c r="AV213" i="19"/>
  <c r="AK213" i="19"/>
  <c r="AN213" i="19" s="1"/>
  <c r="AO213" i="19"/>
  <c r="AS213" i="19"/>
  <c r="AW213" i="19"/>
  <c r="AR309" i="19"/>
  <c r="AT309" i="19"/>
  <c r="AK309" i="19"/>
  <c r="AN309" i="19" s="1"/>
  <c r="AO309" i="19"/>
  <c r="AS309" i="19"/>
  <c r="AK297" i="19"/>
  <c r="AN297" i="19" s="1"/>
  <c r="AQ297" i="19"/>
  <c r="AV269" i="19"/>
  <c r="AK269" i="19"/>
  <c r="AN269" i="19" s="1"/>
  <c r="AO269" i="19"/>
  <c r="AS269" i="19"/>
  <c r="AV253" i="19"/>
  <c r="AK253" i="19"/>
  <c r="AN253" i="19" s="1"/>
  <c r="AO253" i="19"/>
  <c r="AS253" i="19"/>
  <c r="AN265" i="19"/>
  <c r="AZ237" i="19"/>
  <c r="AP237" i="19"/>
  <c r="AX237" i="19"/>
  <c r="AM237" i="19"/>
  <c r="AQ237" i="19"/>
  <c r="AU237" i="19"/>
  <c r="AY237" i="19"/>
  <c r="AW225" i="19"/>
  <c r="AO225" i="19"/>
  <c r="AN217" i="19"/>
  <c r="AZ209" i="19"/>
  <c r="AR209" i="19"/>
  <c r="AM209" i="19"/>
  <c r="AQ209" i="19"/>
  <c r="AU209" i="19"/>
  <c r="AU201" i="19"/>
  <c r="AQ201" i="19"/>
  <c r="AM201" i="19"/>
  <c r="AN201" i="19" s="1"/>
  <c r="AW193" i="19"/>
  <c r="AS193" i="19"/>
  <c r="AO193" i="19"/>
  <c r="AK193" i="19"/>
  <c r="AN193" i="19" s="1"/>
  <c r="AU185" i="19"/>
  <c r="AQ185" i="19"/>
  <c r="AM185" i="19"/>
  <c r="AN185" i="19" s="1"/>
  <c r="AW177" i="19"/>
  <c r="AS177" i="19"/>
  <c r="AO177" i="19"/>
  <c r="AK177" i="19"/>
  <c r="AN177" i="19" s="1"/>
  <c r="AU169" i="19"/>
  <c r="AQ169" i="19"/>
  <c r="AM169" i="19"/>
  <c r="AN169" i="19" s="1"/>
  <c r="AZ221" i="19"/>
  <c r="AP221" i="19"/>
  <c r="AX221" i="19"/>
  <c r="AM221" i="19"/>
  <c r="AQ221" i="19"/>
  <c r="AU221" i="19"/>
  <c r="AY221" i="19"/>
  <c r="AZ201" i="19"/>
  <c r="AV201" i="19"/>
  <c r="AR201" i="19"/>
  <c r="AZ193" i="19"/>
  <c r="AV193" i="19"/>
  <c r="AR193" i="19"/>
  <c r="AZ185" i="19"/>
  <c r="AV185" i="19"/>
  <c r="AR185" i="19"/>
  <c r="AZ177" i="19"/>
  <c r="AV177" i="19"/>
  <c r="AR177" i="19"/>
  <c r="AZ169" i="19"/>
  <c r="AV169" i="19"/>
  <c r="AR169" i="19"/>
  <c r="AY201" i="19"/>
  <c r="AY185" i="19"/>
  <c r="AY169" i="19"/>
  <c r="AW161" i="19"/>
  <c r="AS161" i="19"/>
  <c r="AO161" i="19"/>
  <c r="AK161" i="19"/>
  <c r="AN161" i="19" s="1"/>
  <c r="AW145" i="19"/>
  <c r="AS145" i="19"/>
  <c r="AO145" i="19"/>
  <c r="AK145" i="19"/>
  <c r="AN145" i="19" s="1"/>
  <c r="AY193" i="19"/>
  <c r="AY177" i="19"/>
  <c r="AN165" i="19"/>
  <c r="AZ161" i="19"/>
  <c r="AV161" i="19"/>
  <c r="AR161" i="19"/>
  <c r="AX153" i="19"/>
  <c r="AT153" i="19"/>
  <c r="AP153" i="19"/>
  <c r="AN149" i="19"/>
  <c r="AZ145" i="19"/>
  <c r="AV145" i="19"/>
  <c r="AR145" i="19"/>
  <c r="AX137" i="19"/>
  <c r="AT137" i="19"/>
  <c r="AP137" i="19"/>
  <c r="AN133" i="19"/>
  <c r="AN125" i="19"/>
  <c r="AN117" i="19"/>
  <c r="AN109" i="19"/>
  <c r="AN101" i="19"/>
  <c r="AN93" i="19"/>
  <c r="AX81" i="19"/>
  <c r="AT81" i="19"/>
  <c r="AP81" i="19"/>
  <c r="AO81" i="19"/>
  <c r="AV77" i="19"/>
  <c r="AK77" i="19"/>
  <c r="AO77" i="19"/>
  <c r="AS77" i="19"/>
  <c r="AW77" i="19"/>
  <c r="AZ9" i="19"/>
  <c r="AZ333" i="19" s="1"/>
  <c r="AV9" i="19"/>
  <c r="AR9" i="19"/>
  <c r="AN121" i="19"/>
  <c r="AN89" i="19"/>
  <c r="AZ85" i="19"/>
  <c r="AR85" i="19"/>
  <c r="AM85" i="19"/>
  <c r="AQ85" i="19"/>
  <c r="AU85" i="19"/>
  <c r="AY81" i="19"/>
  <c r="AQ81" i="19"/>
  <c r="AT77" i="19"/>
  <c r="AS73" i="19"/>
  <c r="AO73" i="19"/>
  <c r="AK73" i="19"/>
  <c r="AN65" i="19"/>
  <c r="AN57" i="19"/>
  <c r="AN49" i="19"/>
  <c r="AN41" i="19"/>
  <c r="AN33" i="19"/>
  <c r="AN25" i="19"/>
  <c r="AN17" i="19"/>
  <c r="AU9" i="19"/>
  <c r="AQ9" i="19"/>
  <c r="AQ333" i="19" s="1"/>
  <c r="AM9" i="19"/>
  <c r="AY9" i="19"/>
  <c r="AY333" i="19" s="1"/>
  <c r="AN61" i="19"/>
  <c r="AN29" i="19"/>
  <c r="AX321" i="19"/>
  <c r="AP321" i="19"/>
  <c r="AT321" i="19"/>
  <c r="AO321" i="19"/>
  <c r="AR329" i="19"/>
  <c r="AK329" i="19"/>
  <c r="AS329" i="19"/>
  <c r="AW329" i="19"/>
  <c r="AX317" i="19"/>
  <c r="AP317" i="19"/>
  <c r="AT317" i="19"/>
  <c r="AN325" i="19"/>
  <c r="AR293" i="19"/>
  <c r="AT293" i="19"/>
  <c r="AK293" i="19"/>
  <c r="AO293" i="19"/>
  <c r="AS293" i="19"/>
  <c r="AW293" i="19"/>
  <c r="AX261" i="19"/>
  <c r="AT261" i="19"/>
  <c r="AP261" i="19"/>
  <c r="AV261" i="19"/>
  <c r="AK261" i="19"/>
  <c r="AO261" i="19"/>
  <c r="AS261" i="19"/>
  <c r="AW261" i="19"/>
  <c r="AN273" i="19"/>
  <c r="AN241" i="19"/>
  <c r="AR237" i="19"/>
  <c r="AT237" i="19"/>
  <c r="AK237" i="19"/>
  <c r="AO237" i="19"/>
  <c r="AS237" i="19"/>
  <c r="AW237" i="19"/>
  <c r="AX209" i="19"/>
  <c r="AT209" i="19"/>
  <c r="AP209" i="19"/>
  <c r="AV209" i="19"/>
  <c r="AK209" i="19"/>
  <c r="AO209" i="19"/>
  <c r="AS209" i="19"/>
  <c r="AW209" i="19"/>
  <c r="AR221" i="19"/>
  <c r="AT221" i="19"/>
  <c r="AK221" i="19"/>
  <c r="AO221" i="19"/>
  <c r="AS221" i="19"/>
  <c r="AX201" i="19"/>
  <c r="AT201" i="19"/>
  <c r="AX193" i="19"/>
  <c r="AT193" i="19"/>
  <c r="AX185" i="19"/>
  <c r="AT185" i="19"/>
  <c r="AX177" i="19"/>
  <c r="AT177" i="19"/>
  <c r="AX169" i="19"/>
  <c r="AT169" i="19"/>
  <c r="AX161" i="19"/>
  <c r="AT161" i="19"/>
  <c r="AP161" i="19"/>
  <c r="AX145" i="19"/>
  <c r="AT145" i="19"/>
  <c r="AP145" i="19"/>
  <c r="AX9" i="19"/>
  <c r="AT9" i="19"/>
  <c r="AP9" i="19"/>
  <c r="AN105" i="19"/>
  <c r="AX85" i="19"/>
  <c r="AT85" i="19"/>
  <c r="AP85" i="19"/>
  <c r="AV85" i="19"/>
  <c r="AK85" i="19"/>
  <c r="AO85" i="19"/>
  <c r="AS85" i="19"/>
  <c r="AW85" i="19"/>
  <c r="AU81" i="19"/>
  <c r="AM81" i="19"/>
  <c r="AN81" i="19" s="1"/>
  <c r="AW9" i="19"/>
  <c r="AS9" i="19"/>
  <c r="AS333" i="19" s="1"/>
  <c r="AO9" i="19"/>
  <c r="AO333" i="19" s="1"/>
  <c r="AN45" i="19"/>
  <c r="AN13" i="19"/>
  <c r="AX81" i="18"/>
  <c r="AT81" i="18"/>
  <c r="AP81" i="18"/>
  <c r="AV81" i="18"/>
  <c r="AK81" i="18"/>
  <c r="AN81" i="18" s="1"/>
  <c r="AO81" i="18"/>
  <c r="AS81" i="18"/>
  <c r="AW81" i="18"/>
  <c r="AZ65" i="18"/>
  <c r="AR65" i="18"/>
  <c r="AM65" i="18"/>
  <c r="AQ65" i="18"/>
  <c r="AU65" i="18"/>
  <c r="AN53" i="18"/>
  <c r="AN37" i="18"/>
  <c r="AN21" i="18"/>
  <c r="AK9" i="18"/>
  <c r="AX9" i="18"/>
  <c r="AT9" i="18"/>
  <c r="AP9" i="18"/>
  <c r="AV73" i="18"/>
  <c r="AK73" i="18"/>
  <c r="AN73" i="18" s="1"/>
  <c r="AO73" i="18"/>
  <c r="AS73" i="18"/>
  <c r="AV57" i="18"/>
  <c r="AK57" i="18"/>
  <c r="AN57" i="18" s="1"/>
  <c r="AO57" i="18"/>
  <c r="AS57" i="18"/>
  <c r="AX53" i="18"/>
  <c r="AT53" i="18"/>
  <c r="AP53" i="18"/>
  <c r="AX45" i="18"/>
  <c r="AT45" i="18"/>
  <c r="AP45" i="18"/>
  <c r="AX37" i="18"/>
  <c r="AT37" i="18"/>
  <c r="AP37" i="18"/>
  <c r="AX29" i="18"/>
  <c r="AT29" i="18"/>
  <c r="AP29" i="18"/>
  <c r="AX21" i="18"/>
  <c r="AT21" i="18"/>
  <c r="AP21" i="18"/>
  <c r="AX13" i="18"/>
  <c r="AT13" i="18"/>
  <c r="AP13" i="18"/>
  <c r="AU9" i="18"/>
  <c r="AQ9" i="18"/>
  <c r="AM9" i="18"/>
  <c r="AX65" i="18"/>
  <c r="AT65" i="18"/>
  <c r="AP65" i="18"/>
  <c r="AV65" i="18"/>
  <c r="AK65" i="18"/>
  <c r="AO65" i="18"/>
  <c r="AS65" i="18"/>
  <c r="AW65" i="18"/>
  <c r="AZ9" i="18"/>
  <c r="AV9" i="18"/>
  <c r="AR9" i="18"/>
  <c r="AN77" i="18"/>
  <c r="AN61" i="18"/>
  <c r="AW9" i="18"/>
  <c r="AS9" i="18"/>
  <c r="AO9" i="18"/>
  <c r="AN41" i="18"/>
  <c r="AN25" i="18"/>
  <c r="AN69" i="18"/>
  <c r="AN49" i="18"/>
  <c r="AN41" i="15"/>
  <c r="AY13" i="15"/>
  <c r="AY45" i="15" s="1"/>
  <c r="AU37" i="15"/>
  <c r="AM37" i="15"/>
  <c r="AW37" i="15"/>
  <c r="AP37" i="15"/>
  <c r="AX37" i="15"/>
  <c r="AV41" i="16"/>
  <c r="AP41" i="16"/>
  <c r="AU41" i="16"/>
  <c r="AY41" i="16"/>
  <c r="AZ41" i="16"/>
  <c r="AR41" i="16"/>
  <c r="AS41" i="16"/>
  <c r="AN33" i="16"/>
  <c r="AN29" i="16"/>
  <c r="AN25" i="16"/>
  <c r="AN21" i="16"/>
  <c r="AN17" i="16"/>
  <c r="AN13" i="16"/>
  <c r="AN33" i="15"/>
  <c r="AN25" i="15"/>
  <c r="AN17" i="15"/>
  <c r="AW13" i="15"/>
  <c r="AW45" i="15" s="1"/>
  <c r="AS13" i="15"/>
  <c r="AS45" i="15" s="1"/>
  <c r="AO13" i="15"/>
  <c r="AO45" i="15" s="1"/>
  <c r="AK13" i="15"/>
  <c r="AX13" i="15"/>
  <c r="AX45" i="15" s="1"/>
  <c r="AP13" i="15"/>
  <c r="AP45" i="15" s="1"/>
  <c r="AV13" i="15"/>
  <c r="AV45" i="15" s="1"/>
  <c r="AN29" i="15"/>
  <c r="AN21" i="15"/>
  <c r="AU13" i="15"/>
  <c r="AU45" i="15" s="1"/>
  <c r="AQ13" i="15"/>
  <c r="AQ45" i="15" s="1"/>
  <c r="AM13" i="15"/>
  <c r="AN9" i="15"/>
  <c r="AT13" i="15"/>
  <c r="AT45" i="15" s="1"/>
  <c r="AS37" i="15"/>
  <c r="AK37" i="15"/>
  <c r="AR37" i="15"/>
  <c r="AV37" i="15"/>
  <c r="AZ13" i="15"/>
  <c r="AZ45" i="15" s="1"/>
  <c r="AR13" i="15"/>
  <c r="AR45" i="15" s="1"/>
  <c r="U13" i="3"/>
  <c r="U15" i="3"/>
  <c r="U17" i="3"/>
  <c r="U18" i="3" s="1"/>
  <c r="U19" i="3"/>
  <c r="U22" i="3"/>
  <c r="U23" i="3"/>
  <c r="U25" i="3"/>
  <c r="U26" i="3" s="1"/>
  <c r="U27" i="3"/>
  <c r="U29" i="3"/>
  <c r="U30" i="3" s="1"/>
  <c r="U31" i="3"/>
  <c r="U33" i="3"/>
  <c r="U34" i="3" s="1"/>
  <c r="U35" i="3"/>
  <c r="U37" i="3"/>
  <c r="U38" i="3" s="1"/>
  <c r="S13" i="3"/>
  <c r="T13" i="3"/>
  <c r="S15" i="3"/>
  <c r="T15" i="3"/>
  <c r="S17" i="3"/>
  <c r="S18" i="3" s="1"/>
  <c r="T17" i="3"/>
  <c r="T18" i="3" s="1"/>
  <c r="S19" i="3"/>
  <c r="T19" i="3"/>
  <c r="S22" i="3"/>
  <c r="T22" i="3"/>
  <c r="S23" i="3"/>
  <c r="T23" i="3"/>
  <c r="S25" i="3"/>
  <c r="S26" i="3" s="1"/>
  <c r="T25" i="3"/>
  <c r="T26" i="3" s="1"/>
  <c r="S27" i="3"/>
  <c r="T27" i="3"/>
  <c r="S29" i="3"/>
  <c r="S30" i="3" s="1"/>
  <c r="T29" i="3"/>
  <c r="T30" i="3" s="1"/>
  <c r="S31" i="3"/>
  <c r="T31" i="3"/>
  <c r="S33" i="3"/>
  <c r="S34" i="3" s="1"/>
  <c r="T33" i="3"/>
  <c r="T34" i="3" s="1"/>
  <c r="S35" i="3"/>
  <c r="T35" i="3"/>
  <c r="S37" i="3"/>
  <c r="S38" i="3" s="1"/>
  <c r="T37" i="3"/>
  <c r="T38" i="3" s="1"/>
  <c r="T13" i="4"/>
  <c r="T15" i="4"/>
  <c r="T17" i="4"/>
  <c r="T18" i="4" s="1"/>
  <c r="T19" i="4"/>
  <c r="T21" i="4"/>
  <c r="T22" i="4" s="1"/>
  <c r="T23" i="4"/>
  <c r="T25" i="4"/>
  <c r="T27" i="4"/>
  <c r="T29" i="4"/>
  <c r="T30" i="4" s="1"/>
  <c r="AX333" i="19" l="1"/>
  <c r="AW333" i="19"/>
  <c r="AR333" i="19"/>
  <c r="AU333" i="19"/>
  <c r="AP333" i="19"/>
  <c r="AT333" i="19"/>
  <c r="AV333" i="19"/>
  <c r="AM333" i="19"/>
  <c r="AK333" i="19"/>
  <c r="AM89" i="18"/>
  <c r="T55" i="2"/>
  <c r="T54" i="2"/>
  <c r="AK89" i="18"/>
  <c r="AK45" i="15"/>
  <c r="AM45" i="15"/>
  <c r="AN45" i="16"/>
  <c r="AM45" i="16"/>
  <c r="T53" i="2"/>
  <c r="AN293" i="19"/>
  <c r="T14" i="4"/>
  <c r="T56" i="4" s="1"/>
  <c r="U14" i="3"/>
  <c r="U54" i="3" s="1"/>
  <c r="T14" i="3"/>
  <c r="T55" i="3" s="1"/>
  <c r="S14" i="3"/>
  <c r="S56" i="3" s="1"/>
  <c r="AN237" i="19"/>
  <c r="AN261" i="19"/>
  <c r="AN65" i="18"/>
  <c r="AN77" i="19"/>
  <c r="AN73" i="19"/>
  <c r="AN329" i="19"/>
  <c r="AN9" i="19"/>
  <c r="AN209" i="19"/>
  <c r="AN221" i="19"/>
  <c r="AN85" i="19"/>
  <c r="AN321" i="19"/>
  <c r="AN9" i="18"/>
  <c r="AN37" i="15"/>
  <c r="AN13" i="15"/>
  <c r="V107" i="14"/>
  <c r="V106" i="14"/>
  <c r="V91" i="14"/>
  <c r="U91" i="14"/>
  <c r="T91" i="14"/>
  <c r="S91" i="14"/>
  <c r="V89" i="14"/>
  <c r="V90" i="14" s="1"/>
  <c r="U89" i="14"/>
  <c r="U90" i="14" s="1"/>
  <c r="T89" i="14"/>
  <c r="T90" i="14" s="1"/>
  <c r="S89" i="14"/>
  <c r="V87" i="14"/>
  <c r="U87" i="14"/>
  <c r="T87" i="14"/>
  <c r="S87" i="14"/>
  <c r="V85" i="14"/>
  <c r="V86" i="14" s="1"/>
  <c r="U85" i="14"/>
  <c r="U86" i="14" s="1"/>
  <c r="T86" i="14"/>
  <c r="S85" i="14"/>
  <c r="S86" i="14" s="1"/>
  <c r="V83" i="14"/>
  <c r="U83" i="14"/>
  <c r="T83" i="14"/>
  <c r="S83" i="14"/>
  <c r="V81" i="14"/>
  <c r="V82" i="14" s="1"/>
  <c r="U81" i="14"/>
  <c r="U82" i="14" s="1"/>
  <c r="T82" i="14"/>
  <c r="S82" i="14"/>
  <c r="V79" i="14"/>
  <c r="U79" i="14"/>
  <c r="T79" i="14"/>
  <c r="S79" i="14"/>
  <c r="V77" i="14"/>
  <c r="V78" i="14" s="1"/>
  <c r="U77" i="14"/>
  <c r="U78" i="14" s="1"/>
  <c r="T78" i="14"/>
  <c r="S78" i="14"/>
  <c r="V75" i="14"/>
  <c r="U75" i="14"/>
  <c r="T75" i="14"/>
  <c r="S75" i="14"/>
  <c r="V73" i="14"/>
  <c r="V74" i="14" s="1"/>
  <c r="U73" i="14"/>
  <c r="U74" i="14" s="1"/>
  <c r="T74" i="14"/>
  <c r="S74" i="14"/>
  <c r="V71" i="14"/>
  <c r="U71" i="14"/>
  <c r="T71" i="14"/>
  <c r="S71" i="14"/>
  <c r="V69" i="14"/>
  <c r="V70" i="14" s="1"/>
  <c r="U69" i="14"/>
  <c r="U70" i="14" s="1"/>
  <c r="T69" i="14"/>
  <c r="S69" i="14"/>
  <c r="S70" i="14" s="1"/>
  <c r="V67" i="14"/>
  <c r="U67" i="14"/>
  <c r="T67" i="14"/>
  <c r="S67" i="14"/>
  <c r="V65" i="14"/>
  <c r="V66" i="14" s="1"/>
  <c r="U65" i="14"/>
  <c r="U66" i="14" s="1"/>
  <c r="T65" i="14"/>
  <c r="T66" i="14" s="1"/>
  <c r="S65" i="14"/>
  <c r="S66" i="14" s="1"/>
  <c r="V63" i="14"/>
  <c r="U63" i="14"/>
  <c r="T63" i="14"/>
  <c r="S63" i="14"/>
  <c r="V61" i="14"/>
  <c r="V62" i="14" s="1"/>
  <c r="U61" i="14"/>
  <c r="U62" i="14" s="1"/>
  <c r="T61" i="14"/>
  <c r="T62" i="14" s="1"/>
  <c r="S61" i="14"/>
  <c r="S62" i="14" s="1"/>
  <c r="V59" i="14"/>
  <c r="U59" i="14"/>
  <c r="T59" i="14"/>
  <c r="S59" i="14"/>
  <c r="V57" i="14"/>
  <c r="V58" i="14" s="1"/>
  <c r="U57" i="14"/>
  <c r="U58" i="14" s="1"/>
  <c r="T57" i="14"/>
  <c r="T58" i="14" s="1"/>
  <c r="S57" i="14"/>
  <c r="S58" i="14" s="1"/>
  <c r="V55" i="14"/>
  <c r="U55" i="14"/>
  <c r="T55" i="14"/>
  <c r="S55" i="14"/>
  <c r="V53" i="14"/>
  <c r="V54" i="14" s="1"/>
  <c r="U53" i="14"/>
  <c r="U54" i="14" s="1"/>
  <c r="T53" i="14"/>
  <c r="T54" i="14" s="1"/>
  <c r="S53" i="14"/>
  <c r="S54" i="14" s="1"/>
  <c r="V51" i="14"/>
  <c r="U51" i="14"/>
  <c r="T51" i="14"/>
  <c r="S51" i="14"/>
  <c r="V49" i="14"/>
  <c r="V50" i="14" s="1"/>
  <c r="U49" i="14"/>
  <c r="U50" i="14" s="1"/>
  <c r="T49" i="14"/>
  <c r="T50" i="14" s="1"/>
  <c r="S49" i="14"/>
  <c r="S50" i="14" s="1"/>
  <c r="V47" i="14"/>
  <c r="U47" i="14"/>
  <c r="T47" i="14"/>
  <c r="S47" i="14"/>
  <c r="V45" i="14"/>
  <c r="V46" i="14" s="1"/>
  <c r="U45" i="14"/>
  <c r="U46" i="14" s="1"/>
  <c r="T46" i="14"/>
  <c r="S45" i="14"/>
  <c r="S46" i="14" s="1"/>
  <c r="V43" i="14"/>
  <c r="U43" i="14"/>
  <c r="T43" i="14"/>
  <c r="S43" i="14"/>
  <c r="V41" i="14"/>
  <c r="V42" i="14" s="1"/>
  <c r="U41" i="14"/>
  <c r="U42" i="14" s="1"/>
  <c r="T42" i="14"/>
  <c r="S42" i="14"/>
  <c r="V39" i="14"/>
  <c r="U39" i="14"/>
  <c r="T39" i="14"/>
  <c r="S39" i="14"/>
  <c r="V37" i="14"/>
  <c r="V38" i="14" s="1"/>
  <c r="U37" i="14"/>
  <c r="U38" i="14" s="1"/>
  <c r="T37" i="14"/>
  <c r="S37" i="14"/>
  <c r="V35" i="14"/>
  <c r="U35" i="14"/>
  <c r="T35" i="14"/>
  <c r="S35" i="14"/>
  <c r="V33" i="14"/>
  <c r="V34" i="14" s="1"/>
  <c r="U33" i="14"/>
  <c r="U34" i="14" s="1"/>
  <c r="T33" i="14"/>
  <c r="S33" i="14"/>
  <c r="V31" i="14"/>
  <c r="U31" i="14"/>
  <c r="T31" i="14"/>
  <c r="S31" i="14"/>
  <c r="V29" i="14"/>
  <c r="V30" i="14" s="1"/>
  <c r="U29" i="14"/>
  <c r="U30" i="14" s="1"/>
  <c r="S29" i="14"/>
  <c r="V27" i="14"/>
  <c r="U27" i="14"/>
  <c r="T27" i="14"/>
  <c r="S27" i="14"/>
  <c r="V25" i="14"/>
  <c r="V26" i="14" s="1"/>
  <c r="U25" i="14"/>
  <c r="U26" i="14" s="1"/>
  <c r="T25" i="14"/>
  <c r="T26" i="14" s="1"/>
  <c r="S25" i="14"/>
  <c r="S26" i="14" s="1"/>
  <c r="V23" i="14"/>
  <c r="U23" i="14"/>
  <c r="T23" i="14"/>
  <c r="S23" i="14"/>
  <c r="V21" i="14"/>
  <c r="V22" i="14" s="1"/>
  <c r="U21" i="14"/>
  <c r="U22" i="14" s="1"/>
  <c r="T21" i="14"/>
  <c r="S21" i="14"/>
  <c r="V19" i="14"/>
  <c r="U19" i="14"/>
  <c r="T19" i="14"/>
  <c r="S19" i="14"/>
  <c r="V17" i="14"/>
  <c r="V18" i="14" s="1"/>
  <c r="U17" i="14"/>
  <c r="U18" i="14" s="1"/>
  <c r="S17" i="14"/>
  <c r="V15" i="14"/>
  <c r="U15" i="14"/>
  <c r="T15" i="14"/>
  <c r="S15" i="14"/>
  <c r="V13" i="14"/>
  <c r="V14" i="14" s="1"/>
  <c r="U13" i="14"/>
  <c r="U14" i="14" s="1"/>
  <c r="T13" i="14"/>
  <c r="S13" i="14"/>
  <c r="V11" i="14"/>
  <c r="U11" i="14"/>
  <c r="T11" i="14"/>
  <c r="S11" i="14"/>
  <c r="V9" i="14"/>
  <c r="U9" i="14"/>
  <c r="AJ107" i="14"/>
  <c r="AI107" i="14"/>
  <c r="AH107" i="14"/>
  <c r="BA105" i="14"/>
  <c r="D105" i="14"/>
  <c r="B105" i="14"/>
  <c r="AJ103" i="14"/>
  <c r="AI103" i="14"/>
  <c r="AH103" i="14"/>
  <c r="BA101" i="14"/>
  <c r="D101" i="14"/>
  <c r="B101" i="14"/>
  <c r="AJ99" i="14"/>
  <c r="AI99" i="14"/>
  <c r="AH99" i="14"/>
  <c r="BA97" i="14"/>
  <c r="D97" i="14"/>
  <c r="B97" i="14"/>
  <c r="AJ95" i="14"/>
  <c r="AI95" i="14"/>
  <c r="AH95" i="14"/>
  <c r="BA93" i="14"/>
  <c r="D93" i="14"/>
  <c r="B93" i="14"/>
  <c r="AJ91" i="14"/>
  <c r="AI91" i="14"/>
  <c r="AH91" i="14"/>
  <c r="R91" i="14"/>
  <c r="Q91" i="14"/>
  <c r="P91" i="14"/>
  <c r="O91" i="14"/>
  <c r="N91" i="14"/>
  <c r="M91" i="14"/>
  <c r="L91" i="14"/>
  <c r="K91" i="14"/>
  <c r="J91" i="14"/>
  <c r="I91" i="14"/>
  <c r="H91" i="14"/>
  <c r="G91" i="14"/>
  <c r="F91" i="14"/>
  <c r="BA89" i="14"/>
  <c r="R89" i="14"/>
  <c r="R90" i="14" s="1"/>
  <c r="Q89" i="14"/>
  <c r="Q90" i="14" s="1"/>
  <c r="P89" i="14"/>
  <c r="P90" i="14" s="1"/>
  <c r="O89" i="14"/>
  <c r="O90" i="14" s="1"/>
  <c r="N89" i="14"/>
  <c r="N90" i="14" s="1"/>
  <c r="M89" i="14"/>
  <c r="M90" i="14" s="1"/>
  <c r="L89" i="14"/>
  <c r="L90" i="14" s="1"/>
  <c r="K89" i="14"/>
  <c r="K90" i="14" s="1"/>
  <c r="J89" i="14"/>
  <c r="J90" i="14" s="1"/>
  <c r="I89" i="14"/>
  <c r="I90" i="14" s="1"/>
  <c r="H89" i="14"/>
  <c r="H90" i="14" s="1"/>
  <c r="G89" i="14"/>
  <c r="G90" i="14" s="1"/>
  <c r="F89" i="14"/>
  <c r="F90" i="14" s="1"/>
  <c r="D89" i="14"/>
  <c r="B89" i="14"/>
  <c r="AJ87" i="14"/>
  <c r="AI87" i="14"/>
  <c r="AH87" i="14"/>
  <c r="R87" i="14"/>
  <c r="Q87" i="14"/>
  <c r="P87" i="14"/>
  <c r="O87" i="14"/>
  <c r="N87" i="14"/>
  <c r="M87" i="14"/>
  <c r="L87" i="14"/>
  <c r="K87" i="14"/>
  <c r="J87" i="14"/>
  <c r="I87" i="14"/>
  <c r="H87" i="14"/>
  <c r="G87" i="14"/>
  <c r="F87" i="14"/>
  <c r="BA85" i="14"/>
  <c r="R86" i="14"/>
  <c r="Q85" i="14"/>
  <c r="Q86" i="14" s="1"/>
  <c r="P85" i="14"/>
  <c r="P86" i="14" s="1"/>
  <c r="O85" i="14"/>
  <c r="O86" i="14" s="1"/>
  <c r="N85" i="14"/>
  <c r="N86" i="14" s="1"/>
  <c r="M85" i="14"/>
  <c r="M86" i="14" s="1"/>
  <c r="K85" i="14"/>
  <c r="K86" i="14" s="1"/>
  <c r="I85" i="14"/>
  <c r="I86" i="14" s="1"/>
  <c r="H85" i="14"/>
  <c r="H86" i="14" s="1"/>
  <c r="G85" i="14"/>
  <c r="G86" i="14" s="1"/>
  <c r="F85" i="14"/>
  <c r="D85" i="14"/>
  <c r="B85" i="14"/>
  <c r="AJ83" i="14"/>
  <c r="AI83" i="14"/>
  <c r="AH83" i="14"/>
  <c r="R83" i="14"/>
  <c r="Q83" i="14"/>
  <c r="P83" i="14"/>
  <c r="O83" i="14"/>
  <c r="N83" i="14"/>
  <c r="M83" i="14"/>
  <c r="L83" i="14"/>
  <c r="K83" i="14"/>
  <c r="J83" i="14"/>
  <c r="I83" i="14"/>
  <c r="H83" i="14"/>
  <c r="G83" i="14"/>
  <c r="F83" i="14"/>
  <c r="BA81" i="14"/>
  <c r="R82" i="14"/>
  <c r="Q82" i="14"/>
  <c r="P82" i="14"/>
  <c r="O81" i="14"/>
  <c r="O82" i="14" s="1"/>
  <c r="N81" i="14"/>
  <c r="N82" i="14" s="1"/>
  <c r="M82" i="14"/>
  <c r="L82" i="14"/>
  <c r="K82" i="14"/>
  <c r="J82" i="14"/>
  <c r="I82" i="14"/>
  <c r="H81" i="14"/>
  <c r="H82" i="14" s="1"/>
  <c r="G81" i="14"/>
  <c r="G82" i="14" s="1"/>
  <c r="F82" i="14"/>
  <c r="D81" i="14"/>
  <c r="B81" i="14"/>
  <c r="AJ79" i="14"/>
  <c r="AI79" i="14"/>
  <c r="AH79" i="14"/>
  <c r="R79" i="14"/>
  <c r="Q79" i="14"/>
  <c r="P79" i="14"/>
  <c r="O79" i="14"/>
  <c r="N79" i="14"/>
  <c r="M79" i="14"/>
  <c r="L79" i="14"/>
  <c r="K79" i="14"/>
  <c r="J79" i="14"/>
  <c r="I79" i="14"/>
  <c r="H79" i="14"/>
  <c r="G79" i="14"/>
  <c r="F79" i="14"/>
  <c r="BA77" i="14"/>
  <c r="R77" i="14"/>
  <c r="R78" i="14" s="1"/>
  <c r="Q77" i="14"/>
  <c r="Q78" i="14" s="1"/>
  <c r="P77" i="14"/>
  <c r="P78" i="14" s="1"/>
  <c r="O77" i="14"/>
  <c r="O78" i="14" s="1"/>
  <c r="N77" i="14"/>
  <c r="N78" i="14" s="1"/>
  <c r="M77" i="14"/>
  <c r="M78" i="14" s="1"/>
  <c r="L77" i="14"/>
  <c r="L78" i="14" s="1"/>
  <c r="K77" i="14"/>
  <c r="J77" i="14"/>
  <c r="J78" i="14" s="1"/>
  <c r="I77" i="14"/>
  <c r="I78" i="14" s="1"/>
  <c r="H77" i="14"/>
  <c r="H78" i="14" s="1"/>
  <c r="G77" i="14"/>
  <c r="G78" i="14" s="1"/>
  <c r="F77" i="14"/>
  <c r="D77" i="14"/>
  <c r="B77" i="14"/>
  <c r="AJ75" i="14"/>
  <c r="AI75" i="14"/>
  <c r="AH75" i="14"/>
  <c r="R75" i="14"/>
  <c r="Q75" i="14"/>
  <c r="P75" i="14"/>
  <c r="O75" i="14"/>
  <c r="N75" i="14"/>
  <c r="M75" i="14"/>
  <c r="L75" i="14"/>
  <c r="K75" i="14"/>
  <c r="J75" i="14"/>
  <c r="I75" i="14"/>
  <c r="H75" i="14"/>
  <c r="G75" i="14"/>
  <c r="F75" i="14"/>
  <c r="BA73" i="14"/>
  <c r="R74" i="14"/>
  <c r="Q74" i="14"/>
  <c r="P74" i="14"/>
  <c r="O73" i="14"/>
  <c r="O74" i="14" s="1"/>
  <c r="N73" i="14"/>
  <c r="N74" i="14" s="1"/>
  <c r="M74" i="14"/>
  <c r="L74" i="14"/>
  <c r="K74" i="14"/>
  <c r="J74" i="14"/>
  <c r="I74" i="14"/>
  <c r="H73" i="14"/>
  <c r="H74" i="14" s="1"/>
  <c r="G73" i="14"/>
  <c r="G74" i="14" s="1"/>
  <c r="F74" i="14"/>
  <c r="D73" i="14"/>
  <c r="B73" i="14"/>
  <c r="AJ71" i="14"/>
  <c r="AI71" i="14"/>
  <c r="AH71" i="14"/>
  <c r="R71" i="14"/>
  <c r="Q71" i="14"/>
  <c r="P71" i="14"/>
  <c r="O71" i="14"/>
  <c r="N71" i="14"/>
  <c r="M71" i="14"/>
  <c r="L71" i="14"/>
  <c r="K71" i="14"/>
  <c r="J71" i="14"/>
  <c r="I71" i="14"/>
  <c r="H71" i="14"/>
  <c r="G71" i="14"/>
  <c r="F71" i="14"/>
  <c r="BA69" i="14"/>
  <c r="R69" i="14"/>
  <c r="R70" i="14" s="1"/>
  <c r="P69" i="14"/>
  <c r="P70" i="14" s="1"/>
  <c r="O69" i="14"/>
  <c r="O70" i="14" s="1"/>
  <c r="N69" i="14"/>
  <c r="N70" i="14" s="1"/>
  <c r="M69" i="14"/>
  <c r="M70" i="14" s="1"/>
  <c r="L69" i="14"/>
  <c r="L70" i="14" s="1"/>
  <c r="K69" i="14"/>
  <c r="K70" i="14" s="1"/>
  <c r="J69" i="14"/>
  <c r="J70" i="14" s="1"/>
  <c r="I69" i="14"/>
  <c r="I70" i="14" s="1"/>
  <c r="H69" i="14"/>
  <c r="H70" i="14" s="1"/>
  <c r="G69" i="14"/>
  <c r="G70" i="14" s="1"/>
  <c r="F69" i="14"/>
  <c r="D69" i="14"/>
  <c r="B69" i="14"/>
  <c r="AJ67" i="14"/>
  <c r="AI67" i="14"/>
  <c r="AH67" i="14"/>
  <c r="R67" i="14"/>
  <c r="Q67" i="14"/>
  <c r="P67" i="14"/>
  <c r="O67" i="14"/>
  <c r="N67" i="14"/>
  <c r="M67" i="14"/>
  <c r="L67" i="14"/>
  <c r="K67" i="14"/>
  <c r="J67" i="14"/>
  <c r="I67" i="14"/>
  <c r="H67" i="14"/>
  <c r="G67" i="14"/>
  <c r="F67" i="14"/>
  <c r="BA65" i="14"/>
  <c r="R65" i="14"/>
  <c r="R66" i="14" s="1"/>
  <c r="Q65" i="14"/>
  <c r="Q66" i="14" s="1"/>
  <c r="P65" i="14"/>
  <c r="P66" i="14" s="1"/>
  <c r="O65" i="14"/>
  <c r="O66" i="14" s="1"/>
  <c r="N65" i="14"/>
  <c r="N66" i="14" s="1"/>
  <c r="M65" i="14"/>
  <c r="M66" i="14" s="1"/>
  <c r="L65" i="14"/>
  <c r="L66" i="14" s="1"/>
  <c r="K65" i="14"/>
  <c r="K66" i="14" s="1"/>
  <c r="J65" i="14"/>
  <c r="J66" i="14" s="1"/>
  <c r="I65" i="14"/>
  <c r="I66" i="14" s="1"/>
  <c r="H65" i="14"/>
  <c r="H66" i="14" s="1"/>
  <c r="G65" i="14"/>
  <c r="G66" i="14" s="1"/>
  <c r="F65" i="14"/>
  <c r="F66" i="14" s="1"/>
  <c r="D65" i="14"/>
  <c r="B65" i="14"/>
  <c r="AJ63" i="14"/>
  <c r="AI63" i="14"/>
  <c r="AH63" i="14"/>
  <c r="R63" i="14"/>
  <c r="Q63" i="14"/>
  <c r="P63" i="14"/>
  <c r="O63" i="14"/>
  <c r="N63" i="14"/>
  <c r="M63" i="14"/>
  <c r="L63" i="14"/>
  <c r="K63" i="14"/>
  <c r="J63" i="14"/>
  <c r="I63" i="14"/>
  <c r="H63" i="14"/>
  <c r="G63" i="14"/>
  <c r="F63" i="14"/>
  <c r="BA61" i="14"/>
  <c r="R62" i="14"/>
  <c r="Q61" i="14"/>
  <c r="Q62" i="14" s="1"/>
  <c r="P61" i="14"/>
  <c r="P62" i="14" s="1"/>
  <c r="O61" i="14"/>
  <c r="O62" i="14" s="1"/>
  <c r="N61" i="14"/>
  <c r="N62" i="14" s="1"/>
  <c r="M61" i="14"/>
  <c r="M62" i="14" s="1"/>
  <c r="L61" i="14"/>
  <c r="L62" i="14" s="1"/>
  <c r="K61" i="14"/>
  <c r="K62" i="14" s="1"/>
  <c r="J61" i="14"/>
  <c r="J62" i="14" s="1"/>
  <c r="I61" i="14"/>
  <c r="I62" i="14" s="1"/>
  <c r="H61" i="14"/>
  <c r="H62" i="14" s="1"/>
  <c r="G61" i="14"/>
  <c r="G62" i="14" s="1"/>
  <c r="F61" i="14"/>
  <c r="D61" i="14"/>
  <c r="B61" i="14"/>
  <c r="AJ59" i="14"/>
  <c r="AI59" i="14"/>
  <c r="AH59" i="14"/>
  <c r="R59" i="14"/>
  <c r="Q59" i="14"/>
  <c r="P59" i="14"/>
  <c r="O59" i="14"/>
  <c r="N59" i="14"/>
  <c r="M59" i="14"/>
  <c r="L59" i="14"/>
  <c r="K59" i="14"/>
  <c r="J59" i="14"/>
  <c r="I59" i="14"/>
  <c r="H59" i="14"/>
  <c r="G59" i="14"/>
  <c r="F59" i="14"/>
  <c r="BA57" i="14"/>
  <c r="R58" i="14"/>
  <c r="Q58" i="14"/>
  <c r="P58" i="14"/>
  <c r="O57" i="14"/>
  <c r="O58" i="14" s="1"/>
  <c r="N57" i="14"/>
  <c r="N58" i="14" s="1"/>
  <c r="M58" i="14"/>
  <c r="L58" i="14"/>
  <c r="K57" i="14"/>
  <c r="K58" i="14" s="1"/>
  <c r="J57" i="14"/>
  <c r="J58" i="14" s="1"/>
  <c r="I57" i="14"/>
  <c r="I58" i="14" s="1"/>
  <c r="H57" i="14"/>
  <c r="H58" i="14" s="1"/>
  <c r="G57" i="14"/>
  <c r="G58" i="14" s="1"/>
  <c r="F58" i="14"/>
  <c r="D57" i="14"/>
  <c r="B57" i="14"/>
  <c r="AJ55" i="14"/>
  <c r="AI55" i="14"/>
  <c r="AH55" i="14"/>
  <c r="R55" i="14"/>
  <c r="Q55" i="14"/>
  <c r="P55" i="14"/>
  <c r="O55" i="14"/>
  <c r="N55" i="14"/>
  <c r="M55" i="14"/>
  <c r="L55" i="14"/>
  <c r="K55" i="14"/>
  <c r="J55" i="14"/>
  <c r="I55" i="14"/>
  <c r="H55" i="14"/>
  <c r="G55" i="14"/>
  <c r="F55" i="14"/>
  <c r="BA53" i="14"/>
  <c r="R53" i="14"/>
  <c r="R54" i="14" s="1"/>
  <c r="Q53" i="14"/>
  <c r="Q54" i="14" s="1"/>
  <c r="P53" i="14"/>
  <c r="P54" i="14" s="1"/>
  <c r="O53" i="14"/>
  <c r="O54" i="14" s="1"/>
  <c r="N53" i="14"/>
  <c r="N54" i="14" s="1"/>
  <c r="M53" i="14"/>
  <c r="M54" i="14" s="1"/>
  <c r="L54" i="14"/>
  <c r="K54" i="14"/>
  <c r="I53" i="14"/>
  <c r="I54" i="14" s="1"/>
  <c r="H53" i="14"/>
  <c r="H54" i="14" s="1"/>
  <c r="G53" i="14"/>
  <c r="G54" i="14" s="1"/>
  <c r="F53" i="14"/>
  <c r="D53" i="14"/>
  <c r="B53" i="14"/>
  <c r="AJ51" i="14"/>
  <c r="AI51" i="14"/>
  <c r="AH51" i="14"/>
  <c r="R51" i="14"/>
  <c r="Q51" i="14"/>
  <c r="P51" i="14"/>
  <c r="O51" i="14"/>
  <c r="N51" i="14"/>
  <c r="M51" i="14"/>
  <c r="L51" i="14"/>
  <c r="K51" i="14"/>
  <c r="J51" i="14"/>
  <c r="I51" i="14"/>
  <c r="H51" i="14"/>
  <c r="G51" i="14"/>
  <c r="F51" i="14"/>
  <c r="BA49" i="14"/>
  <c r="R49" i="14"/>
  <c r="R50" i="14" s="1"/>
  <c r="Q49" i="14"/>
  <c r="Q50" i="14" s="1"/>
  <c r="P49" i="14"/>
  <c r="P50" i="14" s="1"/>
  <c r="O49" i="14"/>
  <c r="O50" i="14" s="1"/>
  <c r="N49" i="14"/>
  <c r="N50" i="14" s="1"/>
  <c r="M49" i="14"/>
  <c r="M50" i="14" s="1"/>
  <c r="L49" i="14"/>
  <c r="L50" i="14" s="1"/>
  <c r="K49" i="14"/>
  <c r="K50" i="14" s="1"/>
  <c r="J49" i="14"/>
  <c r="J50" i="14" s="1"/>
  <c r="I49" i="14"/>
  <c r="I50" i="14" s="1"/>
  <c r="H49" i="14"/>
  <c r="H50" i="14" s="1"/>
  <c r="G49" i="14"/>
  <c r="G50" i="14" s="1"/>
  <c r="F49" i="14"/>
  <c r="F50" i="14" s="1"/>
  <c r="D49" i="14"/>
  <c r="B49" i="14"/>
  <c r="AJ47" i="14"/>
  <c r="AI47" i="14"/>
  <c r="AH47" i="14"/>
  <c r="R47" i="14"/>
  <c r="Q47" i="14"/>
  <c r="P47" i="14"/>
  <c r="O47" i="14"/>
  <c r="N47" i="14"/>
  <c r="M47" i="14"/>
  <c r="L47" i="14"/>
  <c r="K47" i="14"/>
  <c r="J47" i="14"/>
  <c r="I47" i="14"/>
  <c r="H47" i="14"/>
  <c r="G47" i="14"/>
  <c r="F47" i="14"/>
  <c r="BA45" i="14"/>
  <c r="R45" i="14"/>
  <c r="R46" i="14" s="1"/>
  <c r="Q45" i="14"/>
  <c r="Q46" i="14" s="1"/>
  <c r="P45" i="14"/>
  <c r="P46" i="14" s="1"/>
  <c r="O45" i="14"/>
  <c r="O46" i="14" s="1"/>
  <c r="N45" i="14"/>
  <c r="N46" i="14" s="1"/>
  <c r="M45" i="14"/>
  <c r="M46" i="14" s="1"/>
  <c r="L45" i="14"/>
  <c r="L46" i="14" s="1"/>
  <c r="K45" i="14"/>
  <c r="K46" i="14" s="1"/>
  <c r="J45" i="14"/>
  <c r="J46" i="14" s="1"/>
  <c r="I45" i="14"/>
  <c r="I46" i="14" s="1"/>
  <c r="H45" i="14"/>
  <c r="H46" i="14" s="1"/>
  <c r="G45" i="14"/>
  <c r="G46" i="14" s="1"/>
  <c r="F45" i="14"/>
  <c r="D45" i="14"/>
  <c r="B45" i="14"/>
  <c r="AJ43" i="14"/>
  <c r="AI43" i="14"/>
  <c r="AH43" i="14"/>
  <c r="R43" i="14"/>
  <c r="Q43" i="14"/>
  <c r="P43" i="14"/>
  <c r="O43" i="14"/>
  <c r="N43" i="14"/>
  <c r="M43" i="14"/>
  <c r="L43" i="14"/>
  <c r="K43" i="14"/>
  <c r="J43" i="14"/>
  <c r="I43" i="14"/>
  <c r="H43" i="14"/>
  <c r="G43" i="14"/>
  <c r="F43" i="14"/>
  <c r="BA41" i="14"/>
  <c r="R42" i="14"/>
  <c r="Q42" i="14"/>
  <c r="P42" i="14"/>
  <c r="O41" i="14"/>
  <c r="O42" i="14" s="1"/>
  <c r="N41" i="14"/>
  <c r="N42" i="14" s="1"/>
  <c r="L41" i="14"/>
  <c r="K41" i="14"/>
  <c r="J41" i="14"/>
  <c r="H41" i="14"/>
  <c r="H42" i="14" s="1"/>
  <c r="G41" i="14"/>
  <c r="G42" i="14" s="1"/>
  <c r="F41" i="14"/>
  <c r="D41" i="14"/>
  <c r="B41" i="14"/>
  <c r="AJ39" i="14"/>
  <c r="AI39" i="14"/>
  <c r="AH39" i="14"/>
  <c r="R39" i="14"/>
  <c r="Q39" i="14"/>
  <c r="P39" i="14"/>
  <c r="O39" i="14"/>
  <c r="N39" i="14"/>
  <c r="M39" i="14"/>
  <c r="L39" i="14"/>
  <c r="K39" i="14"/>
  <c r="J39" i="14"/>
  <c r="I39" i="14"/>
  <c r="H39" i="14"/>
  <c r="G39" i="14"/>
  <c r="F39" i="14"/>
  <c r="BA37" i="14"/>
  <c r="R37" i="14"/>
  <c r="Q37" i="14"/>
  <c r="P37" i="14"/>
  <c r="O37" i="14"/>
  <c r="O38" i="14" s="1"/>
  <c r="N37" i="14"/>
  <c r="N38" i="14" s="1"/>
  <c r="M38" i="14"/>
  <c r="L37" i="14"/>
  <c r="K37" i="14"/>
  <c r="J37" i="14"/>
  <c r="I38" i="14"/>
  <c r="H37" i="14"/>
  <c r="H38" i="14" s="1"/>
  <c r="G37" i="14"/>
  <c r="G38" i="14" s="1"/>
  <c r="D37" i="14"/>
  <c r="B37" i="14"/>
  <c r="AJ35" i="14"/>
  <c r="AI35" i="14"/>
  <c r="AH35" i="14"/>
  <c r="R35" i="14"/>
  <c r="Q35" i="14"/>
  <c r="P35" i="14"/>
  <c r="O35" i="14"/>
  <c r="N35" i="14"/>
  <c r="M35" i="14"/>
  <c r="L35" i="14"/>
  <c r="K35" i="14"/>
  <c r="J35" i="14"/>
  <c r="I35" i="14"/>
  <c r="H35" i="14"/>
  <c r="G35" i="14"/>
  <c r="F35" i="14"/>
  <c r="BA33" i="14"/>
  <c r="R33" i="14"/>
  <c r="Q33" i="14"/>
  <c r="P33" i="14"/>
  <c r="O33" i="14"/>
  <c r="O34" i="14" s="1"/>
  <c r="N33" i="14"/>
  <c r="N34" i="14" s="1"/>
  <c r="M33" i="14"/>
  <c r="L33" i="14"/>
  <c r="K33" i="14"/>
  <c r="J33" i="14"/>
  <c r="I33" i="14"/>
  <c r="H33" i="14"/>
  <c r="H34" i="14" s="1"/>
  <c r="G33" i="14"/>
  <c r="G34" i="14" s="1"/>
  <c r="F34" i="14"/>
  <c r="D33" i="14"/>
  <c r="B33" i="14"/>
  <c r="AJ31" i="14"/>
  <c r="AI31" i="14"/>
  <c r="AH31" i="14"/>
  <c r="R31" i="14"/>
  <c r="Q31" i="14"/>
  <c r="P31" i="14"/>
  <c r="O31" i="14"/>
  <c r="N31" i="14"/>
  <c r="M31" i="14"/>
  <c r="L31" i="14"/>
  <c r="K31" i="14"/>
  <c r="J31" i="14"/>
  <c r="I31" i="14"/>
  <c r="H31" i="14"/>
  <c r="G31" i="14"/>
  <c r="F31" i="14"/>
  <c r="BA29" i="14"/>
  <c r="R30" i="14"/>
  <c r="Q30" i="14"/>
  <c r="P29" i="14"/>
  <c r="O29" i="14"/>
  <c r="O30" i="14" s="1"/>
  <c r="N29" i="14"/>
  <c r="N30" i="14" s="1"/>
  <c r="M29" i="14"/>
  <c r="L29" i="14"/>
  <c r="K29" i="14"/>
  <c r="J29" i="14"/>
  <c r="I29" i="14"/>
  <c r="H29" i="14"/>
  <c r="H30" i="14" s="1"/>
  <c r="G29" i="14"/>
  <c r="G30" i="14" s="1"/>
  <c r="F29" i="14"/>
  <c r="D29" i="14"/>
  <c r="B29" i="14"/>
  <c r="AJ27" i="14"/>
  <c r="AI27" i="14"/>
  <c r="AH27" i="14"/>
  <c r="R27" i="14"/>
  <c r="Q27" i="14"/>
  <c r="P27" i="14"/>
  <c r="O27" i="14"/>
  <c r="N27" i="14"/>
  <c r="M27" i="14"/>
  <c r="L27" i="14"/>
  <c r="K27" i="14"/>
  <c r="J27" i="14"/>
  <c r="I27" i="14"/>
  <c r="H27" i="14"/>
  <c r="G27" i="14"/>
  <c r="F27" i="14"/>
  <c r="BA25" i="14"/>
  <c r="R25" i="14"/>
  <c r="R26" i="14" s="1"/>
  <c r="Q25" i="14"/>
  <c r="Q26" i="14" s="1"/>
  <c r="P25" i="14"/>
  <c r="O25" i="14"/>
  <c r="O26" i="14" s="1"/>
  <c r="N25" i="14"/>
  <c r="N26" i="14" s="1"/>
  <c r="M25" i="14"/>
  <c r="L26" i="14"/>
  <c r="K25" i="14"/>
  <c r="K26" i="14" s="1"/>
  <c r="J25" i="14"/>
  <c r="J26" i="14" s="1"/>
  <c r="I25" i="14"/>
  <c r="I26" i="14" s="1"/>
  <c r="H25" i="14"/>
  <c r="H26" i="14" s="1"/>
  <c r="G25" i="14"/>
  <c r="G26" i="14" s="1"/>
  <c r="F26" i="14"/>
  <c r="D25" i="14"/>
  <c r="B25" i="14"/>
  <c r="AJ23" i="14"/>
  <c r="AI23" i="14"/>
  <c r="AH23" i="14"/>
  <c r="R23" i="14"/>
  <c r="Q23" i="14"/>
  <c r="P23" i="14"/>
  <c r="O23" i="14"/>
  <c r="N23" i="14"/>
  <c r="M23" i="14"/>
  <c r="L23" i="14"/>
  <c r="K23" i="14"/>
  <c r="J23" i="14"/>
  <c r="I23" i="14"/>
  <c r="H23" i="14"/>
  <c r="G23" i="14"/>
  <c r="F23" i="14"/>
  <c r="BA21" i="14"/>
  <c r="R21" i="14"/>
  <c r="Q21" i="14"/>
  <c r="P22" i="14"/>
  <c r="O21" i="14"/>
  <c r="O22" i="14" s="1"/>
  <c r="N21" i="14"/>
  <c r="N22" i="14" s="1"/>
  <c r="M21" i="14"/>
  <c r="L21" i="14"/>
  <c r="K21" i="14"/>
  <c r="J21" i="14"/>
  <c r="I21" i="14"/>
  <c r="H21" i="14"/>
  <c r="H22" i="14" s="1"/>
  <c r="G21" i="14"/>
  <c r="G22" i="14" s="1"/>
  <c r="F21" i="14"/>
  <c r="D21" i="14"/>
  <c r="B21" i="14"/>
  <c r="AJ19" i="14"/>
  <c r="AI19" i="14"/>
  <c r="AH19" i="14"/>
  <c r="R19" i="14"/>
  <c r="Q19" i="14"/>
  <c r="P19" i="14"/>
  <c r="O19" i="14"/>
  <c r="N19" i="14"/>
  <c r="M19" i="14"/>
  <c r="L19" i="14"/>
  <c r="K19" i="14"/>
  <c r="J19" i="14"/>
  <c r="I19" i="14"/>
  <c r="H19" i="14"/>
  <c r="G19" i="14"/>
  <c r="F19" i="14"/>
  <c r="BA17" i="14"/>
  <c r="R18" i="14"/>
  <c r="P17" i="14"/>
  <c r="O17" i="14"/>
  <c r="O18" i="14" s="1"/>
  <c r="N17" i="14"/>
  <c r="N18" i="14" s="1"/>
  <c r="M18" i="14"/>
  <c r="L17" i="14"/>
  <c r="K17" i="14"/>
  <c r="J18" i="14"/>
  <c r="I17" i="14"/>
  <c r="H17" i="14"/>
  <c r="H18" i="14" s="1"/>
  <c r="G17" i="14"/>
  <c r="G18" i="14" s="1"/>
  <c r="F17" i="14"/>
  <c r="D17" i="14"/>
  <c r="B17" i="14"/>
  <c r="AJ15" i="14"/>
  <c r="AI15" i="14"/>
  <c r="AH15" i="14"/>
  <c r="R15" i="14"/>
  <c r="Q15" i="14"/>
  <c r="P15" i="14"/>
  <c r="O15" i="14"/>
  <c r="N15" i="14"/>
  <c r="M15" i="14"/>
  <c r="L15" i="14"/>
  <c r="K15" i="14"/>
  <c r="J15" i="14"/>
  <c r="I15" i="14"/>
  <c r="H15" i="14"/>
  <c r="G15" i="14"/>
  <c r="F15" i="14"/>
  <c r="BA13" i="14"/>
  <c r="R13" i="14"/>
  <c r="Q13" i="14"/>
  <c r="P13" i="14"/>
  <c r="O13" i="14"/>
  <c r="O14" i="14" s="1"/>
  <c r="N13" i="14"/>
  <c r="N14" i="14" s="1"/>
  <c r="M13" i="14"/>
  <c r="L13" i="14"/>
  <c r="K13" i="14"/>
  <c r="J13" i="14"/>
  <c r="I13" i="14"/>
  <c r="H13" i="14"/>
  <c r="H14" i="14" s="1"/>
  <c r="G13" i="14"/>
  <c r="G14" i="14" s="1"/>
  <c r="F13" i="14"/>
  <c r="D13" i="14"/>
  <c r="B13" i="14"/>
  <c r="AJ11" i="14"/>
  <c r="AI11" i="14"/>
  <c r="AH11" i="14"/>
  <c r="R11" i="14"/>
  <c r="Q11" i="14"/>
  <c r="P11" i="14"/>
  <c r="O11" i="14"/>
  <c r="N11" i="14"/>
  <c r="M11" i="14"/>
  <c r="L11" i="14"/>
  <c r="K11" i="14"/>
  <c r="J11" i="14"/>
  <c r="I11" i="14"/>
  <c r="H11" i="14"/>
  <c r="G11" i="14"/>
  <c r="F11" i="14"/>
  <c r="BA9" i="14"/>
  <c r="BA109" i="14" s="1"/>
  <c r="Q9" i="14"/>
  <c r="P9" i="14"/>
  <c r="O9" i="14"/>
  <c r="N9" i="14"/>
  <c r="L9" i="14"/>
  <c r="K9" i="14"/>
  <c r="J9" i="14"/>
  <c r="I9" i="14"/>
  <c r="H9" i="14"/>
  <c r="G9" i="14"/>
  <c r="D9" i="14"/>
  <c r="B9" i="14"/>
  <c r="AO3" i="14"/>
  <c r="AK116" i="14" s="1"/>
  <c r="V65" i="13"/>
  <c r="U65" i="13"/>
  <c r="V61" i="13"/>
  <c r="U61" i="13"/>
  <c r="V57" i="13"/>
  <c r="U57" i="13"/>
  <c r="D17" i="13"/>
  <c r="V53" i="13"/>
  <c r="U53" i="13"/>
  <c r="V49" i="13"/>
  <c r="U49" i="13"/>
  <c r="V47" i="13"/>
  <c r="U47" i="13"/>
  <c r="V45" i="13"/>
  <c r="V46" i="13" s="1"/>
  <c r="U45" i="13"/>
  <c r="U46" i="13" s="1"/>
  <c r="V43" i="13"/>
  <c r="U43" i="13"/>
  <c r="V41" i="13"/>
  <c r="V42" i="13" s="1"/>
  <c r="U41" i="13"/>
  <c r="U42" i="13" s="1"/>
  <c r="V37" i="13"/>
  <c r="U37" i="13"/>
  <c r="V33" i="13"/>
  <c r="U33" i="13"/>
  <c r="V31" i="13"/>
  <c r="U31" i="13"/>
  <c r="V29" i="13"/>
  <c r="V30" i="13" s="1"/>
  <c r="U29" i="13"/>
  <c r="U30" i="13" s="1"/>
  <c r="V27" i="13"/>
  <c r="U27" i="13"/>
  <c r="V25" i="13"/>
  <c r="V26" i="13" s="1"/>
  <c r="U25" i="13"/>
  <c r="U26" i="13" s="1"/>
  <c r="V21" i="13"/>
  <c r="U21" i="13"/>
  <c r="V19" i="13"/>
  <c r="U19" i="13"/>
  <c r="V17" i="13"/>
  <c r="V18" i="13" s="1"/>
  <c r="U17" i="13"/>
  <c r="U18" i="13" s="1"/>
  <c r="V15" i="13"/>
  <c r="U15" i="13"/>
  <c r="V13" i="13"/>
  <c r="U13" i="13"/>
  <c r="S13" i="13"/>
  <c r="T13" i="13"/>
  <c r="T14" i="13" s="1"/>
  <c r="S15" i="13"/>
  <c r="T15" i="13"/>
  <c r="S17" i="13"/>
  <c r="T17" i="13"/>
  <c r="S18" i="13"/>
  <c r="T18" i="13"/>
  <c r="S19" i="13"/>
  <c r="T19" i="13"/>
  <c r="S21" i="13"/>
  <c r="S22" i="13" s="1"/>
  <c r="T21" i="13"/>
  <c r="T22" i="13" s="1"/>
  <c r="S23" i="13"/>
  <c r="T23" i="13"/>
  <c r="S25" i="13"/>
  <c r="T25" i="13"/>
  <c r="S26" i="13"/>
  <c r="T26" i="13"/>
  <c r="S27" i="13"/>
  <c r="T27" i="13"/>
  <c r="S29" i="13"/>
  <c r="S30" i="13" s="1"/>
  <c r="T29" i="13"/>
  <c r="T30" i="13" s="1"/>
  <c r="S31" i="13"/>
  <c r="T31" i="13"/>
  <c r="S33" i="13"/>
  <c r="T33" i="13"/>
  <c r="S34" i="13"/>
  <c r="T34" i="13"/>
  <c r="S35" i="13"/>
  <c r="T35" i="13"/>
  <c r="S37" i="13"/>
  <c r="S38" i="13" s="1"/>
  <c r="T37" i="13"/>
  <c r="T38" i="13" s="1"/>
  <c r="S39" i="13"/>
  <c r="T39" i="13"/>
  <c r="S41" i="13"/>
  <c r="T41" i="13"/>
  <c r="S42" i="13"/>
  <c r="T42" i="13"/>
  <c r="S43" i="13"/>
  <c r="T43" i="13"/>
  <c r="S45" i="13"/>
  <c r="S46" i="13" s="1"/>
  <c r="T45" i="13"/>
  <c r="T46" i="13" s="1"/>
  <c r="S47" i="13"/>
  <c r="T47" i="13"/>
  <c r="S49" i="13"/>
  <c r="T49" i="13"/>
  <c r="S51" i="13"/>
  <c r="T51" i="13"/>
  <c r="S53" i="13"/>
  <c r="T53" i="13"/>
  <c r="S54" i="13"/>
  <c r="T54" i="13"/>
  <c r="S55" i="13"/>
  <c r="T55" i="13"/>
  <c r="S57" i="13"/>
  <c r="S58" i="13" s="1"/>
  <c r="T57" i="13"/>
  <c r="T58" i="13" s="1"/>
  <c r="S59" i="13"/>
  <c r="T59" i="13"/>
  <c r="S61" i="13"/>
  <c r="T61" i="13"/>
  <c r="S62" i="13"/>
  <c r="T62" i="13"/>
  <c r="S63" i="13"/>
  <c r="T63" i="13"/>
  <c r="S65" i="13"/>
  <c r="S66" i="13" s="1"/>
  <c r="T65" i="13"/>
  <c r="T66" i="13" s="1"/>
  <c r="S67" i="13"/>
  <c r="T67" i="13"/>
  <c r="AJ91" i="13"/>
  <c r="AI91" i="13"/>
  <c r="AH91" i="13"/>
  <c r="BA89" i="13"/>
  <c r="D89" i="13"/>
  <c r="B89" i="13"/>
  <c r="AJ87" i="13"/>
  <c r="AI87" i="13"/>
  <c r="AH87" i="13"/>
  <c r="BA85" i="13"/>
  <c r="D85" i="13"/>
  <c r="B85" i="13"/>
  <c r="AJ83" i="13"/>
  <c r="AI83" i="13"/>
  <c r="AH83" i="13"/>
  <c r="BA81" i="13"/>
  <c r="D81" i="13"/>
  <c r="B81" i="13"/>
  <c r="AJ79" i="13"/>
  <c r="AI79" i="13"/>
  <c r="AH79" i="13"/>
  <c r="BA77" i="13"/>
  <c r="D77" i="13"/>
  <c r="B77" i="13"/>
  <c r="AJ75" i="13"/>
  <c r="AI75" i="13"/>
  <c r="AH75" i="13"/>
  <c r="R75" i="13"/>
  <c r="Q75" i="13"/>
  <c r="P75" i="13"/>
  <c r="O75" i="13"/>
  <c r="N75" i="13"/>
  <c r="M75" i="13"/>
  <c r="L75" i="13"/>
  <c r="K75" i="13"/>
  <c r="J75" i="13"/>
  <c r="I75" i="13"/>
  <c r="H75" i="13"/>
  <c r="G75" i="13"/>
  <c r="F75" i="13"/>
  <c r="BA73" i="13"/>
  <c r="O74" i="13"/>
  <c r="N74" i="13"/>
  <c r="H74" i="13"/>
  <c r="G74" i="13"/>
  <c r="D73" i="13"/>
  <c r="B73" i="13"/>
  <c r="AJ71" i="13"/>
  <c r="AI71" i="13"/>
  <c r="AH71" i="13"/>
  <c r="BA69" i="13"/>
  <c r="D69" i="13"/>
  <c r="B69" i="13"/>
  <c r="AJ67" i="13"/>
  <c r="AI67" i="13"/>
  <c r="AH67" i="13"/>
  <c r="R67" i="13"/>
  <c r="Q67" i="13"/>
  <c r="P67" i="13"/>
  <c r="O67" i="13"/>
  <c r="N67" i="13"/>
  <c r="M67" i="13"/>
  <c r="L67" i="13"/>
  <c r="K67" i="13"/>
  <c r="J67" i="13"/>
  <c r="I67" i="13"/>
  <c r="H67" i="13"/>
  <c r="G67" i="13"/>
  <c r="F67" i="13"/>
  <c r="BA65" i="13"/>
  <c r="R65" i="13"/>
  <c r="R66" i="13" s="1"/>
  <c r="Q65" i="13"/>
  <c r="Q66" i="13" s="1"/>
  <c r="P65" i="13"/>
  <c r="P66" i="13" s="1"/>
  <c r="O65" i="13"/>
  <c r="O66" i="13" s="1"/>
  <c r="N65" i="13"/>
  <c r="N66" i="13" s="1"/>
  <c r="M65" i="13"/>
  <c r="M66" i="13" s="1"/>
  <c r="L65" i="13"/>
  <c r="L66" i="13" s="1"/>
  <c r="K65" i="13"/>
  <c r="K66" i="13" s="1"/>
  <c r="J65" i="13"/>
  <c r="J66" i="13" s="1"/>
  <c r="I65" i="13"/>
  <c r="I66" i="13" s="1"/>
  <c r="H65" i="13"/>
  <c r="H66" i="13" s="1"/>
  <c r="G65" i="13"/>
  <c r="G66" i="13" s="1"/>
  <c r="F65" i="13"/>
  <c r="F66" i="13" s="1"/>
  <c r="D65" i="13"/>
  <c r="B65" i="13"/>
  <c r="AJ63" i="13"/>
  <c r="AI63" i="13"/>
  <c r="AH63" i="13"/>
  <c r="R63" i="13"/>
  <c r="Q63" i="13"/>
  <c r="P63" i="13"/>
  <c r="O63" i="13"/>
  <c r="N63" i="13"/>
  <c r="M63" i="13"/>
  <c r="L63" i="13"/>
  <c r="K63" i="13"/>
  <c r="J63" i="13"/>
  <c r="I63" i="13"/>
  <c r="H63" i="13"/>
  <c r="G63" i="13"/>
  <c r="F63" i="13"/>
  <c r="BA61" i="13"/>
  <c r="R61" i="13"/>
  <c r="R62" i="13" s="1"/>
  <c r="Q61" i="13"/>
  <c r="Q62" i="13" s="1"/>
  <c r="P61" i="13"/>
  <c r="P62" i="13" s="1"/>
  <c r="O61" i="13"/>
  <c r="O62" i="13" s="1"/>
  <c r="N61" i="13"/>
  <c r="N62" i="13" s="1"/>
  <c r="M61" i="13"/>
  <c r="M62" i="13" s="1"/>
  <c r="L61" i="13"/>
  <c r="L62" i="13" s="1"/>
  <c r="K61" i="13"/>
  <c r="K62" i="13" s="1"/>
  <c r="J61" i="13"/>
  <c r="J62" i="13" s="1"/>
  <c r="I61" i="13"/>
  <c r="I62" i="13" s="1"/>
  <c r="H61" i="13"/>
  <c r="H62" i="13" s="1"/>
  <c r="G61" i="13"/>
  <c r="G62" i="13" s="1"/>
  <c r="F61" i="13"/>
  <c r="D61" i="13"/>
  <c r="B61" i="13"/>
  <c r="AJ59" i="13"/>
  <c r="AI59" i="13"/>
  <c r="AH59" i="13"/>
  <c r="R59" i="13"/>
  <c r="Q59" i="13"/>
  <c r="P59" i="13"/>
  <c r="O59" i="13"/>
  <c r="N59" i="13"/>
  <c r="M59" i="13"/>
  <c r="L59" i="13"/>
  <c r="K59" i="13"/>
  <c r="J59" i="13"/>
  <c r="I59" i="13"/>
  <c r="H59" i="13"/>
  <c r="G59" i="13"/>
  <c r="F59" i="13"/>
  <c r="BA57" i="13"/>
  <c r="R57" i="13"/>
  <c r="R58" i="13" s="1"/>
  <c r="Q57" i="13"/>
  <c r="Q58" i="13" s="1"/>
  <c r="P57" i="13"/>
  <c r="P58" i="13" s="1"/>
  <c r="O57" i="13"/>
  <c r="O58" i="13" s="1"/>
  <c r="N57" i="13"/>
  <c r="N58" i="13" s="1"/>
  <c r="M57" i="13"/>
  <c r="M58" i="13" s="1"/>
  <c r="L57" i="13"/>
  <c r="L58" i="13" s="1"/>
  <c r="K57" i="13"/>
  <c r="K58" i="13" s="1"/>
  <c r="J57" i="13"/>
  <c r="J58" i="13" s="1"/>
  <c r="I57" i="13"/>
  <c r="I58" i="13" s="1"/>
  <c r="H57" i="13"/>
  <c r="H58" i="13" s="1"/>
  <c r="G57" i="13"/>
  <c r="G58" i="13" s="1"/>
  <c r="F57" i="13"/>
  <c r="F58" i="13" s="1"/>
  <c r="D57" i="13"/>
  <c r="B57" i="13"/>
  <c r="AJ55" i="13"/>
  <c r="AI55" i="13"/>
  <c r="AH55" i="13"/>
  <c r="R55" i="13"/>
  <c r="Q55" i="13"/>
  <c r="P55" i="13"/>
  <c r="O55" i="13"/>
  <c r="N55" i="13"/>
  <c r="M55" i="13"/>
  <c r="L55" i="13"/>
  <c r="K55" i="13"/>
  <c r="J55" i="13"/>
  <c r="I55" i="13"/>
  <c r="H55" i="13"/>
  <c r="G55" i="13"/>
  <c r="F55" i="13"/>
  <c r="BA53" i="13"/>
  <c r="R53" i="13"/>
  <c r="R54" i="13" s="1"/>
  <c r="Q53" i="13"/>
  <c r="Q54" i="13" s="1"/>
  <c r="P53" i="13"/>
  <c r="P54" i="13" s="1"/>
  <c r="O53" i="13"/>
  <c r="O54" i="13" s="1"/>
  <c r="N53" i="13"/>
  <c r="N54" i="13" s="1"/>
  <c r="M53" i="13"/>
  <c r="M54" i="13" s="1"/>
  <c r="L53" i="13"/>
  <c r="L54" i="13" s="1"/>
  <c r="K53" i="13"/>
  <c r="K54" i="13" s="1"/>
  <c r="J53" i="13"/>
  <c r="J54" i="13" s="1"/>
  <c r="I53" i="13"/>
  <c r="I54" i="13" s="1"/>
  <c r="H53" i="13"/>
  <c r="H54" i="13" s="1"/>
  <c r="G53" i="13"/>
  <c r="G54" i="13" s="1"/>
  <c r="F53" i="13"/>
  <c r="D53" i="13"/>
  <c r="B53" i="13"/>
  <c r="AJ51" i="13"/>
  <c r="AI51" i="13"/>
  <c r="AH51" i="13"/>
  <c r="R51" i="13"/>
  <c r="Q51" i="13"/>
  <c r="P51" i="13"/>
  <c r="O51" i="13"/>
  <c r="N51" i="13"/>
  <c r="M51" i="13"/>
  <c r="L51" i="13"/>
  <c r="K51" i="13"/>
  <c r="J51" i="13"/>
  <c r="I51" i="13"/>
  <c r="H51" i="13"/>
  <c r="G51" i="13"/>
  <c r="F51" i="13"/>
  <c r="BA49" i="13"/>
  <c r="R49" i="13"/>
  <c r="Q49" i="13"/>
  <c r="P49" i="13"/>
  <c r="O49" i="13"/>
  <c r="O50" i="13" s="1"/>
  <c r="N49" i="13"/>
  <c r="N50" i="13" s="1"/>
  <c r="M49" i="13"/>
  <c r="L49" i="13"/>
  <c r="K49" i="13"/>
  <c r="J49" i="13"/>
  <c r="I49" i="13"/>
  <c r="H49" i="13"/>
  <c r="H50" i="13" s="1"/>
  <c r="G49" i="13"/>
  <c r="G50" i="13" s="1"/>
  <c r="F49" i="13"/>
  <c r="D49" i="13"/>
  <c r="B49" i="13"/>
  <c r="AJ47" i="13"/>
  <c r="AI47" i="13"/>
  <c r="AH47" i="13"/>
  <c r="R47" i="13"/>
  <c r="Q47" i="13"/>
  <c r="P47" i="13"/>
  <c r="O47" i="13"/>
  <c r="N47" i="13"/>
  <c r="M47" i="13"/>
  <c r="L47" i="13"/>
  <c r="K47" i="13"/>
  <c r="J47" i="13"/>
  <c r="I47" i="13"/>
  <c r="H47" i="13"/>
  <c r="G47" i="13"/>
  <c r="F47" i="13"/>
  <c r="BA45" i="13"/>
  <c r="R45" i="13"/>
  <c r="R46" i="13" s="1"/>
  <c r="Q45" i="13"/>
  <c r="Q46" i="13" s="1"/>
  <c r="P45" i="13"/>
  <c r="P46" i="13" s="1"/>
  <c r="O45" i="13"/>
  <c r="O46" i="13" s="1"/>
  <c r="N45" i="13"/>
  <c r="N46" i="13" s="1"/>
  <c r="M45" i="13"/>
  <c r="M46" i="13" s="1"/>
  <c r="L45" i="13"/>
  <c r="L46" i="13" s="1"/>
  <c r="K45" i="13"/>
  <c r="K46" i="13" s="1"/>
  <c r="J45" i="13"/>
  <c r="J46" i="13" s="1"/>
  <c r="I46" i="13"/>
  <c r="H45" i="13"/>
  <c r="H46" i="13" s="1"/>
  <c r="G46" i="13"/>
  <c r="F45" i="13"/>
  <c r="D45" i="13"/>
  <c r="B45" i="13"/>
  <c r="AJ43" i="13"/>
  <c r="AI43" i="13"/>
  <c r="AH43" i="13"/>
  <c r="R43" i="13"/>
  <c r="Q43" i="13"/>
  <c r="P43" i="13"/>
  <c r="O43" i="13"/>
  <c r="N43" i="13"/>
  <c r="M43" i="13"/>
  <c r="L43" i="13"/>
  <c r="K43" i="13"/>
  <c r="J43" i="13"/>
  <c r="I43" i="13"/>
  <c r="H43" i="13"/>
  <c r="G43" i="13"/>
  <c r="F43" i="13"/>
  <c r="BA41" i="13"/>
  <c r="R41" i="13"/>
  <c r="R42" i="13" s="1"/>
  <c r="Q41" i="13"/>
  <c r="Q42" i="13" s="1"/>
  <c r="P41" i="13"/>
  <c r="P42" i="13" s="1"/>
  <c r="O41" i="13"/>
  <c r="O42" i="13" s="1"/>
  <c r="N41" i="13"/>
  <c r="N42" i="13" s="1"/>
  <c r="M41" i="13"/>
  <c r="M42" i="13" s="1"/>
  <c r="L41" i="13"/>
  <c r="L42" i="13" s="1"/>
  <c r="K41" i="13"/>
  <c r="K42" i="13" s="1"/>
  <c r="J41" i="13"/>
  <c r="J42" i="13" s="1"/>
  <c r="I41" i="13"/>
  <c r="I42" i="13" s="1"/>
  <c r="H41" i="13"/>
  <c r="H42" i="13" s="1"/>
  <c r="G42" i="13"/>
  <c r="F41" i="13"/>
  <c r="F42" i="13" s="1"/>
  <c r="D41" i="13"/>
  <c r="B41" i="13"/>
  <c r="AJ39" i="13"/>
  <c r="AI39" i="13"/>
  <c r="AH39" i="13"/>
  <c r="R39" i="13"/>
  <c r="Q39" i="13"/>
  <c r="P39" i="13"/>
  <c r="O39" i="13"/>
  <c r="N39" i="13"/>
  <c r="M39" i="13"/>
  <c r="L39" i="13"/>
  <c r="K39" i="13"/>
  <c r="J39" i="13"/>
  <c r="I39" i="13"/>
  <c r="H39" i="13"/>
  <c r="G39" i="13"/>
  <c r="F39" i="13"/>
  <c r="BA37" i="13"/>
  <c r="R37" i="13"/>
  <c r="R38" i="13" s="1"/>
  <c r="Q37" i="13"/>
  <c r="Q38" i="13" s="1"/>
  <c r="P37" i="13"/>
  <c r="P38" i="13" s="1"/>
  <c r="O37" i="13"/>
  <c r="O38" i="13" s="1"/>
  <c r="N37" i="13"/>
  <c r="N38" i="13" s="1"/>
  <c r="M37" i="13"/>
  <c r="M38" i="13" s="1"/>
  <c r="L37" i="13"/>
  <c r="L38" i="13" s="1"/>
  <c r="K37" i="13"/>
  <c r="K38" i="13" s="1"/>
  <c r="J37" i="13"/>
  <c r="J38" i="13" s="1"/>
  <c r="I37" i="13"/>
  <c r="I38" i="13" s="1"/>
  <c r="H37" i="13"/>
  <c r="H38" i="13" s="1"/>
  <c r="G37" i="13"/>
  <c r="G38" i="13" s="1"/>
  <c r="F37" i="13"/>
  <c r="D37" i="13"/>
  <c r="B37" i="13"/>
  <c r="AJ35" i="13"/>
  <c r="AI35" i="13"/>
  <c r="AH35" i="13"/>
  <c r="R35" i="13"/>
  <c r="Q35" i="13"/>
  <c r="P35" i="13"/>
  <c r="O35" i="13"/>
  <c r="N35" i="13"/>
  <c r="M35" i="13"/>
  <c r="L35" i="13"/>
  <c r="K35" i="13"/>
  <c r="J35" i="13"/>
  <c r="I35" i="13"/>
  <c r="H35" i="13"/>
  <c r="G35" i="13"/>
  <c r="F35" i="13"/>
  <c r="BA33" i="13"/>
  <c r="R33" i="13"/>
  <c r="R34" i="13" s="1"/>
  <c r="Q33" i="13"/>
  <c r="Q34" i="13" s="1"/>
  <c r="P33" i="13"/>
  <c r="P34" i="13" s="1"/>
  <c r="O33" i="13"/>
  <c r="O34" i="13" s="1"/>
  <c r="N33" i="13"/>
  <c r="N34" i="13" s="1"/>
  <c r="M33" i="13"/>
  <c r="M34" i="13" s="1"/>
  <c r="L33" i="13"/>
  <c r="L34" i="13" s="1"/>
  <c r="K33" i="13"/>
  <c r="K34" i="13" s="1"/>
  <c r="J33" i="13"/>
  <c r="J34" i="13" s="1"/>
  <c r="I33" i="13"/>
  <c r="I34" i="13" s="1"/>
  <c r="H33" i="13"/>
  <c r="H34" i="13" s="1"/>
  <c r="G33" i="13"/>
  <c r="G34" i="13" s="1"/>
  <c r="F33" i="13"/>
  <c r="F34" i="13" s="1"/>
  <c r="D33" i="13"/>
  <c r="B33" i="13"/>
  <c r="AJ31" i="13"/>
  <c r="AI31" i="13"/>
  <c r="AH31" i="13"/>
  <c r="R31" i="13"/>
  <c r="Q31" i="13"/>
  <c r="P31" i="13"/>
  <c r="O31" i="13"/>
  <c r="N31" i="13"/>
  <c r="M31" i="13"/>
  <c r="L31" i="13"/>
  <c r="K31" i="13"/>
  <c r="J31" i="13"/>
  <c r="I31" i="13"/>
  <c r="H31" i="13"/>
  <c r="G31" i="13"/>
  <c r="F31" i="13"/>
  <c r="BA29" i="13"/>
  <c r="R29" i="13"/>
  <c r="R30" i="13" s="1"/>
  <c r="Q29" i="13"/>
  <c r="Q30" i="13" s="1"/>
  <c r="P29" i="13"/>
  <c r="P30" i="13" s="1"/>
  <c r="O29" i="13"/>
  <c r="O30" i="13" s="1"/>
  <c r="N29" i="13"/>
  <c r="N30" i="13" s="1"/>
  <c r="M29" i="13"/>
  <c r="M30" i="13" s="1"/>
  <c r="L29" i="13"/>
  <c r="L30" i="13" s="1"/>
  <c r="K29" i="13"/>
  <c r="K30" i="13" s="1"/>
  <c r="J29" i="13"/>
  <c r="J30" i="13" s="1"/>
  <c r="I29" i="13"/>
  <c r="I30" i="13" s="1"/>
  <c r="H29" i="13"/>
  <c r="H30" i="13" s="1"/>
  <c r="G29" i="13"/>
  <c r="G30" i="13" s="1"/>
  <c r="F29" i="13"/>
  <c r="D29" i="13"/>
  <c r="B29" i="13"/>
  <c r="AJ27" i="13"/>
  <c r="AI27" i="13"/>
  <c r="AH27" i="13"/>
  <c r="R27" i="13"/>
  <c r="Q27" i="13"/>
  <c r="P27" i="13"/>
  <c r="O27" i="13"/>
  <c r="N27" i="13"/>
  <c r="M27" i="13"/>
  <c r="L27" i="13"/>
  <c r="K27" i="13"/>
  <c r="J27" i="13"/>
  <c r="I27" i="13"/>
  <c r="H27" i="13"/>
  <c r="G27" i="13"/>
  <c r="F27" i="13"/>
  <c r="BA25" i="13"/>
  <c r="R25" i="13"/>
  <c r="R26" i="13" s="1"/>
  <c r="Q25" i="13"/>
  <c r="Q26" i="13" s="1"/>
  <c r="P25" i="13"/>
  <c r="P26" i="13" s="1"/>
  <c r="O25" i="13"/>
  <c r="O26" i="13" s="1"/>
  <c r="N25" i="13"/>
  <c r="N26" i="13" s="1"/>
  <c r="M25" i="13"/>
  <c r="M26" i="13" s="1"/>
  <c r="L25" i="13"/>
  <c r="L26" i="13" s="1"/>
  <c r="K25" i="13"/>
  <c r="K26" i="13" s="1"/>
  <c r="J25" i="13"/>
  <c r="J26" i="13" s="1"/>
  <c r="I25" i="13"/>
  <c r="I26" i="13" s="1"/>
  <c r="H25" i="13"/>
  <c r="H26" i="13" s="1"/>
  <c r="G25" i="13"/>
  <c r="G26" i="13" s="1"/>
  <c r="F25" i="13"/>
  <c r="F26" i="13" s="1"/>
  <c r="D25" i="13"/>
  <c r="B25" i="13"/>
  <c r="AJ23" i="13"/>
  <c r="AI23" i="13"/>
  <c r="AH23" i="13"/>
  <c r="R23" i="13"/>
  <c r="Q23" i="13"/>
  <c r="P23" i="13"/>
  <c r="O23" i="13"/>
  <c r="N23" i="13"/>
  <c r="M23" i="13"/>
  <c r="L23" i="13"/>
  <c r="K23" i="13"/>
  <c r="J23" i="13"/>
  <c r="I23" i="13"/>
  <c r="H23" i="13"/>
  <c r="G23" i="13"/>
  <c r="F23" i="13"/>
  <c r="BA21" i="13"/>
  <c r="R21" i="13"/>
  <c r="R22" i="13" s="1"/>
  <c r="Q21" i="13"/>
  <c r="Q22" i="13" s="1"/>
  <c r="P21" i="13"/>
  <c r="P22" i="13" s="1"/>
  <c r="O21" i="13"/>
  <c r="O22" i="13" s="1"/>
  <c r="N21" i="13"/>
  <c r="N22" i="13" s="1"/>
  <c r="M21" i="13"/>
  <c r="M22" i="13" s="1"/>
  <c r="L21" i="13"/>
  <c r="L22" i="13" s="1"/>
  <c r="K21" i="13"/>
  <c r="K22" i="13" s="1"/>
  <c r="J21" i="13"/>
  <c r="J22" i="13" s="1"/>
  <c r="I21" i="13"/>
  <c r="I22" i="13" s="1"/>
  <c r="H21" i="13"/>
  <c r="H22" i="13" s="1"/>
  <c r="G21" i="13"/>
  <c r="G22" i="13" s="1"/>
  <c r="F21" i="13"/>
  <c r="D21" i="13"/>
  <c r="B21" i="13"/>
  <c r="AJ19" i="13"/>
  <c r="AI19" i="13"/>
  <c r="AH19" i="13"/>
  <c r="R19" i="13"/>
  <c r="Q19" i="13"/>
  <c r="P19" i="13"/>
  <c r="O19" i="13"/>
  <c r="N19" i="13"/>
  <c r="M19" i="13"/>
  <c r="L19" i="13"/>
  <c r="K19" i="13"/>
  <c r="J19" i="13"/>
  <c r="I19" i="13"/>
  <c r="H19" i="13"/>
  <c r="G19" i="13"/>
  <c r="F19" i="13"/>
  <c r="BA17" i="13"/>
  <c r="R17" i="13"/>
  <c r="R18" i="13" s="1"/>
  <c r="Q17" i="13"/>
  <c r="Q18" i="13" s="1"/>
  <c r="P17" i="13"/>
  <c r="P18" i="13" s="1"/>
  <c r="O17" i="13"/>
  <c r="O18" i="13" s="1"/>
  <c r="N17" i="13"/>
  <c r="N18" i="13" s="1"/>
  <c r="M17" i="13"/>
  <c r="M18" i="13" s="1"/>
  <c r="L17" i="13"/>
  <c r="L18" i="13" s="1"/>
  <c r="K17" i="13"/>
  <c r="K18" i="13" s="1"/>
  <c r="J17" i="13"/>
  <c r="J18" i="13" s="1"/>
  <c r="I17" i="13"/>
  <c r="I18" i="13" s="1"/>
  <c r="H17" i="13"/>
  <c r="H18" i="13" s="1"/>
  <c r="G17" i="13"/>
  <c r="G18" i="13" s="1"/>
  <c r="F17" i="13"/>
  <c r="B17" i="13"/>
  <c r="AJ15" i="13"/>
  <c r="AI15" i="13"/>
  <c r="AH15" i="13"/>
  <c r="R15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BA13" i="13"/>
  <c r="R13" i="13"/>
  <c r="Q13" i="13"/>
  <c r="P13" i="13"/>
  <c r="O13" i="13"/>
  <c r="N13" i="13"/>
  <c r="M13" i="13"/>
  <c r="L13" i="13"/>
  <c r="K13" i="13"/>
  <c r="J13" i="13"/>
  <c r="I13" i="13"/>
  <c r="H13" i="13"/>
  <c r="G13" i="13"/>
  <c r="F13" i="13"/>
  <c r="D13" i="13"/>
  <c r="AJ11" i="13"/>
  <c r="AI11" i="13"/>
  <c r="AH11" i="13"/>
  <c r="BA9" i="13"/>
  <c r="AO3" i="13"/>
  <c r="AK100" i="13" s="1"/>
  <c r="AJ67" i="12"/>
  <c r="AI67" i="12"/>
  <c r="AH67" i="12"/>
  <c r="V67" i="12"/>
  <c r="U67" i="12"/>
  <c r="T67" i="12"/>
  <c r="S67" i="12"/>
  <c r="R67" i="12"/>
  <c r="Q67" i="12"/>
  <c r="P67" i="12"/>
  <c r="O67" i="12"/>
  <c r="N67" i="12"/>
  <c r="M67" i="12"/>
  <c r="L67" i="12"/>
  <c r="K67" i="12"/>
  <c r="J67" i="12"/>
  <c r="I67" i="12"/>
  <c r="H67" i="12"/>
  <c r="G67" i="12"/>
  <c r="F67" i="12"/>
  <c r="BA65" i="12"/>
  <c r="D65" i="12"/>
  <c r="B65" i="12"/>
  <c r="AJ63" i="12"/>
  <c r="AI63" i="12"/>
  <c r="AH63" i="12"/>
  <c r="AL61" i="12" s="1"/>
  <c r="BA61" i="12"/>
  <c r="D61" i="12"/>
  <c r="B61" i="12"/>
  <c r="AJ59" i="12"/>
  <c r="AI59" i="12"/>
  <c r="AH59" i="12"/>
  <c r="AL57" i="12"/>
  <c r="BA57" i="12"/>
  <c r="D57" i="12"/>
  <c r="B57" i="12"/>
  <c r="AJ55" i="12"/>
  <c r="AI55" i="12"/>
  <c r="AH55" i="12"/>
  <c r="BA53" i="12"/>
  <c r="AL53" i="12"/>
  <c r="D53" i="12"/>
  <c r="B53" i="12"/>
  <c r="AJ51" i="12"/>
  <c r="AI51" i="12"/>
  <c r="AH51" i="12"/>
  <c r="BA49" i="12"/>
  <c r="D49" i="12"/>
  <c r="B49" i="12"/>
  <c r="AJ47" i="12"/>
  <c r="AI47" i="12"/>
  <c r="AH47" i="12"/>
  <c r="V47" i="12"/>
  <c r="U47" i="12"/>
  <c r="T47" i="12"/>
  <c r="S47" i="12"/>
  <c r="R47" i="12"/>
  <c r="Q47" i="12"/>
  <c r="P47" i="12"/>
  <c r="O47" i="12"/>
  <c r="N47" i="12"/>
  <c r="M47" i="12"/>
  <c r="L47" i="12"/>
  <c r="K47" i="12"/>
  <c r="J47" i="12"/>
  <c r="I47" i="12"/>
  <c r="H47" i="12"/>
  <c r="G47" i="12"/>
  <c r="F47" i="12"/>
  <c r="BA45" i="12"/>
  <c r="V45" i="12"/>
  <c r="V46" i="12" s="1"/>
  <c r="U45" i="12"/>
  <c r="U46" i="12" s="1"/>
  <c r="T45" i="12"/>
  <c r="T46" i="12" s="1"/>
  <c r="S45" i="12"/>
  <c r="S46" i="12" s="1"/>
  <c r="R45" i="12"/>
  <c r="R46" i="12" s="1"/>
  <c r="Q45" i="12"/>
  <c r="Q46" i="12" s="1"/>
  <c r="P45" i="12"/>
  <c r="P46" i="12" s="1"/>
  <c r="O45" i="12"/>
  <c r="O46" i="12" s="1"/>
  <c r="N45" i="12"/>
  <c r="N46" i="12" s="1"/>
  <c r="M45" i="12"/>
  <c r="M46" i="12" s="1"/>
  <c r="L45" i="12"/>
  <c r="L46" i="12" s="1"/>
  <c r="K45" i="12"/>
  <c r="K46" i="12" s="1"/>
  <c r="J45" i="12"/>
  <c r="J46" i="12" s="1"/>
  <c r="I45" i="12"/>
  <c r="I46" i="12" s="1"/>
  <c r="G45" i="12"/>
  <c r="G46" i="12" s="1"/>
  <c r="F45" i="12"/>
  <c r="D45" i="12"/>
  <c r="B45" i="12"/>
  <c r="AJ43" i="12"/>
  <c r="AI43" i="12"/>
  <c r="AH43" i="12"/>
  <c r="V43" i="12"/>
  <c r="U43" i="12"/>
  <c r="T43" i="12"/>
  <c r="S43" i="12"/>
  <c r="R43" i="12"/>
  <c r="Q43" i="12"/>
  <c r="P43" i="12"/>
  <c r="O43" i="12"/>
  <c r="N43" i="12"/>
  <c r="M43" i="12"/>
  <c r="L43" i="12"/>
  <c r="K43" i="12"/>
  <c r="J43" i="12"/>
  <c r="I43" i="12"/>
  <c r="H43" i="12"/>
  <c r="G43" i="12"/>
  <c r="F43" i="12"/>
  <c r="BA41" i="12"/>
  <c r="V41" i="12"/>
  <c r="V42" i="12" s="1"/>
  <c r="U41" i="12"/>
  <c r="U42" i="12" s="1"/>
  <c r="T41" i="12"/>
  <c r="T42" i="12" s="1"/>
  <c r="S41" i="12"/>
  <c r="S42" i="12" s="1"/>
  <c r="R41" i="12"/>
  <c r="R42" i="12" s="1"/>
  <c r="Q41" i="12"/>
  <c r="Q42" i="12" s="1"/>
  <c r="P41" i="12"/>
  <c r="P42" i="12" s="1"/>
  <c r="O41" i="12"/>
  <c r="O42" i="12" s="1"/>
  <c r="N41" i="12"/>
  <c r="N42" i="12" s="1"/>
  <c r="M41" i="12"/>
  <c r="M42" i="12" s="1"/>
  <c r="L41" i="12"/>
  <c r="L42" i="12" s="1"/>
  <c r="K42" i="12"/>
  <c r="J42" i="12"/>
  <c r="I42" i="12"/>
  <c r="H42" i="12"/>
  <c r="G42" i="12"/>
  <c r="F42" i="12"/>
  <c r="D41" i="12"/>
  <c r="B41" i="12"/>
  <c r="AJ39" i="12"/>
  <c r="AI39" i="12"/>
  <c r="AH39" i="12"/>
  <c r="V39" i="12"/>
  <c r="U39" i="12"/>
  <c r="T39" i="12"/>
  <c r="S39" i="12"/>
  <c r="R39" i="12"/>
  <c r="Q39" i="12"/>
  <c r="P39" i="12"/>
  <c r="O39" i="12"/>
  <c r="N39" i="12"/>
  <c r="M39" i="12"/>
  <c r="L39" i="12"/>
  <c r="K39" i="12"/>
  <c r="J39" i="12"/>
  <c r="I39" i="12"/>
  <c r="H39" i="12"/>
  <c r="G39" i="12"/>
  <c r="F39" i="12"/>
  <c r="AL37" i="12" s="1"/>
  <c r="BA37" i="12"/>
  <c r="V37" i="12"/>
  <c r="V38" i="12" s="1"/>
  <c r="U37" i="12"/>
  <c r="U38" i="12" s="1"/>
  <c r="T37" i="12"/>
  <c r="T38" i="12" s="1"/>
  <c r="S37" i="12"/>
  <c r="S38" i="12" s="1"/>
  <c r="R37" i="12"/>
  <c r="R38" i="12" s="1"/>
  <c r="Q37" i="12"/>
  <c r="Q38" i="12" s="1"/>
  <c r="P37" i="12"/>
  <c r="P38" i="12" s="1"/>
  <c r="O37" i="12"/>
  <c r="O38" i="12" s="1"/>
  <c r="M37" i="12"/>
  <c r="M38" i="12" s="1"/>
  <c r="L37" i="12"/>
  <c r="L38" i="12" s="1"/>
  <c r="K37" i="12"/>
  <c r="K38" i="12" s="1"/>
  <c r="J37" i="12"/>
  <c r="J38" i="12" s="1"/>
  <c r="I37" i="12"/>
  <c r="I38" i="12" s="1"/>
  <c r="H37" i="12"/>
  <c r="H38" i="12" s="1"/>
  <c r="F37" i="12"/>
  <c r="D37" i="12"/>
  <c r="B37" i="12"/>
  <c r="AJ35" i="12"/>
  <c r="AI35" i="12"/>
  <c r="AH35" i="12"/>
  <c r="V35" i="12"/>
  <c r="U35" i="12"/>
  <c r="T35" i="12"/>
  <c r="S35" i="12"/>
  <c r="R35" i="12"/>
  <c r="Q35" i="12"/>
  <c r="P35" i="12"/>
  <c r="O35" i="12"/>
  <c r="N35" i="12"/>
  <c r="M35" i="12"/>
  <c r="L35" i="12"/>
  <c r="K35" i="12"/>
  <c r="J35" i="12"/>
  <c r="I35" i="12"/>
  <c r="H35" i="12"/>
  <c r="AL33" i="12" s="1"/>
  <c r="G35" i="12"/>
  <c r="F35" i="12"/>
  <c r="T34" i="12"/>
  <c r="L34" i="12"/>
  <c r="BA33" i="12"/>
  <c r="V33" i="12"/>
  <c r="V34" i="12" s="1"/>
  <c r="U33" i="12"/>
  <c r="U34" i="12" s="1"/>
  <c r="T33" i="12"/>
  <c r="S33" i="12"/>
  <c r="S34" i="12" s="1"/>
  <c r="R33" i="12"/>
  <c r="R34" i="12" s="1"/>
  <c r="Q33" i="12"/>
  <c r="Q34" i="12" s="1"/>
  <c r="P33" i="12"/>
  <c r="P34" i="12" s="1"/>
  <c r="O33" i="12"/>
  <c r="O34" i="12" s="1"/>
  <c r="N33" i="12"/>
  <c r="N34" i="12" s="1"/>
  <c r="M33" i="12"/>
  <c r="M34" i="12" s="1"/>
  <c r="L33" i="12"/>
  <c r="K33" i="12"/>
  <c r="K34" i="12" s="1"/>
  <c r="J33" i="12"/>
  <c r="J34" i="12" s="1"/>
  <c r="I33" i="12"/>
  <c r="I34" i="12" s="1"/>
  <c r="H33" i="12"/>
  <c r="H34" i="12" s="1"/>
  <c r="G33" i="12"/>
  <c r="G34" i="12" s="1"/>
  <c r="F33" i="12"/>
  <c r="F34" i="12" s="1"/>
  <c r="D33" i="12"/>
  <c r="B33" i="12"/>
  <c r="AJ31" i="12"/>
  <c r="AI31" i="12"/>
  <c r="AH31" i="12"/>
  <c r="R31" i="12"/>
  <c r="Q31" i="12"/>
  <c r="P31" i="12"/>
  <c r="O31" i="12"/>
  <c r="N31" i="12"/>
  <c r="M31" i="12"/>
  <c r="L31" i="12"/>
  <c r="K31" i="12"/>
  <c r="J31" i="12"/>
  <c r="I31" i="12"/>
  <c r="H31" i="12"/>
  <c r="G31" i="12"/>
  <c r="AL29" i="12" s="1"/>
  <c r="F31" i="12"/>
  <c r="BA29" i="12"/>
  <c r="V29" i="12"/>
  <c r="U29" i="12"/>
  <c r="T29" i="12"/>
  <c r="T30" i="12" s="1"/>
  <c r="S29" i="12"/>
  <c r="S30" i="12" s="1"/>
  <c r="R29" i="12"/>
  <c r="R30" i="12" s="1"/>
  <c r="Q29" i="12"/>
  <c r="Q30" i="12" s="1"/>
  <c r="P29" i="12"/>
  <c r="P30" i="12" s="1"/>
  <c r="O29" i="12"/>
  <c r="O30" i="12" s="1"/>
  <c r="N29" i="12"/>
  <c r="N30" i="12" s="1"/>
  <c r="M29" i="12"/>
  <c r="M30" i="12" s="1"/>
  <c r="L29" i="12"/>
  <c r="L30" i="12" s="1"/>
  <c r="K29" i="12"/>
  <c r="K30" i="12" s="1"/>
  <c r="J29" i="12"/>
  <c r="J30" i="12" s="1"/>
  <c r="I29" i="12"/>
  <c r="I30" i="12" s="1"/>
  <c r="H29" i="12"/>
  <c r="H30" i="12" s="1"/>
  <c r="G29" i="12"/>
  <c r="G30" i="12" s="1"/>
  <c r="F29" i="12"/>
  <c r="D29" i="12"/>
  <c r="B29" i="12"/>
  <c r="AJ27" i="12"/>
  <c r="AI27" i="12"/>
  <c r="AH27" i="12"/>
  <c r="V27" i="12"/>
  <c r="U27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BA25" i="12"/>
  <c r="V25" i="12"/>
  <c r="V26" i="12" s="1"/>
  <c r="U25" i="12"/>
  <c r="U26" i="12" s="1"/>
  <c r="T25" i="12"/>
  <c r="T26" i="12" s="1"/>
  <c r="S25" i="12"/>
  <c r="S26" i="12" s="1"/>
  <c r="R25" i="12"/>
  <c r="R26" i="12" s="1"/>
  <c r="Q25" i="12"/>
  <c r="Q26" i="12" s="1"/>
  <c r="P25" i="12"/>
  <c r="P26" i="12" s="1"/>
  <c r="O25" i="12"/>
  <c r="O26" i="12" s="1"/>
  <c r="N25" i="12"/>
  <c r="N26" i="12" s="1"/>
  <c r="M25" i="12"/>
  <c r="M26" i="12" s="1"/>
  <c r="L25" i="12"/>
  <c r="L26" i="12" s="1"/>
  <c r="K25" i="12"/>
  <c r="K26" i="12" s="1"/>
  <c r="J25" i="12"/>
  <c r="J26" i="12" s="1"/>
  <c r="I25" i="12"/>
  <c r="I26" i="12" s="1"/>
  <c r="H25" i="12"/>
  <c r="H26" i="12" s="1"/>
  <c r="G25" i="12"/>
  <c r="G26" i="12" s="1"/>
  <c r="F25" i="12"/>
  <c r="F26" i="12" s="1"/>
  <c r="D25" i="12"/>
  <c r="B25" i="12"/>
  <c r="AJ23" i="12"/>
  <c r="AI23" i="12"/>
  <c r="AH23" i="12"/>
  <c r="V23" i="12"/>
  <c r="U23" i="12"/>
  <c r="T23" i="12"/>
  <c r="S23" i="12"/>
  <c r="R23" i="12"/>
  <c r="Q23" i="12"/>
  <c r="P23" i="12"/>
  <c r="O23" i="12"/>
  <c r="N23" i="12"/>
  <c r="M23" i="12"/>
  <c r="L23" i="12"/>
  <c r="K23" i="12"/>
  <c r="J23" i="12"/>
  <c r="I23" i="12"/>
  <c r="H23" i="12"/>
  <c r="G23" i="12"/>
  <c r="F23" i="12"/>
  <c r="AL21" i="12" s="1"/>
  <c r="BA21" i="12"/>
  <c r="V21" i="12"/>
  <c r="V22" i="12" s="1"/>
  <c r="T21" i="12"/>
  <c r="T22" i="12" s="1"/>
  <c r="S21" i="12"/>
  <c r="S22" i="12" s="1"/>
  <c r="R21" i="12"/>
  <c r="R22" i="12" s="1"/>
  <c r="Q21" i="12"/>
  <c r="Q22" i="12" s="1"/>
  <c r="P21" i="12"/>
  <c r="P22" i="12" s="1"/>
  <c r="O21" i="12"/>
  <c r="O22" i="12" s="1"/>
  <c r="N21" i="12"/>
  <c r="N22" i="12" s="1"/>
  <c r="M21" i="12"/>
  <c r="M22" i="12" s="1"/>
  <c r="L21" i="12"/>
  <c r="L22" i="12" s="1"/>
  <c r="K21" i="12"/>
  <c r="K22" i="12" s="1"/>
  <c r="J21" i="12"/>
  <c r="J22" i="12" s="1"/>
  <c r="I21" i="12"/>
  <c r="I22" i="12" s="1"/>
  <c r="G21" i="12"/>
  <c r="G22" i="12" s="1"/>
  <c r="F21" i="12"/>
  <c r="D21" i="12"/>
  <c r="B21" i="12"/>
  <c r="AJ19" i="12"/>
  <c r="AI19" i="12"/>
  <c r="AH19" i="12"/>
  <c r="V19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BA17" i="12"/>
  <c r="V18" i="12"/>
  <c r="U18" i="12"/>
  <c r="T18" i="12"/>
  <c r="S17" i="12"/>
  <c r="S18" i="12" s="1"/>
  <c r="R17" i="12"/>
  <c r="R18" i="12" s="1"/>
  <c r="Q17" i="12"/>
  <c r="Q18" i="12" s="1"/>
  <c r="P17" i="12"/>
  <c r="P18" i="12" s="1"/>
  <c r="O17" i="12"/>
  <c r="O18" i="12" s="1"/>
  <c r="N17" i="12"/>
  <c r="N18" i="12" s="1"/>
  <c r="M17" i="12"/>
  <c r="M18" i="12" s="1"/>
  <c r="L17" i="12"/>
  <c r="L18" i="12" s="1"/>
  <c r="K17" i="12"/>
  <c r="K18" i="12" s="1"/>
  <c r="J17" i="12"/>
  <c r="J18" i="12" s="1"/>
  <c r="I17" i="12"/>
  <c r="I18" i="12" s="1"/>
  <c r="H17" i="12"/>
  <c r="H18" i="12" s="1"/>
  <c r="G17" i="12"/>
  <c r="G18" i="12" s="1"/>
  <c r="F17" i="12"/>
  <c r="F18" i="12" s="1"/>
  <c r="D17" i="12"/>
  <c r="B17" i="12"/>
  <c r="AJ15" i="12"/>
  <c r="AI15" i="12"/>
  <c r="AH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BA13" i="12"/>
  <c r="V13" i="12"/>
  <c r="V14" i="12" s="1"/>
  <c r="U13" i="12"/>
  <c r="U14" i="12" s="1"/>
  <c r="T13" i="12"/>
  <c r="T14" i="12" s="1"/>
  <c r="S13" i="12"/>
  <c r="S14" i="12" s="1"/>
  <c r="R13" i="12"/>
  <c r="R14" i="12" s="1"/>
  <c r="Q13" i="12"/>
  <c r="Q14" i="12" s="1"/>
  <c r="P13" i="12"/>
  <c r="P14" i="12" s="1"/>
  <c r="O13" i="12"/>
  <c r="O14" i="12" s="1"/>
  <c r="N13" i="12"/>
  <c r="N14" i="12" s="1"/>
  <c r="M13" i="12"/>
  <c r="M14" i="12" s="1"/>
  <c r="L13" i="12"/>
  <c r="L14" i="12" s="1"/>
  <c r="K13" i="12"/>
  <c r="K14" i="12" s="1"/>
  <c r="J13" i="12"/>
  <c r="J14" i="12" s="1"/>
  <c r="I13" i="12"/>
  <c r="I14" i="12" s="1"/>
  <c r="H13" i="12"/>
  <c r="H14" i="12" s="1"/>
  <c r="G13" i="12"/>
  <c r="G14" i="12" s="1"/>
  <c r="F13" i="12"/>
  <c r="D13" i="12"/>
  <c r="B13" i="12"/>
  <c r="AJ11" i="12"/>
  <c r="AI11" i="12"/>
  <c r="AH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AL9" i="12" s="1"/>
  <c r="BA9" i="12"/>
  <c r="V9" i="12"/>
  <c r="T9" i="12"/>
  <c r="S9" i="12"/>
  <c r="R9" i="12"/>
  <c r="Q9" i="12"/>
  <c r="P9" i="12"/>
  <c r="O9" i="12"/>
  <c r="N9" i="12"/>
  <c r="M9" i="12"/>
  <c r="L9" i="12"/>
  <c r="K9" i="12"/>
  <c r="J9" i="12"/>
  <c r="I9" i="12"/>
  <c r="G9" i="12"/>
  <c r="F9" i="12"/>
  <c r="D9" i="12"/>
  <c r="B9" i="12"/>
  <c r="AO3" i="12"/>
  <c r="AK76" i="12" s="1"/>
  <c r="AJ103" i="11"/>
  <c r="AI103" i="11"/>
  <c r="AH103" i="11"/>
  <c r="V103" i="11"/>
  <c r="U103" i="11"/>
  <c r="T103" i="11"/>
  <c r="S103" i="11"/>
  <c r="R103" i="11"/>
  <c r="Q103" i="11"/>
  <c r="P103" i="11"/>
  <c r="O103" i="11"/>
  <c r="N103" i="11"/>
  <c r="M103" i="11"/>
  <c r="L103" i="11"/>
  <c r="K103" i="11"/>
  <c r="J103" i="11"/>
  <c r="I103" i="11"/>
  <c r="H103" i="11"/>
  <c r="G103" i="11"/>
  <c r="F103" i="11"/>
  <c r="AL101" i="11" s="1"/>
  <c r="BA101" i="11"/>
  <c r="V101" i="11"/>
  <c r="V102" i="11" s="1"/>
  <c r="U101" i="11"/>
  <c r="U102" i="11" s="1"/>
  <c r="T101" i="11"/>
  <c r="T102" i="11" s="1"/>
  <c r="S101" i="11"/>
  <c r="S102" i="11" s="1"/>
  <c r="R101" i="11"/>
  <c r="R102" i="11" s="1"/>
  <c r="Q101" i="11"/>
  <c r="Q102" i="11" s="1"/>
  <c r="P101" i="11"/>
  <c r="P102" i="11" s="1"/>
  <c r="O101" i="11"/>
  <c r="O102" i="11" s="1"/>
  <c r="N101" i="11"/>
  <c r="N102" i="11" s="1"/>
  <c r="M101" i="11"/>
  <c r="M102" i="11" s="1"/>
  <c r="L101" i="11"/>
  <c r="L102" i="11" s="1"/>
  <c r="K101" i="11"/>
  <c r="K102" i="11" s="1"/>
  <c r="J101" i="11"/>
  <c r="J102" i="11" s="1"/>
  <c r="I101" i="11"/>
  <c r="I102" i="11" s="1"/>
  <c r="H101" i="11"/>
  <c r="H102" i="11" s="1"/>
  <c r="G101" i="11"/>
  <c r="G102" i="11" s="1"/>
  <c r="F101" i="11"/>
  <c r="F102" i="11" s="1"/>
  <c r="D101" i="11"/>
  <c r="B101" i="11"/>
  <c r="AJ111" i="11"/>
  <c r="AI111" i="11"/>
  <c r="AH111" i="11"/>
  <c r="V111" i="11"/>
  <c r="U111" i="11"/>
  <c r="T111" i="11"/>
  <c r="S111" i="11"/>
  <c r="R111" i="11"/>
  <c r="Q111" i="11"/>
  <c r="P111" i="11"/>
  <c r="O111" i="11"/>
  <c r="N111" i="11"/>
  <c r="M111" i="11"/>
  <c r="L111" i="11"/>
  <c r="K111" i="11"/>
  <c r="J111" i="11"/>
  <c r="I111" i="11"/>
  <c r="H111" i="11"/>
  <c r="G111" i="11"/>
  <c r="F111" i="11"/>
  <c r="BA109" i="11"/>
  <c r="D109" i="11"/>
  <c r="B109" i="11"/>
  <c r="AJ107" i="11"/>
  <c r="AI107" i="11"/>
  <c r="AH107" i="11"/>
  <c r="V107" i="11"/>
  <c r="U107" i="11"/>
  <c r="T107" i="11"/>
  <c r="S107" i="11"/>
  <c r="R107" i="11"/>
  <c r="Q107" i="11"/>
  <c r="P107" i="11"/>
  <c r="O107" i="11"/>
  <c r="N107" i="11"/>
  <c r="M107" i="11"/>
  <c r="L107" i="11"/>
  <c r="K107" i="11"/>
  <c r="J107" i="11"/>
  <c r="I107" i="11"/>
  <c r="H107" i="11"/>
  <c r="G107" i="11"/>
  <c r="F107" i="11"/>
  <c r="BA105" i="11"/>
  <c r="V105" i="11"/>
  <c r="V106" i="11" s="1"/>
  <c r="U105" i="11"/>
  <c r="U106" i="11" s="1"/>
  <c r="T105" i="11"/>
  <c r="T106" i="11" s="1"/>
  <c r="S105" i="11"/>
  <c r="S106" i="11" s="1"/>
  <c r="R105" i="11"/>
  <c r="R106" i="11" s="1"/>
  <c r="Q105" i="11"/>
  <c r="Q106" i="11" s="1"/>
  <c r="P105" i="11"/>
  <c r="P106" i="11" s="1"/>
  <c r="O105" i="11"/>
  <c r="O106" i="11" s="1"/>
  <c r="N105" i="11"/>
  <c r="N106" i="11" s="1"/>
  <c r="M105" i="11"/>
  <c r="M106" i="11" s="1"/>
  <c r="L105" i="11"/>
  <c r="L106" i="11" s="1"/>
  <c r="K105" i="11"/>
  <c r="K106" i="11" s="1"/>
  <c r="J105" i="11"/>
  <c r="J106" i="11" s="1"/>
  <c r="I105" i="11"/>
  <c r="I106" i="11" s="1"/>
  <c r="H105" i="11"/>
  <c r="H106" i="11" s="1"/>
  <c r="G105" i="11"/>
  <c r="F105" i="11"/>
  <c r="F106" i="11" s="1"/>
  <c r="D105" i="11"/>
  <c r="B105" i="11"/>
  <c r="AJ99" i="11"/>
  <c r="AI99" i="11"/>
  <c r="AH99" i="11"/>
  <c r="V99" i="11"/>
  <c r="U99" i="11"/>
  <c r="T99" i="11"/>
  <c r="S99" i="11"/>
  <c r="R99" i="11"/>
  <c r="Q99" i="11"/>
  <c r="P99" i="11"/>
  <c r="O99" i="11"/>
  <c r="N99" i="11"/>
  <c r="M99" i="11"/>
  <c r="L99" i="11"/>
  <c r="K99" i="11"/>
  <c r="J99" i="11"/>
  <c r="I99" i="11"/>
  <c r="H99" i="11"/>
  <c r="G99" i="11"/>
  <c r="F99" i="11"/>
  <c r="BA97" i="11"/>
  <c r="V97" i="11"/>
  <c r="V98" i="11" s="1"/>
  <c r="U97" i="11"/>
  <c r="U98" i="11" s="1"/>
  <c r="T97" i="11"/>
  <c r="T98" i="11" s="1"/>
  <c r="S97" i="11"/>
  <c r="S98" i="11" s="1"/>
  <c r="R97" i="11"/>
  <c r="R98" i="11" s="1"/>
  <c r="Q97" i="11"/>
  <c r="Q98" i="11" s="1"/>
  <c r="P97" i="11"/>
  <c r="P98" i="11" s="1"/>
  <c r="O97" i="11"/>
  <c r="O98" i="11" s="1"/>
  <c r="N97" i="11"/>
  <c r="N98" i="11" s="1"/>
  <c r="M97" i="11"/>
  <c r="M98" i="11" s="1"/>
  <c r="L97" i="11"/>
  <c r="L98" i="11" s="1"/>
  <c r="K97" i="11"/>
  <c r="K98" i="11" s="1"/>
  <c r="J97" i="11"/>
  <c r="J98" i="11" s="1"/>
  <c r="I97" i="11"/>
  <c r="I98" i="11" s="1"/>
  <c r="H97" i="11"/>
  <c r="H98" i="11" s="1"/>
  <c r="G97" i="11"/>
  <c r="G98" i="11" s="1"/>
  <c r="F97" i="11"/>
  <c r="D97" i="11"/>
  <c r="B97" i="11"/>
  <c r="AJ95" i="11"/>
  <c r="AI95" i="11"/>
  <c r="AH95" i="11"/>
  <c r="V95" i="11"/>
  <c r="U95" i="11"/>
  <c r="T95" i="11"/>
  <c r="S95" i="11"/>
  <c r="R95" i="11"/>
  <c r="P95" i="11"/>
  <c r="O95" i="11"/>
  <c r="N95" i="11"/>
  <c r="M95" i="11"/>
  <c r="J95" i="11"/>
  <c r="I95" i="11"/>
  <c r="H95" i="11"/>
  <c r="G95" i="11"/>
  <c r="F95" i="11"/>
  <c r="BA93" i="11"/>
  <c r="V93" i="11"/>
  <c r="V94" i="11" s="1"/>
  <c r="T93" i="11"/>
  <c r="T94" i="11" s="1"/>
  <c r="S93" i="11"/>
  <c r="S94" i="11" s="1"/>
  <c r="R93" i="11"/>
  <c r="R94" i="11" s="1"/>
  <c r="Q93" i="11"/>
  <c r="Q94" i="11" s="1"/>
  <c r="P93" i="11"/>
  <c r="P94" i="11" s="1"/>
  <c r="O93" i="11"/>
  <c r="O94" i="11" s="1"/>
  <c r="N93" i="11"/>
  <c r="N94" i="11" s="1"/>
  <c r="M93" i="11"/>
  <c r="M94" i="11" s="1"/>
  <c r="L93" i="11"/>
  <c r="L94" i="11" s="1"/>
  <c r="K93" i="11"/>
  <c r="K94" i="11" s="1"/>
  <c r="J93" i="11"/>
  <c r="J94" i="11" s="1"/>
  <c r="I93" i="11"/>
  <c r="I94" i="11" s="1"/>
  <c r="H93" i="11"/>
  <c r="H94" i="11" s="1"/>
  <c r="F93" i="11"/>
  <c r="D93" i="11"/>
  <c r="B93" i="11"/>
  <c r="AJ91" i="11"/>
  <c r="AI91" i="11"/>
  <c r="AH91" i="11"/>
  <c r="V91" i="11"/>
  <c r="U91" i="11"/>
  <c r="T91" i="11"/>
  <c r="S91" i="11"/>
  <c r="Q91" i="11"/>
  <c r="P91" i="11"/>
  <c r="O91" i="11"/>
  <c r="N91" i="11"/>
  <c r="J91" i="11"/>
  <c r="I91" i="11"/>
  <c r="H91" i="11"/>
  <c r="G91" i="11"/>
  <c r="F91" i="11"/>
  <c r="BA89" i="11"/>
  <c r="V89" i="11"/>
  <c r="V90" i="11" s="1"/>
  <c r="U89" i="11"/>
  <c r="U90" i="11" s="1"/>
  <c r="T89" i="11"/>
  <c r="T90" i="11" s="1"/>
  <c r="S89" i="11"/>
  <c r="S90" i="11" s="1"/>
  <c r="R89" i="11"/>
  <c r="R90" i="11" s="1"/>
  <c r="Q89" i="11"/>
  <c r="Q90" i="11" s="1"/>
  <c r="P89" i="11"/>
  <c r="P90" i="11" s="1"/>
  <c r="O89" i="11"/>
  <c r="O90" i="11" s="1"/>
  <c r="M89" i="11"/>
  <c r="M90" i="11" s="1"/>
  <c r="L89" i="11"/>
  <c r="L90" i="11" s="1"/>
  <c r="K89" i="11"/>
  <c r="K90" i="11" s="1"/>
  <c r="J89" i="11"/>
  <c r="J90" i="11" s="1"/>
  <c r="I89" i="11"/>
  <c r="I90" i="11" s="1"/>
  <c r="H89" i="11"/>
  <c r="H90" i="11" s="1"/>
  <c r="F89" i="11"/>
  <c r="F90" i="11" s="1"/>
  <c r="D89" i="11"/>
  <c r="B89" i="11"/>
  <c r="AJ87" i="11"/>
  <c r="AI87" i="11"/>
  <c r="AH87" i="11"/>
  <c r="V87" i="11"/>
  <c r="U87" i="11"/>
  <c r="T87" i="11"/>
  <c r="S87" i="11"/>
  <c r="Q87" i="11"/>
  <c r="P87" i="11"/>
  <c r="O87" i="11"/>
  <c r="N87" i="11"/>
  <c r="M87" i="11"/>
  <c r="L87" i="11"/>
  <c r="K87" i="11"/>
  <c r="J87" i="11"/>
  <c r="I87" i="11"/>
  <c r="H87" i="11"/>
  <c r="G87" i="11"/>
  <c r="F87" i="11"/>
  <c r="BA85" i="11"/>
  <c r="V85" i="11"/>
  <c r="V86" i="11" s="1"/>
  <c r="U85" i="11"/>
  <c r="U86" i="11" s="1"/>
  <c r="T85" i="11"/>
  <c r="T86" i="11" s="1"/>
  <c r="S85" i="11"/>
  <c r="S86" i="11" s="1"/>
  <c r="R85" i="11"/>
  <c r="R86" i="11" s="1"/>
  <c r="Q85" i="11"/>
  <c r="Q86" i="11" s="1"/>
  <c r="P85" i="11"/>
  <c r="P86" i="11" s="1"/>
  <c r="O85" i="11"/>
  <c r="O86" i="11" s="1"/>
  <c r="N85" i="11"/>
  <c r="N86" i="11" s="1"/>
  <c r="M85" i="11"/>
  <c r="M86" i="11" s="1"/>
  <c r="L85" i="11"/>
  <c r="L86" i="11" s="1"/>
  <c r="K85" i="11"/>
  <c r="K86" i="11" s="1"/>
  <c r="J85" i="11"/>
  <c r="J86" i="11" s="1"/>
  <c r="I85" i="11"/>
  <c r="I86" i="11" s="1"/>
  <c r="H85" i="11"/>
  <c r="H86" i="11" s="1"/>
  <c r="G85" i="11"/>
  <c r="G86" i="11" s="1"/>
  <c r="F85" i="11"/>
  <c r="D85" i="11"/>
  <c r="B85" i="11"/>
  <c r="AJ83" i="11"/>
  <c r="AI83" i="11"/>
  <c r="AH83" i="11"/>
  <c r="V83" i="11"/>
  <c r="U83" i="11"/>
  <c r="T83" i="11"/>
  <c r="S83" i="11"/>
  <c r="R83" i="11"/>
  <c r="Q83" i="11"/>
  <c r="P83" i="11"/>
  <c r="O83" i="11"/>
  <c r="N83" i="11"/>
  <c r="M83" i="11"/>
  <c r="L83" i="11"/>
  <c r="K83" i="11"/>
  <c r="J83" i="11"/>
  <c r="I83" i="11"/>
  <c r="H83" i="11"/>
  <c r="G83" i="11"/>
  <c r="F83" i="11"/>
  <c r="BA81" i="11"/>
  <c r="V81" i="11"/>
  <c r="V82" i="11" s="1"/>
  <c r="U81" i="11"/>
  <c r="U82" i="11" s="1"/>
  <c r="T81" i="11"/>
  <c r="T82" i="11" s="1"/>
  <c r="S81" i="11"/>
  <c r="S82" i="11" s="1"/>
  <c r="R81" i="11"/>
  <c r="R82" i="11" s="1"/>
  <c r="Q81" i="11"/>
  <c r="Q82" i="11" s="1"/>
  <c r="P82" i="11"/>
  <c r="O81" i="11"/>
  <c r="O82" i="11" s="1"/>
  <c r="N81" i="11"/>
  <c r="N82" i="11" s="1"/>
  <c r="M81" i="11"/>
  <c r="M82" i="11" s="1"/>
  <c r="L81" i="11"/>
  <c r="L82" i="11" s="1"/>
  <c r="K81" i="11"/>
  <c r="K82" i="11" s="1"/>
  <c r="J81" i="11"/>
  <c r="J82" i="11" s="1"/>
  <c r="I81" i="11"/>
  <c r="I82" i="11" s="1"/>
  <c r="H81" i="11"/>
  <c r="H82" i="11" s="1"/>
  <c r="G81" i="11"/>
  <c r="F81" i="11"/>
  <c r="F82" i="11" s="1"/>
  <c r="D81" i="11"/>
  <c r="B81" i="11"/>
  <c r="AJ79" i="11"/>
  <c r="AI79" i="11"/>
  <c r="AH79" i="11"/>
  <c r="V79" i="11"/>
  <c r="U79" i="11"/>
  <c r="T79" i="11"/>
  <c r="S79" i="11"/>
  <c r="R79" i="11"/>
  <c r="Q79" i="11"/>
  <c r="P79" i="11"/>
  <c r="O79" i="11"/>
  <c r="N79" i="11"/>
  <c r="M79" i="11"/>
  <c r="L79" i="11"/>
  <c r="K79" i="11"/>
  <c r="J79" i="11"/>
  <c r="I79" i="11"/>
  <c r="H79" i="11"/>
  <c r="G79" i="11"/>
  <c r="F79" i="11"/>
  <c r="BA77" i="11"/>
  <c r="V77" i="11"/>
  <c r="V78" i="11" s="1"/>
  <c r="U77" i="11"/>
  <c r="U78" i="11" s="1"/>
  <c r="T77" i="11"/>
  <c r="T78" i="11" s="1"/>
  <c r="S77" i="11"/>
  <c r="S78" i="11" s="1"/>
  <c r="R77" i="11"/>
  <c r="R78" i="11" s="1"/>
  <c r="Q77" i="11"/>
  <c r="Q78" i="11" s="1"/>
  <c r="P77" i="11"/>
  <c r="P78" i="11" s="1"/>
  <c r="O77" i="11"/>
  <c r="O78" i="11" s="1"/>
  <c r="N77" i="11"/>
  <c r="N78" i="11" s="1"/>
  <c r="M77" i="11"/>
  <c r="M78" i="11" s="1"/>
  <c r="L77" i="11"/>
  <c r="L78" i="11" s="1"/>
  <c r="K77" i="11"/>
  <c r="K78" i="11" s="1"/>
  <c r="J77" i="11"/>
  <c r="J78" i="11" s="1"/>
  <c r="I77" i="11"/>
  <c r="I78" i="11" s="1"/>
  <c r="H77" i="11"/>
  <c r="H78" i="11" s="1"/>
  <c r="G77" i="11"/>
  <c r="G78" i="11" s="1"/>
  <c r="D77" i="11"/>
  <c r="B77" i="11"/>
  <c r="AJ75" i="11"/>
  <c r="AI75" i="11"/>
  <c r="AH75" i="11"/>
  <c r="V75" i="11"/>
  <c r="U75" i="11"/>
  <c r="T75" i="11"/>
  <c r="S75" i="11"/>
  <c r="R75" i="11"/>
  <c r="Q75" i="11"/>
  <c r="P75" i="11"/>
  <c r="O75" i="11"/>
  <c r="N75" i="11"/>
  <c r="J75" i="11"/>
  <c r="I75" i="11"/>
  <c r="H75" i="11"/>
  <c r="G75" i="11"/>
  <c r="F75" i="11"/>
  <c r="BA73" i="11"/>
  <c r="V73" i="11"/>
  <c r="V74" i="11" s="1"/>
  <c r="T73" i="11"/>
  <c r="T74" i="11" s="1"/>
  <c r="S73" i="11"/>
  <c r="S74" i="11" s="1"/>
  <c r="R73" i="11"/>
  <c r="R74" i="11" s="1"/>
  <c r="Q73" i="11"/>
  <c r="Q74" i="11" s="1"/>
  <c r="P73" i="11"/>
  <c r="P74" i="11" s="1"/>
  <c r="O73" i="11"/>
  <c r="O74" i="11" s="1"/>
  <c r="M73" i="11"/>
  <c r="M74" i="11" s="1"/>
  <c r="L73" i="11"/>
  <c r="L74" i="11" s="1"/>
  <c r="K73" i="11"/>
  <c r="K74" i="11" s="1"/>
  <c r="J73" i="11"/>
  <c r="J74" i="11" s="1"/>
  <c r="I73" i="11"/>
  <c r="I74" i="11" s="1"/>
  <c r="H73" i="11"/>
  <c r="H74" i="11" s="1"/>
  <c r="F73" i="11"/>
  <c r="F74" i="11" s="1"/>
  <c r="D73" i="11"/>
  <c r="B73" i="11"/>
  <c r="AJ71" i="11"/>
  <c r="AI71" i="11"/>
  <c r="AH71" i="11"/>
  <c r="V71" i="11"/>
  <c r="U71" i="11"/>
  <c r="T71" i="11"/>
  <c r="S71" i="11"/>
  <c r="R71" i="11"/>
  <c r="Q71" i="11"/>
  <c r="P71" i="11"/>
  <c r="O71" i="11"/>
  <c r="N71" i="11"/>
  <c r="M71" i="11"/>
  <c r="L71" i="11"/>
  <c r="K71" i="11"/>
  <c r="J71" i="11"/>
  <c r="I71" i="11"/>
  <c r="H71" i="11"/>
  <c r="G71" i="11"/>
  <c r="F71" i="11"/>
  <c r="BA69" i="11"/>
  <c r="V69" i="11"/>
  <c r="V70" i="11" s="1"/>
  <c r="U69" i="11"/>
  <c r="U70" i="11" s="1"/>
  <c r="T69" i="11"/>
  <c r="T70" i="11" s="1"/>
  <c r="S69" i="11"/>
  <c r="S70" i="11" s="1"/>
  <c r="R69" i="11"/>
  <c r="R70" i="11" s="1"/>
  <c r="Q69" i="11"/>
  <c r="Q70" i="11" s="1"/>
  <c r="P69" i="11"/>
  <c r="P70" i="11" s="1"/>
  <c r="O69" i="11"/>
  <c r="O70" i="11" s="1"/>
  <c r="N69" i="11"/>
  <c r="N70" i="11" s="1"/>
  <c r="M69" i="11"/>
  <c r="M70" i="11" s="1"/>
  <c r="L69" i="11"/>
  <c r="L70" i="11" s="1"/>
  <c r="K69" i="11"/>
  <c r="K70" i="11" s="1"/>
  <c r="J69" i="11"/>
  <c r="J70" i="11" s="1"/>
  <c r="I69" i="11"/>
  <c r="I70" i="11" s="1"/>
  <c r="H69" i="11"/>
  <c r="H70" i="11" s="1"/>
  <c r="G69" i="11"/>
  <c r="G70" i="11" s="1"/>
  <c r="F69" i="11"/>
  <c r="D69" i="11"/>
  <c r="B69" i="11"/>
  <c r="AJ67" i="11"/>
  <c r="AI67" i="11"/>
  <c r="AH67" i="11"/>
  <c r="V67" i="11"/>
  <c r="U67" i="11"/>
  <c r="T67" i="11"/>
  <c r="S67" i="11"/>
  <c r="R67" i="11"/>
  <c r="P67" i="11"/>
  <c r="O67" i="11"/>
  <c r="N67" i="11"/>
  <c r="M67" i="11"/>
  <c r="L67" i="11"/>
  <c r="I67" i="11"/>
  <c r="H67" i="11"/>
  <c r="G67" i="11"/>
  <c r="F67" i="11"/>
  <c r="BA65" i="11"/>
  <c r="V65" i="11"/>
  <c r="V66" i="11" s="1"/>
  <c r="T65" i="11"/>
  <c r="T66" i="11" s="1"/>
  <c r="S65" i="11"/>
  <c r="S66" i="11" s="1"/>
  <c r="R65" i="11"/>
  <c r="R66" i="11" s="1"/>
  <c r="Q65" i="11"/>
  <c r="Q66" i="11" s="1"/>
  <c r="P66" i="11"/>
  <c r="O65" i="11"/>
  <c r="O66" i="11" s="1"/>
  <c r="N65" i="11"/>
  <c r="N66" i="11" s="1"/>
  <c r="M65" i="11"/>
  <c r="M66" i="11" s="1"/>
  <c r="L65" i="11"/>
  <c r="L66" i="11" s="1"/>
  <c r="K65" i="11"/>
  <c r="K66" i="11" s="1"/>
  <c r="J65" i="11"/>
  <c r="J66" i="11" s="1"/>
  <c r="I65" i="11"/>
  <c r="I66" i="11" s="1"/>
  <c r="H65" i="11"/>
  <c r="H66" i="11" s="1"/>
  <c r="F65" i="11"/>
  <c r="D65" i="11"/>
  <c r="B65" i="11"/>
  <c r="AJ63" i="11"/>
  <c r="AI63" i="11"/>
  <c r="AH63" i="11"/>
  <c r="V63" i="11"/>
  <c r="U63" i="11"/>
  <c r="T63" i="11"/>
  <c r="S63" i="11"/>
  <c r="R63" i="11"/>
  <c r="Q63" i="11"/>
  <c r="P63" i="11"/>
  <c r="O63" i="11"/>
  <c r="N63" i="11"/>
  <c r="M63" i="11"/>
  <c r="L63" i="11"/>
  <c r="K63" i="11"/>
  <c r="J63" i="11"/>
  <c r="I63" i="11"/>
  <c r="H63" i="11"/>
  <c r="G63" i="11"/>
  <c r="F63" i="11"/>
  <c r="BA61" i="11"/>
  <c r="V61" i="11"/>
  <c r="V62" i="11" s="1"/>
  <c r="U61" i="11"/>
  <c r="U62" i="11" s="1"/>
  <c r="T61" i="11"/>
  <c r="T62" i="11" s="1"/>
  <c r="S61" i="11"/>
  <c r="S62" i="11" s="1"/>
  <c r="R61" i="11"/>
  <c r="R62" i="11" s="1"/>
  <c r="Q61" i="11"/>
  <c r="Q62" i="11" s="1"/>
  <c r="P61" i="11"/>
  <c r="P62" i="11" s="1"/>
  <c r="O61" i="11"/>
  <c r="O62" i="11" s="1"/>
  <c r="N61" i="11"/>
  <c r="N62" i="11" s="1"/>
  <c r="M61" i="11"/>
  <c r="M62" i="11" s="1"/>
  <c r="L62" i="11"/>
  <c r="K61" i="11"/>
  <c r="K62" i="11" s="1"/>
  <c r="J61" i="11"/>
  <c r="J62" i="11" s="1"/>
  <c r="I61" i="11"/>
  <c r="H61" i="11"/>
  <c r="H62" i="11" s="1"/>
  <c r="G61" i="11"/>
  <c r="G62" i="11" s="1"/>
  <c r="F61" i="11"/>
  <c r="D61" i="11"/>
  <c r="B61" i="11"/>
  <c r="AJ59" i="11"/>
  <c r="AI59" i="11"/>
  <c r="AH59" i="11"/>
  <c r="V59" i="11"/>
  <c r="U59" i="11"/>
  <c r="T59" i="11"/>
  <c r="S59" i="11"/>
  <c r="R59" i="11"/>
  <c r="Q59" i="11"/>
  <c r="P59" i="11"/>
  <c r="O59" i="11"/>
  <c r="N59" i="11"/>
  <c r="M59" i="11"/>
  <c r="L59" i="11"/>
  <c r="K59" i="11"/>
  <c r="J59" i="11"/>
  <c r="I59" i="11"/>
  <c r="H59" i="11"/>
  <c r="G59" i="11"/>
  <c r="F59" i="11"/>
  <c r="BA57" i="11"/>
  <c r="V57" i="11"/>
  <c r="V58" i="11" s="1"/>
  <c r="U57" i="11"/>
  <c r="U58" i="11" s="1"/>
  <c r="T57" i="11"/>
  <c r="T58" i="11" s="1"/>
  <c r="S57" i="11"/>
  <c r="S58" i="11" s="1"/>
  <c r="R57" i="11"/>
  <c r="R58" i="11" s="1"/>
  <c r="Q57" i="11"/>
  <c r="Q58" i="11" s="1"/>
  <c r="P57" i="11"/>
  <c r="P58" i="11" s="1"/>
  <c r="O57" i="11"/>
  <c r="O58" i="11" s="1"/>
  <c r="N57" i="11"/>
  <c r="N58" i="11" s="1"/>
  <c r="M57" i="11"/>
  <c r="M58" i="11" s="1"/>
  <c r="L57" i="11"/>
  <c r="L58" i="11" s="1"/>
  <c r="K57" i="11"/>
  <c r="K58" i="11" s="1"/>
  <c r="J57" i="11"/>
  <c r="J58" i="11" s="1"/>
  <c r="I57" i="11"/>
  <c r="I58" i="11" s="1"/>
  <c r="H57" i="11"/>
  <c r="H58" i="11" s="1"/>
  <c r="G57" i="11"/>
  <c r="G58" i="11" s="1"/>
  <c r="F57" i="11"/>
  <c r="F58" i="11" s="1"/>
  <c r="D57" i="11"/>
  <c r="B57" i="11"/>
  <c r="AJ55" i="11"/>
  <c r="AI55" i="11"/>
  <c r="AH55" i="11"/>
  <c r="V55" i="11"/>
  <c r="U55" i="11"/>
  <c r="T55" i="11"/>
  <c r="S55" i="11"/>
  <c r="Q55" i="11"/>
  <c r="P55" i="11"/>
  <c r="O55" i="11"/>
  <c r="N55" i="11"/>
  <c r="J55" i="11"/>
  <c r="I55" i="11"/>
  <c r="H55" i="11"/>
  <c r="G55" i="11"/>
  <c r="F55" i="11"/>
  <c r="BA53" i="11"/>
  <c r="V53" i="11"/>
  <c r="V54" i="11" s="1"/>
  <c r="U53" i="11"/>
  <c r="U54" i="11" s="1"/>
  <c r="T53" i="11"/>
  <c r="T54" i="11" s="1"/>
  <c r="S53" i="11"/>
  <c r="S54" i="11" s="1"/>
  <c r="R53" i="11"/>
  <c r="R54" i="11" s="1"/>
  <c r="Q53" i="11"/>
  <c r="Q54" i="11" s="1"/>
  <c r="P53" i="11"/>
  <c r="P54" i="11" s="1"/>
  <c r="O53" i="11"/>
  <c r="O54" i="11" s="1"/>
  <c r="N53" i="11"/>
  <c r="N54" i="11" s="1"/>
  <c r="M53" i="11"/>
  <c r="M54" i="11" s="1"/>
  <c r="L53" i="11"/>
  <c r="L54" i="11" s="1"/>
  <c r="K53" i="11"/>
  <c r="K54" i="11" s="1"/>
  <c r="J53" i="11"/>
  <c r="J54" i="11" s="1"/>
  <c r="I54" i="11"/>
  <c r="H53" i="11"/>
  <c r="H54" i="11" s="1"/>
  <c r="F53" i="11"/>
  <c r="D53" i="11"/>
  <c r="B53" i="11"/>
  <c r="AJ51" i="11"/>
  <c r="AI51" i="11"/>
  <c r="AH51" i="11"/>
  <c r="V51" i="11"/>
  <c r="U51" i="11"/>
  <c r="T51" i="11"/>
  <c r="S51" i="11"/>
  <c r="R51" i="11"/>
  <c r="Q51" i="11"/>
  <c r="P51" i="11"/>
  <c r="O51" i="11"/>
  <c r="N51" i="11"/>
  <c r="M51" i="11"/>
  <c r="K51" i="11"/>
  <c r="J51" i="11"/>
  <c r="I51" i="11"/>
  <c r="H51" i="11"/>
  <c r="G51" i="11"/>
  <c r="F51" i="11"/>
  <c r="S50" i="11"/>
  <c r="BA49" i="11"/>
  <c r="V49" i="11"/>
  <c r="V50" i="11" s="1"/>
  <c r="U49" i="11"/>
  <c r="U50" i="11" s="1"/>
  <c r="T50" i="11"/>
  <c r="R50" i="11"/>
  <c r="Q50" i="11"/>
  <c r="P50" i="11"/>
  <c r="O49" i="11"/>
  <c r="O50" i="11" s="1"/>
  <c r="N49" i="11"/>
  <c r="N50" i="11" s="1"/>
  <c r="M49" i="11"/>
  <c r="M50" i="11" s="1"/>
  <c r="L49" i="11"/>
  <c r="L50" i="11" s="1"/>
  <c r="K49" i="11"/>
  <c r="K50" i="11" s="1"/>
  <c r="J49" i="11"/>
  <c r="J50" i="11" s="1"/>
  <c r="I49" i="11"/>
  <c r="I50" i="11" s="1"/>
  <c r="H49" i="11"/>
  <c r="H50" i="11" s="1"/>
  <c r="G49" i="11"/>
  <c r="F49" i="11"/>
  <c r="D49" i="11"/>
  <c r="B49" i="11"/>
  <c r="AJ47" i="11"/>
  <c r="AI47" i="11"/>
  <c r="AH47" i="11"/>
  <c r="V47" i="11"/>
  <c r="U47" i="11"/>
  <c r="T47" i="11"/>
  <c r="S47" i="11"/>
  <c r="R47" i="11"/>
  <c r="Q47" i="11"/>
  <c r="P47" i="11"/>
  <c r="O47" i="11"/>
  <c r="N47" i="11"/>
  <c r="J47" i="11"/>
  <c r="I47" i="11"/>
  <c r="H47" i="11"/>
  <c r="G47" i="11"/>
  <c r="F47" i="11"/>
  <c r="BA45" i="11"/>
  <c r="V45" i="11"/>
  <c r="V46" i="11" s="1"/>
  <c r="U45" i="11"/>
  <c r="U46" i="11" s="1"/>
  <c r="T45" i="11"/>
  <c r="T46" i="11" s="1"/>
  <c r="S45" i="11"/>
  <c r="S46" i="11" s="1"/>
  <c r="R45" i="11"/>
  <c r="R46" i="11" s="1"/>
  <c r="Q45" i="11"/>
  <c r="Q46" i="11" s="1"/>
  <c r="P45" i="11"/>
  <c r="P46" i="11" s="1"/>
  <c r="O45" i="11"/>
  <c r="O46" i="11" s="1"/>
  <c r="M45" i="11"/>
  <c r="M46" i="11" s="1"/>
  <c r="L45" i="11"/>
  <c r="L46" i="11" s="1"/>
  <c r="K45" i="11"/>
  <c r="K46" i="11" s="1"/>
  <c r="J45" i="11"/>
  <c r="J46" i="11" s="1"/>
  <c r="I45" i="11"/>
  <c r="I46" i="11" s="1"/>
  <c r="H45" i="11"/>
  <c r="H46" i="11" s="1"/>
  <c r="F45" i="11"/>
  <c r="D45" i="11"/>
  <c r="B45" i="11"/>
  <c r="AJ43" i="11"/>
  <c r="AI43" i="11"/>
  <c r="AH43" i="11"/>
  <c r="V43" i="11"/>
  <c r="U43" i="11"/>
  <c r="T43" i="11"/>
  <c r="S43" i="11"/>
  <c r="Q43" i="11"/>
  <c r="P43" i="11"/>
  <c r="O43" i="11"/>
  <c r="N43" i="11"/>
  <c r="H43" i="11"/>
  <c r="G43" i="11"/>
  <c r="F43" i="11"/>
  <c r="BA41" i="11"/>
  <c r="V41" i="11"/>
  <c r="V42" i="11" s="1"/>
  <c r="T41" i="11"/>
  <c r="T42" i="11" s="1"/>
  <c r="S41" i="11"/>
  <c r="S42" i="11" s="1"/>
  <c r="R41" i="11"/>
  <c r="R42" i="11" s="1"/>
  <c r="Q41" i="11"/>
  <c r="Q42" i="11" s="1"/>
  <c r="P41" i="11"/>
  <c r="P42" i="11" s="1"/>
  <c r="O41" i="11"/>
  <c r="O42" i="11" s="1"/>
  <c r="M41" i="11"/>
  <c r="M42" i="11" s="1"/>
  <c r="L41" i="11"/>
  <c r="L42" i="11" s="1"/>
  <c r="K41" i="11"/>
  <c r="K42" i="11" s="1"/>
  <c r="J41" i="11"/>
  <c r="J42" i="11" s="1"/>
  <c r="I41" i="11"/>
  <c r="I42" i="11" s="1"/>
  <c r="H41" i="11"/>
  <c r="H42" i="11" s="1"/>
  <c r="F41" i="11"/>
  <c r="F42" i="11" s="1"/>
  <c r="D41" i="11"/>
  <c r="B41" i="11"/>
  <c r="AJ39" i="11"/>
  <c r="AI39" i="11"/>
  <c r="AH39" i="11"/>
  <c r="V39" i="11"/>
  <c r="U39" i="11"/>
  <c r="T39" i="11"/>
  <c r="S39" i="11"/>
  <c r="R39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BA37" i="11"/>
  <c r="V37" i="11"/>
  <c r="V38" i="11" s="1"/>
  <c r="U37" i="11"/>
  <c r="U38" i="11" s="1"/>
  <c r="T37" i="11"/>
  <c r="T38" i="11" s="1"/>
  <c r="S37" i="11"/>
  <c r="S38" i="11" s="1"/>
  <c r="R37" i="11"/>
  <c r="R38" i="11" s="1"/>
  <c r="Q37" i="11"/>
  <c r="Q38" i="11" s="1"/>
  <c r="P37" i="11"/>
  <c r="P38" i="11" s="1"/>
  <c r="O37" i="11"/>
  <c r="O38" i="11" s="1"/>
  <c r="N37" i="11"/>
  <c r="N38" i="11" s="1"/>
  <c r="M37" i="11"/>
  <c r="M38" i="11" s="1"/>
  <c r="L37" i="11"/>
  <c r="L38" i="11" s="1"/>
  <c r="K37" i="11"/>
  <c r="K38" i="11" s="1"/>
  <c r="J37" i="11"/>
  <c r="J38" i="11" s="1"/>
  <c r="I37" i="11"/>
  <c r="I38" i="11" s="1"/>
  <c r="H37" i="11"/>
  <c r="H38" i="11" s="1"/>
  <c r="G37" i="11"/>
  <c r="G38" i="11" s="1"/>
  <c r="F37" i="11"/>
  <c r="D37" i="11"/>
  <c r="B37" i="11"/>
  <c r="AJ35" i="11"/>
  <c r="AI35" i="11"/>
  <c r="AH35" i="11"/>
  <c r="V35" i="11"/>
  <c r="U35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O34" i="11"/>
  <c r="K34" i="11"/>
  <c r="BA33" i="11"/>
  <c r="V33" i="11"/>
  <c r="V34" i="11" s="1"/>
  <c r="U33" i="11"/>
  <c r="U34" i="11" s="1"/>
  <c r="T33" i="11"/>
  <c r="T34" i="11" s="1"/>
  <c r="S33" i="11"/>
  <c r="S34" i="11" s="1"/>
  <c r="R33" i="11"/>
  <c r="R34" i="11" s="1"/>
  <c r="Q33" i="11"/>
  <c r="Q34" i="11" s="1"/>
  <c r="P34" i="11"/>
  <c r="N34" i="11"/>
  <c r="M34" i="11"/>
  <c r="L34" i="11"/>
  <c r="J33" i="11"/>
  <c r="I33" i="11"/>
  <c r="I34" i="11" s="1"/>
  <c r="H33" i="11"/>
  <c r="H34" i="11" s="1"/>
  <c r="G33" i="11"/>
  <c r="G34" i="11" s="1"/>
  <c r="F33" i="11"/>
  <c r="F34" i="11" s="1"/>
  <c r="D33" i="11"/>
  <c r="B33" i="11"/>
  <c r="AJ31" i="11"/>
  <c r="AI31" i="11"/>
  <c r="AH31" i="11"/>
  <c r="R31" i="11"/>
  <c r="Q31" i="11"/>
  <c r="P31" i="11"/>
  <c r="O31" i="11"/>
  <c r="N31" i="11"/>
  <c r="M31" i="11"/>
  <c r="L31" i="11"/>
  <c r="K31" i="11"/>
  <c r="J31" i="11"/>
  <c r="I31" i="11"/>
  <c r="H31" i="11"/>
  <c r="G31" i="11"/>
  <c r="F31" i="11"/>
  <c r="BA29" i="11"/>
  <c r="V29" i="11"/>
  <c r="U29" i="11"/>
  <c r="T29" i="11"/>
  <c r="T30" i="11" s="1"/>
  <c r="S29" i="11"/>
  <c r="S30" i="11" s="1"/>
  <c r="R29" i="11"/>
  <c r="R30" i="11" s="1"/>
  <c r="Q29" i="11"/>
  <c r="Q30" i="11" s="1"/>
  <c r="P29" i="11"/>
  <c r="P30" i="11" s="1"/>
  <c r="O29" i="11"/>
  <c r="O30" i="11" s="1"/>
  <c r="M29" i="11"/>
  <c r="M30" i="11" s="1"/>
  <c r="L29" i="11"/>
  <c r="L30" i="11" s="1"/>
  <c r="K29" i="11"/>
  <c r="K30" i="11" s="1"/>
  <c r="J29" i="11"/>
  <c r="J30" i="11" s="1"/>
  <c r="I29" i="11"/>
  <c r="I30" i="11" s="1"/>
  <c r="H29" i="11"/>
  <c r="H30" i="11" s="1"/>
  <c r="G29" i="11"/>
  <c r="G30" i="11" s="1"/>
  <c r="F29" i="11"/>
  <c r="F30" i="11" s="1"/>
  <c r="D29" i="11"/>
  <c r="B29" i="11"/>
  <c r="AJ27" i="11"/>
  <c r="AI27" i="11"/>
  <c r="AH27" i="11"/>
  <c r="V27" i="11"/>
  <c r="U27" i="11"/>
  <c r="T27" i="11"/>
  <c r="S27" i="11"/>
  <c r="R27" i="11"/>
  <c r="Q27" i="11"/>
  <c r="P27" i="11"/>
  <c r="O27" i="11"/>
  <c r="N27" i="11"/>
  <c r="L27" i="11"/>
  <c r="K27" i="11"/>
  <c r="J27" i="11"/>
  <c r="I27" i="11"/>
  <c r="H27" i="11"/>
  <c r="G27" i="11"/>
  <c r="F27" i="11"/>
  <c r="BA25" i="11"/>
  <c r="V25" i="11"/>
  <c r="V26" i="11" s="1"/>
  <c r="T25" i="11"/>
  <c r="S25" i="11"/>
  <c r="S26" i="11" s="1"/>
  <c r="R25" i="11"/>
  <c r="Q25" i="11"/>
  <c r="Q26" i="11" s="1"/>
  <c r="P25" i="11"/>
  <c r="O25" i="11"/>
  <c r="O26" i="11" s="1"/>
  <c r="N25" i="11"/>
  <c r="N26" i="11" s="1"/>
  <c r="L25" i="11"/>
  <c r="L26" i="11" s="1"/>
  <c r="K25" i="11"/>
  <c r="J25" i="11"/>
  <c r="I25" i="11"/>
  <c r="H25" i="11"/>
  <c r="H26" i="11" s="1"/>
  <c r="G25" i="11"/>
  <c r="G26" i="11" s="1"/>
  <c r="F25" i="11"/>
  <c r="D25" i="11"/>
  <c r="B25" i="11"/>
  <c r="AJ23" i="11"/>
  <c r="AI23" i="11"/>
  <c r="AH23" i="11"/>
  <c r="V23" i="11"/>
  <c r="U23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AL21" i="11" s="1"/>
  <c r="G23" i="11"/>
  <c r="F23" i="11"/>
  <c r="BA21" i="11"/>
  <c r="V21" i="11"/>
  <c r="V22" i="11" s="1"/>
  <c r="T21" i="11"/>
  <c r="T22" i="11" s="1"/>
  <c r="S21" i="11"/>
  <c r="S22" i="11" s="1"/>
  <c r="R21" i="11"/>
  <c r="R22" i="11" s="1"/>
  <c r="Q21" i="11"/>
  <c r="Q22" i="11" s="1"/>
  <c r="P21" i="11"/>
  <c r="P22" i="11" s="1"/>
  <c r="O21" i="11"/>
  <c r="O22" i="11" s="1"/>
  <c r="N21" i="11"/>
  <c r="N22" i="11" s="1"/>
  <c r="M21" i="11"/>
  <c r="M22" i="11" s="1"/>
  <c r="L21" i="11"/>
  <c r="K21" i="11"/>
  <c r="J21" i="11"/>
  <c r="I21" i="11"/>
  <c r="H21" i="11"/>
  <c r="H22" i="11" s="1"/>
  <c r="F21" i="11"/>
  <c r="D21" i="11"/>
  <c r="B21" i="11"/>
  <c r="AJ19" i="11"/>
  <c r="AI19" i="11"/>
  <c r="AH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BA17" i="11"/>
  <c r="V17" i="11"/>
  <c r="V18" i="11" s="1"/>
  <c r="U17" i="11"/>
  <c r="U18" i="11" s="1"/>
  <c r="T17" i="11"/>
  <c r="T18" i="11" s="1"/>
  <c r="S17" i="11"/>
  <c r="S18" i="11" s="1"/>
  <c r="R17" i="11"/>
  <c r="R18" i="11" s="1"/>
  <c r="Q17" i="11"/>
  <c r="Q18" i="11" s="1"/>
  <c r="P17" i="11"/>
  <c r="P18" i="11" s="1"/>
  <c r="O17" i="11"/>
  <c r="O18" i="11" s="1"/>
  <c r="N17" i="11"/>
  <c r="N18" i="11" s="1"/>
  <c r="M17" i="11"/>
  <c r="M18" i="11" s="1"/>
  <c r="L17" i="11"/>
  <c r="L18" i="11" s="1"/>
  <c r="K17" i="11"/>
  <c r="K18" i="11" s="1"/>
  <c r="J17" i="11"/>
  <c r="J18" i="11" s="1"/>
  <c r="I17" i="11"/>
  <c r="I18" i="11" s="1"/>
  <c r="H18" i="11"/>
  <c r="G17" i="11"/>
  <c r="G18" i="11" s="1"/>
  <c r="F17" i="11"/>
  <c r="F18" i="11" s="1"/>
  <c r="D17" i="11"/>
  <c r="B17" i="11"/>
  <c r="AJ15" i="11"/>
  <c r="AI15" i="11"/>
  <c r="AH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AL13" i="11" s="1"/>
  <c r="F15" i="11"/>
  <c r="BA13" i="11"/>
  <c r="U13" i="11"/>
  <c r="U14" i="11" s="1"/>
  <c r="T13" i="11"/>
  <c r="T14" i="11" s="1"/>
  <c r="S13" i="11"/>
  <c r="S14" i="11" s="1"/>
  <c r="R13" i="11"/>
  <c r="R14" i="11" s="1"/>
  <c r="Q13" i="11"/>
  <c r="Q14" i="11" s="1"/>
  <c r="P13" i="11"/>
  <c r="P14" i="11" s="1"/>
  <c r="N13" i="11"/>
  <c r="N14" i="11" s="1"/>
  <c r="M13" i="11"/>
  <c r="M14" i="11" s="1"/>
  <c r="L13" i="11"/>
  <c r="L14" i="11" s="1"/>
  <c r="K13" i="11"/>
  <c r="K14" i="11" s="1"/>
  <c r="J13" i="11"/>
  <c r="J14" i="11" s="1"/>
  <c r="I13" i="11"/>
  <c r="I14" i="11" s="1"/>
  <c r="G13" i="11"/>
  <c r="G14" i="11" s="1"/>
  <c r="F13" i="11"/>
  <c r="D13" i="11"/>
  <c r="B13" i="11"/>
  <c r="AJ11" i="11"/>
  <c r="AI11" i="11"/>
  <c r="AH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BA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D9" i="11"/>
  <c r="B9" i="11"/>
  <c r="AO3" i="11"/>
  <c r="AK120" i="11" s="1"/>
  <c r="Q114" i="11" l="1"/>
  <c r="Q116" i="11"/>
  <c r="Q113" i="11"/>
  <c r="Q115" i="11"/>
  <c r="T113" i="11"/>
  <c r="T115" i="11"/>
  <c r="T114" i="11"/>
  <c r="T116" i="11"/>
  <c r="S114" i="11"/>
  <c r="S116" i="11"/>
  <c r="S113" i="11"/>
  <c r="S115" i="11"/>
  <c r="R113" i="11"/>
  <c r="R115" i="11"/>
  <c r="R114" i="11"/>
  <c r="R116" i="11"/>
  <c r="P114" i="11"/>
  <c r="P115" i="11"/>
  <c r="P113" i="11"/>
  <c r="P116" i="11"/>
  <c r="S53" i="3"/>
  <c r="T53" i="3"/>
  <c r="T53" i="4"/>
  <c r="T54" i="4"/>
  <c r="T55" i="4"/>
  <c r="AN333" i="19"/>
  <c r="AN89" i="18"/>
  <c r="T54" i="3"/>
  <c r="AN45" i="15"/>
  <c r="U111" i="14"/>
  <c r="K111" i="14"/>
  <c r="K110" i="14"/>
  <c r="K109" i="14"/>
  <c r="K112" i="14"/>
  <c r="P112" i="14"/>
  <c r="P111" i="14"/>
  <c r="P110" i="14"/>
  <c r="P109" i="14"/>
  <c r="AH110" i="14"/>
  <c r="AH109" i="14"/>
  <c r="AH111" i="14"/>
  <c r="AH112" i="14"/>
  <c r="V10" i="14"/>
  <c r="V110" i="14" s="1"/>
  <c r="V111" i="14"/>
  <c r="V112" i="14"/>
  <c r="I110" i="14"/>
  <c r="I109" i="14"/>
  <c r="I112" i="14"/>
  <c r="I111" i="14"/>
  <c r="N111" i="14"/>
  <c r="AJ112" i="14"/>
  <c r="AJ111" i="14"/>
  <c r="AJ110" i="14"/>
  <c r="AJ109" i="14"/>
  <c r="T112" i="14"/>
  <c r="T111" i="14"/>
  <c r="T110" i="14"/>
  <c r="T109" i="14"/>
  <c r="J110" i="14"/>
  <c r="J109" i="14"/>
  <c r="J111" i="14"/>
  <c r="J112" i="14"/>
  <c r="O110" i="14"/>
  <c r="H110" i="14"/>
  <c r="L112" i="14"/>
  <c r="L111" i="14"/>
  <c r="L110" i="14"/>
  <c r="L109" i="14"/>
  <c r="Q110" i="14"/>
  <c r="Q109" i="14"/>
  <c r="Q112" i="14"/>
  <c r="Q111" i="14"/>
  <c r="AI111" i="14"/>
  <c r="AI110" i="14"/>
  <c r="AI112" i="14"/>
  <c r="AI109" i="14"/>
  <c r="Q14" i="13"/>
  <c r="F14" i="13"/>
  <c r="J14" i="13"/>
  <c r="N14" i="13"/>
  <c r="R14" i="13"/>
  <c r="U14" i="13"/>
  <c r="M14" i="13"/>
  <c r="AL9" i="13"/>
  <c r="K14" i="13"/>
  <c r="O14" i="13"/>
  <c r="S14" i="13"/>
  <c r="V14" i="13"/>
  <c r="I14" i="13"/>
  <c r="H14" i="13"/>
  <c r="L14" i="13"/>
  <c r="P14" i="13"/>
  <c r="AL53" i="13"/>
  <c r="AL13" i="12"/>
  <c r="AL41" i="12"/>
  <c r="AL45" i="12"/>
  <c r="I10" i="12"/>
  <c r="M10" i="12"/>
  <c r="Q10" i="12"/>
  <c r="AL25" i="12"/>
  <c r="G10" i="11"/>
  <c r="K10" i="11"/>
  <c r="O10" i="11"/>
  <c r="S10" i="11"/>
  <c r="AK101" i="11"/>
  <c r="S54" i="3"/>
  <c r="T56" i="3"/>
  <c r="U55" i="3"/>
  <c r="AL37" i="14"/>
  <c r="AL57" i="14"/>
  <c r="AL101" i="14"/>
  <c r="AL21" i="14"/>
  <c r="AL41" i="14"/>
  <c r="AL65" i="14"/>
  <c r="AL49" i="14"/>
  <c r="AL93" i="14"/>
  <c r="AL77" i="14"/>
  <c r="AL9" i="14"/>
  <c r="AL25" i="14"/>
  <c r="AL97" i="14"/>
  <c r="U56" i="3"/>
  <c r="U53" i="3"/>
  <c r="S55" i="3"/>
  <c r="AL37" i="13"/>
  <c r="AL45" i="13"/>
  <c r="AK57" i="13"/>
  <c r="AL57" i="13"/>
  <c r="AL89" i="13"/>
  <c r="AL77" i="13"/>
  <c r="AL85" i="13"/>
  <c r="AL69" i="13"/>
  <c r="AL21" i="13"/>
  <c r="AL25" i="13"/>
  <c r="AL13" i="14"/>
  <c r="AL29" i="14"/>
  <c r="AL45" i="14"/>
  <c r="AL53" i="14"/>
  <c r="AL61" i="14"/>
  <c r="AL69" i="14"/>
  <c r="AL85" i="14"/>
  <c r="AL81" i="14"/>
  <c r="AK25" i="14"/>
  <c r="AK41" i="14"/>
  <c r="AW65" i="14"/>
  <c r="AK81" i="14"/>
  <c r="AK97" i="14"/>
  <c r="S10" i="14"/>
  <c r="U10" i="14"/>
  <c r="U110" i="14" s="1"/>
  <c r="AL17" i="14"/>
  <c r="AL33" i="14"/>
  <c r="AL73" i="14"/>
  <c r="AL89" i="14"/>
  <c r="AL105" i="14"/>
  <c r="AK17" i="14"/>
  <c r="AK33" i="14"/>
  <c r="AK49" i="14"/>
  <c r="AK57" i="14"/>
  <c r="AK65" i="14"/>
  <c r="G10" i="14"/>
  <c r="G111" i="14" s="1"/>
  <c r="M10" i="14"/>
  <c r="O10" i="14"/>
  <c r="O109" i="14" s="1"/>
  <c r="AV13" i="14"/>
  <c r="AZ13" i="14"/>
  <c r="AY13" i="14"/>
  <c r="AM17" i="14"/>
  <c r="AO17" i="14"/>
  <c r="AQ17" i="14"/>
  <c r="AS17" i="14"/>
  <c r="AU17" i="14"/>
  <c r="AW17" i="14"/>
  <c r="AY17" i="14"/>
  <c r="AR21" i="14"/>
  <c r="AZ21" i="14"/>
  <c r="AY21" i="14"/>
  <c r="AM25" i="14"/>
  <c r="AO25" i="14"/>
  <c r="AQ25" i="14"/>
  <c r="AS25" i="14"/>
  <c r="AU25" i="14"/>
  <c r="AW25" i="14"/>
  <c r="AY25" i="14"/>
  <c r="AY29" i="14"/>
  <c r="AM33" i="14"/>
  <c r="AO33" i="14"/>
  <c r="AQ33" i="14"/>
  <c r="AS33" i="14"/>
  <c r="AU33" i="14"/>
  <c r="AW33" i="14"/>
  <c r="AY33" i="14"/>
  <c r="AR37" i="14"/>
  <c r="AM41" i="14"/>
  <c r="AO41" i="14"/>
  <c r="AQ41" i="14"/>
  <c r="AS41" i="14"/>
  <c r="AU41" i="14"/>
  <c r="AW41" i="14"/>
  <c r="AY41" i="14"/>
  <c r="F46" i="14"/>
  <c r="AY45" i="14" s="1"/>
  <c r="AM49" i="14"/>
  <c r="AO49" i="14"/>
  <c r="AQ49" i="14"/>
  <c r="AS49" i="14"/>
  <c r="AU49" i="14"/>
  <c r="AW49" i="14"/>
  <c r="AY49" i="14"/>
  <c r="F54" i="14"/>
  <c r="AR53" i="14" s="1"/>
  <c r="AM57" i="14"/>
  <c r="AO57" i="14"/>
  <c r="AQ57" i="14"/>
  <c r="AS57" i="14"/>
  <c r="AU57" i="14"/>
  <c r="AW57" i="14"/>
  <c r="AY57" i="14"/>
  <c r="AM65" i="14"/>
  <c r="AQ65" i="14"/>
  <c r="AU65" i="14"/>
  <c r="AY65" i="14"/>
  <c r="F70" i="14"/>
  <c r="AW69" i="14" s="1"/>
  <c r="F10" i="14"/>
  <c r="H10" i="14"/>
  <c r="H109" i="14" s="1"/>
  <c r="N10" i="14"/>
  <c r="N112" i="14" s="1"/>
  <c r="R10" i="14"/>
  <c r="AK13" i="14"/>
  <c r="AM13" i="14"/>
  <c r="AO13" i="14"/>
  <c r="AQ13" i="14"/>
  <c r="AS13" i="14"/>
  <c r="AU13" i="14"/>
  <c r="AW13" i="14"/>
  <c r="AP17" i="14"/>
  <c r="AR17" i="14"/>
  <c r="AT17" i="14"/>
  <c r="AV17" i="14"/>
  <c r="AX17" i="14"/>
  <c r="AZ17" i="14"/>
  <c r="AK21" i="14"/>
  <c r="AM21" i="14"/>
  <c r="AO21" i="14"/>
  <c r="AQ21" i="14"/>
  <c r="AS21" i="14"/>
  <c r="AU21" i="14"/>
  <c r="AW21" i="14"/>
  <c r="AP25" i="14"/>
  <c r="AR25" i="14"/>
  <c r="AT25" i="14"/>
  <c r="AV25" i="14"/>
  <c r="AX25" i="14"/>
  <c r="AZ25" i="14"/>
  <c r="AK29" i="14"/>
  <c r="AO29" i="14"/>
  <c r="AS29" i="14"/>
  <c r="AW29" i="14"/>
  <c r="AP33" i="14"/>
  <c r="AR33" i="14"/>
  <c r="AT33" i="14"/>
  <c r="AV33" i="14"/>
  <c r="AX33" i="14"/>
  <c r="AZ33" i="14"/>
  <c r="AM37" i="14"/>
  <c r="AQ37" i="14"/>
  <c r="AU37" i="14"/>
  <c r="AP41" i="14"/>
  <c r="AR41" i="14"/>
  <c r="AT41" i="14"/>
  <c r="AV41" i="14"/>
  <c r="AX41" i="14"/>
  <c r="AZ41" i="14"/>
  <c r="AP49" i="14"/>
  <c r="AR49" i="14"/>
  <c r="AT49" i="14"/>
  <c r="AV49" i="14"/>
  <c r="AX49" i="14"/>
  <c r="AZ49" i="14"/>
  <c r="AP57" i="14"/>
  <c r="AR57" i="14"/>
  <c r="AT57" i="14"/>
  <c r="AV57" i="14"/>
  <c r="AX57" i="14"/>
  <c r="AZ57" i="14"/>
  <c r="F62" i="14"/>
  <c r="AP61" i="14" s="1"/>
  <c r="AO65" i="14"/>
  <c r="AS65" i="14"/>
  <c r="AK73" i="14"/>
  <c r="AK89" i="14"/>
  <c r="AK105" i="14"/>
  <c r="AM73" i="14"/>
  <c r="AO73" i="14"/>
  <c r="AQ73" i="14"/>
  <c r="AS73" i="14"/>
  <c r="AU73" i="14"/>
  <c r="AW73" i="14"/>
  <c r="AY73" i="14"/>
  <c r="AR77" i="14"/>
  <c r="AV77" i="14"/>
  <c r="AZ77" i="14"/>
  <c r="AY77" i="14"/>
  <c r="AM81" i="14"/>
  <c r="AO81" i="14"/>
  <c r="AQ81" i="14"/>
  <c r="AS81" i="14"/>
  <c r="AU81" i="14"/>
  <c r="AW81" i="14"/>
  <c r="AY81" i="14"/>
  <c r="F86" i="14"/>
  <c r="AY85" i="14" s="1"/>
  <c r="AM89" i="14"/>
  <c r="AO89" i="14"/>
  <c r="AQ89" i="14"/>
  <c r="AS89" i="14"/>
  <c r="AU89" i="14"/>
  <c r="AW89" i="14"/>
  <c r="AY89" i="14"/>
  <c r="AR93" i="14"/>
  <c r="AV93" i="14"/>
  <c r="AZ93" i="14"/>
  <c r="AY93" i="14"/>
  <c r="AM97" i="14"/>
  <c r="AO97" i="14"/>
  <c r="AQ97" i="14"/>
  <c r="AS97" i="14"/>
  <c r="AU97" i="14"/>
  <c r="AW97" i="14"/>
  <c r="AY97" i="14"/>
  <c r="AR101" i="14"/>
  <c r="AV101" i="14"/>
  <c r="AZ101" i="14"/>
  <c r="AY101" i="14"/>
  <c r="AM105" i="14"/>
  <c r="AO105" i="14"/>
  <c r="AQ105" i="14"/>
  <c r="AS105" i="14"/>
  <c r="AU105" i="14"/>
  <c r="AW105" i="14"/>
  <c r="AY105" i="14"/>
  <c r="AP65" i="14"/>
  <c r="AR65" i="14"/>
  <c r="AT65" i="14"/>
  <c r="AV65" i="14"/>
  <c r="AX65" i="14"/>
  <c r="AZ65" i="14"/>
  <c r="AP73" i="14"/>
  <c r="AR73" i="14"/>
  <c r="AT73" i="14"/>
  <c r="AV73" i="14"/>
  <c r="AX73" i="14"/>
  <c r="AZ73" i="14"/>
  <c r="AK77" i="14"/>
  <c r="AM77" i="14"/>
  <c r="AO77" i="14"/>
  <c r="AQ77" i="14"/>
  <c r="AS77" i="14"/>
  <c r="AU77" i="14"/>
  <c r="AW77" i="14"/>
  <c r="AP81" i="14"/>
  <c r="AR81" i="14"/>
  <c r="AT81" i="14"/>
  <c r="AV81" i="14"/>
  <c r="AX81" i="14"/>
  <c r="AZ81" i="14"/>
  <c r="AM85" i="14"/>
  <c r="AU85" i="14"/>
  <c r="AP89" i="14"/>
  <c r="AR89" i="14"/>
  <c r="AT89" i="14"/>
  <c r="AV89" i="14"/>
  <c r="AX89" i="14"/>
  <c r="AZ89" i="14"/>
  <c r="AK93" i="14"/>
  <c r="AM93" i="14"/>
  <c r="AO93" i="14"/>
  <c r="AQ93" i="14"/>
  <c r="AS93" i="14"/>
  <c r="AU93" i="14"/>
  <c r="AW93" i="14"/>
  <c r="AP97" i="14"/>
  <c r="AR97" i="14"/>
  <c r="AT97" i="14"/>
  <c r="AV97" i="14"/>
  <c r="AX97" i="14"/>
  <c r="AZ97" i="14"/>
  <c r="AK101" i="14"/>
  <c r="AM101" i="14"/>
  <c r="AO101" i="14"/>
  <c r="AQ101" i="14"/>
  <c r="AS101" i="14"/>
  <c r="AU101" i="14"/>
  <c r="AW101" i="14"/>
  <c r="AP105" i="14"/>
  <c r="AR105" i="14"/>
  <c r="AT105" i="14"/>
  <c r="AV105" i="14"/>
  <c r="AX105" i="14"/>
  <c r="AZ105" i="14"/>
  <c r="AL13" i="13"/>
  <c r="AL29" i="13"/>
  <c r="AL41" i="13"/>
  <c r="AL61" i="13"/>
  <c r="AL73" i="13"/>
  <c r="AK73" i="13"/>
  <c r="AK41" i="13"/>
  <c r="AK25" i="13"/>
  <c r="G14" i="13"/>
  <c r="AL17" i="13"/>
  <c r="AL33" i="13"/>
  <c r="AL49" i="13"/>
  <c r="AL65" i="13"/>
  <c r="AL81" i="13"/>
  <c r="AY13" i="13"/>
  <c r="F18" i="13"/>
  <c r="AW17" i="13" s="1"/>
  <c r="AY9" i="13"/>
  <c r="AT17" i="13"/>
  <c r="F22" i="13"/>
  <c r="AY21" i="13" s="1"/>
  <c r="AK33" i="13"/>
  <c r="AK49" i="13"/>
  <c r="AK65" i="13"/>
  <c r="AM25" i="13"/>
  <c r="AO25" i="13"/>
  <c r="AQ25" i="13"/>
  <c r="AS25" i="13"/>
  <c r="AU25" i="13"/>
  <c r="AW25" i="13"/>
  <c r="AY25" i="13"/>
  <c r="F30" i="13"/>
  <c r="AY29" i="13" s="1"/>
  <c r="AM33" i="13"/>
  <c r="AO33" i="13"/>
  <c r="AQ33" i="13"/>
  <c r="AS33" i="13"/>
  <c r="AU33" i="13"/>
  <c r="AW33" i="13"/>
  <c r="AY33" i="13"/>
  <c r="F38" i="13"/>
  <c r="AY37" i="13" s="1"/>
  <c r="AM41" i="13"/>
  <c r="AO41" i="13"/>
  <c r="AQ41" i="13"/>
  <c r="AS41" i="13"/>
  <c r="AU41" i="13"/>
  <c r="AW41" i="13"/>
  <c r="AY41" i="13"/>
  <c r="F46" i="13"/>
  <c r="AY45" i="13" s="1"/>
  <c r="AM49" i="13"/>
  <c r="AO49" i="13"/>
  <c r="AQ49" i="13"/>
  <c r="AS49" i="13"/>
  <c r="AU49" i="13"/>
  <c r="AW49" i="13"/>
  <c r="AY49" i="13"/>
  <c r="F54" i="13"/>
  <c r="AY53" i="13" s="1"/>
  <c r="AM57" i="13"/>
  <c r="AO57" i="13"/>
  <c r="AQ57" i="13"/>
  <c r="AS57" i="13"/>
  <c r="AU57" i="13"/>
  <c r="AW57" i="13"/>
  <c r="AY57" i="13"/>
  <c r="AZ61" i="13"/>
  <c r="F62" i="13"/>
  <c r="AY61" i="13" s="1"/>
  <c r="AM65" i="13"/>
  <c r="AO65" i="13"/>
  <c r="AQ65" i="13"/>
  <c r="AS65" i="13"/>
  <c r="AU65" i="13"/>
  <c r="AW65" i="13"/>
  <c r="AY65" i="13"/>
  <c r="AY69" i="13"/>
  <c r="AM73" i="13"/>
  <c r="AO73" i="13"/>
  <c r="AQ73" i="13"/>
  <c r="AS73" i="13"/>
  <c r="AU73" i="13"/>
  <c r="AW73" i="13"/>
  <c r="AY73" i="13"/>
  <c r="AP77" i="13"/>
  <c r="AR77" i="13"/>
  <c r="AT77" i="13"/>
  <c r="AV77" i="13"/>
  <c r="AX77" i="13"/>
  <c r="AZ77" i="13"/>
  <c r="AW81" i="13"/>
  <c r="AK85" i="13"/>
  <c r="AO85" i="13"/>
  <c r="AS85" i="13"/>
  <c r="AW85" i="13"/>
  <c r="AP13" i="13"/>
  <c r="AP25" i="13"/>
  <c r="AR25" i="13"/>
  <c r="AT25" i="13"/>
  <c r="AV25" i="13"/>
  <c r="AX25" i="13"/>
  <c r="AZ25" i="13"/>
  <c r="AP33" i="13"/>
  <c r="AR33" i="13"/>
  <c r="AT33" i="13"/>
  <c r="AV33" i="13"/>
  <c r="AX33" i="13"/>
  <c r="AZ33" i="13"/>
  <c r="AP41" i="13"/>
  <c r="AR41" i="13"/>
  <c r="AT41" i="13"/>
  <c r="AV41" i="13"/>
  <c r="AX41" i="13"/>
  <c r="AZ41" i="13"/>
  <c r="AP49" i="13"/>
  <c r="AR49" i="13"/>
  <c r="AT49" i="13"/>
  <c r="AV49" i="13"/>
  <c r="AX49" i="13"/>
  <c r="AZ49" i="13"/>
  <c r="AP57" i="13"/>
  <c r="AR57" i="13"/>
  <c r="AT57" i="13"/>
  <c r="AV57" i="13"/>
  <c r="AX57" i="13"/>
  <c r="AZ57" i="13"/>
  <c r="AK61" i="13"/>
  <c r="AM61" i="13"/>
  <c r="AO61" i="13"/>
  <c r="AQ61" i="13"/>
  <c r="AS61" i="13"/>
  <c r="AU61" i="13"/>
  <c r="AW61" i="13"/>
  <c r="AP65" i="13"/>
  <c r="AR65" i="13"/>
  <c r="AT65" i="13"/>
  <c r="AV65" i="13"/>
  <c r="AX65" i="13"/>
  <c r="AZ65" i="13"/>
  <c r="AK69" i="13"/>
  <c r="AM69" i="13"/>
  <c r="AO69" i="13"/>
  <c r="AQ69" i="13"/>
  <c r="AS69" i="13"/>
  <c r="AU69" i="13"/>
  <c r="AW69" i="13"/>
  <c r="AP73" i="13"/>
  <c r="AR73" i="13"/>
  <c r="AT73" i="13"/>
  <c r="AV73" i="13"/>
  <c r="AX73" i="13"/>
  <c r="AZ73" i="13"/>
  <c r="AK77" i="13"/>
  <c r="AM77" i="13"/>
  <c r="AO77" i="13"/>
  <c r="AQ77" i="13"/>
  <c r="AS77" i="13"/>
  <c r="AU77" i="13"/>
  <c r="AW77" i="13"/>
  <c r="AY77" i="13"/>
  <c r="AP81" i="13"/>
  <c r="AT81" i="13"/>
  <c r="AX81" i="13"/>
  <c r="AM85" i="13"/>
  <c r="AQ85" i="13"/>
  <c r="AU85" i="13"/>
  <c r="AY85" i="13"/>
  <c r="AY89" i="13"/>
  <c r="AP85" i="13"/>
  <c r="AR85" i="13"/>
  <c r="AT85" i="13"/>
  <c r="AV85" i="13"/>
  <c r="AX85" i="13"/>
  <c r="AZ85" i="13"/>
  <c r="AK57" i="12"/>
  <c r="AL17" i="12"/>
  <c r="AL49" i="12"/>
  <c r="AL65" i="12"/>
  <c r="AK41" i="12"/>
  <c r="AK17" i="12"/>
  <c r="AK25" i="12"/>
  <c r="AK33" i="12"/>
  <c r="G10" i="12"/>
  <c r="K10" i="12"/>
  <c r="O10" i="12"/>
  <c r="S10" i="12"/>
  <c r="F14" i="12"/>
  <c r="AP13" i="12" s="1"/>
  <c r="AM17" i="12"/>
  <c r="AO17" i="12"/>
  <c r="AQ17" i="12"/>
  <c r="AS17" i="12"/>
  <c r="AU17" i="12"/>
  <c r="AW17" i="12"/>
  <c r="AY17" i="12"/>
  <c r="F22" i="12"/>
  <c r="AP21" i="12" s="1"/>
  <c r="AM25" i="12"/>
  <c r="AO25" i="12"/>
  <c r="AQ25" i="12"/>
  <c r="AS25" i="12"/>
  <c r="AU25" i="12"/>
  <c r="AW25" i="12"/>
  <c r="AY25" i="12"/>
  <c r="F30" i="12"/>
  <c r="AP29" i="12" s="1"/>
  <c r="AM33" i="12"/>
  <c r="AO33" i="12"/>
  <c r="AQ33" i="12"/>
  <c r="AS33" i="12"/>
  <c r="AU33" i="12"/>
  <c r="AW33" i="12"/>
  <c r="AY33" i="12"/>
  <c r="F10" i="12"/>
  <c r="J10" i="12"/>
  <c r="L10" i="12"/>
  <c r="N10" i="12"/>
  <c r="P10" i="12"/>
  <c r="R10" i="12"/>
  <c r="T10" i="12"/>
  <c r="V10" i="12"/>
  <c r="AK13" i="12"/>
  <c r="AM13" i="12"/>
  <c r="AO13" i="12"/>
  <c r="AQ13" i="12"/>
  <c r="AS13" i="12"/>
  <c r="AU13" i="12"/>
  <c r="AW13" i="12"/>
  <c r="AP17" i="12"/>
  <c r="AR17" i="12"/>
  <c r="AT17" i="12"/>
  <c r="AV17" i="12"/>
  <c r="AX17" i="12"/>
  <c r="AZ17" i="12"/>
  <c r="AK21" i="12"/>
  <c r="AM21" i="12"/>
  <c r="AO21" i="12"/>
  <c r="AQ21" i="12"/>
  <c r="AS21" i="12"/>
  <c r="AU21" i="12"/>
  <c r="AW21" i="12"/>
  <c r="AP25" i="12"/>
  <c r="AR25" i="12"/>
  <c r="AT25" i="12"/>
  <c r="AV25" i="12"/>
  <c r="AX25" i="12"/>
  <c r="AZ25" i="12"/>
  <c r="AK29" i="12"/>
  <c r="AO29" i="12"/>
  <c r="AS29" i="12"/>
  <c r="AW29" i="12"/>
  <c r="AP33" i="12"/>
  <c r="AR33" i="12"/>
  <c r="AT33" i="12"/>
  <c r="AV33" i="12"/>
  <c r="AX33" i="12"/>
  <c r="AZ33" i="12"/>
  <c r="AK49" i="12"/>
  <c r="AK65" i="12"/>
  <c r="F38" i="12"/>
  <c r="AU37" i="12" s="1"/>
  <c r="AM41" i="12"/>
  <c r="AO41" i="12"/>
  <c r="AQ41" i="12"/>
  <c r="AS41" i="12"/>
  <c r="AU41" i="12"/>
  <c r="AW41" i="12"/>
  <c r="AY41" i="12"/>
  <c r="F46" i="12"/>
  <c r="AY45" i="12" s="1"/>
  <c r="AM49" i="12"/>
  <c r="AO49" i="12"/>
  <c r="AQ49" i="12"/>
  <c r="AS49" i="12"/>
  <c r="AU49" i="12"/>
  <c r="AW49" i="12"/>
  <c r="AY49" i="12"/>
  <c r="AY53" i="12"/>
  <c r="AM57" i="12"/>
  <c r="AO57" i="12"/>
  <c r="AQ57" i="12"/>
  <c r="AS57" i="12"/>
  <c r="AU57" i="12"/>
  <c r="AW57" i="12"/>
  <c r="AY57" i="12"/>
  <c r="AY61" i="12"/>
  <c r="AM65" i="12"/>
  <c r="AO65" i="12"/>
  <c r="AQ65" i="12"/>
  <c r="AS65" i="12"/>
  <c r="AU65" i="12"/>
  <c r="AW65" i="12"/>
  <c r="AY65" i="12"/>
  <c r="AS37" i="12"/>
  <c r="AP41" i="12"/>
  <c r="AR41" i="12"/>
  <c r="AT41" i="12"/>
  <c r="AV41" i="12"/>
  <c r="AX41" i="12"/>
  <c r="AZ41" i="12"/>
  <c r="AM45" i="12"/>
  <c r="AP49" i="12"/>
  <c r="AR49" i="12"/>
  <c r="AT49" i="12"/>
  <c r="AV49" i="12"/>
  <c r="AX49" i="12"/>
  <c r="AZ49" i="12"/>
  <c r="AK53" i="12"/>
  <c r="AO53" i="12"/>
  <c r="AS53" i="12"/>
  <c r="AW53" i="12"/>
  <c r="AP57" i="12"/>
  <c r="AR57" i="12"/>
  <c r="AT57" i="12"/>
  <c r="AV57" i="12"/>
  <c r="AX57" i="12"/>
  <c r="AZ57" i="12"/>
  <c r="AM61" i="12"/>
  <c r="AQ61" i="12"/>
  <c r="AU61" i="12"/>
  <c r="AP65" i="12"/>
  <c r="AR65" i="12"/>
  <c r="AT65" i="12"/>
  <c r="AV65" i="12"/>
  <c r="AX65" i="12"/>
  <c r="AZ65" i="12"/>
  <c r="AM101" i="11"/>
  <c r="AO101" i="11"/>
  <c r="AQ101" i="11"/>
  <c r="AS101" i="11"/>
  <c r="AU101" i="11"/>
  <c r="AW101" i="11"/>
  <c r="AY101" i="11"/>
  <c r="AL25" i="11"/>
  <c r="AL41" i="11"/>
  <c r="AL49" i="11"/>
  <c r="AL57" i="11"/>
  <c r="AL93" i="11"/>
  <c r="AP101" i="11"/>
  <c r="AR101" i="11"/>
  <c r="AT101" i="11"/>
  <c r="AV101" i="11"/>
  <c r="AX101" i="11"/>
  <c r="AZ101" i="11"/>
  <c r="AL77" i="11"/>
  <c r="AL97" i="11"/>
  <c r="AL9" i="11"/>
  <c r="AL29" i="11"/>
  <c r="AL45" i="11"/>
  <c r="AL61" i="11"/>
  <c r="AL69" i="11"/>
  <c r="AL85" i="11"/>
  <c r="AL17" i="11"/>
  <c r="AK25" i="11"/>
  <c r="AL33" i="11"/>
  <c r="G50" i="11"/>
  <c r="AW49" i="11" s="1"/>
  <c r="AL109" i="11"/>
  <c r="AW25" i="11"/>
  <c r="AW33" i="11"/>
  <c r="AL37" i="11"/>
  <c r="AL53" i="11"/>
  <c r="AL65" i="11"/>
  <c r="AL73" i="11"/>
  <c r="G82" i="11"/>
  <c r="AU81" i="11" s="1"/>
  <c r="AL81" i="11"/>
  <c r="AL89" i="11"/>
  <c r="G106" i="11"/>
  <c r="AU105" i="11" s="1"/>
  <c r="AL105" i="11"/>
  <c r="AK33" i="11"/>
  <c r="AO17" i="11"/>
  <c r="AW17" i="11"/>
  <c r="AQ25" i="11"/>
  <c r="AU25" i="11"/>
  <c r="AV29" i="11"/>
  <c r="AM33" i="11"/>
  <c r="AU33" i="11"/>
  <c r="F38" i="11"/>
  <c r="AW37" i="11" s="1"/>
  <c r="AO41" i="11"/>
  <c r="AW41" i="11"/>
  <c r="AU49" i="11"/>
  <c r="AS57" i="11"/>
  <c r="F14" i="11"/>
  <c r="AW13" i="11" s="1"/>
  <c r="AK17" i="11"/>
  <c r="AS17" i="11"/>
  <c r="AM25" i="11"/>
  <c r="AY25" i="11"/>
  <c r="AY29" i="11"/>
  <c r="AW29" i="11"/>
  <c r="AU29" i="11"/>
  <c r="AS29" i="11"/>
  <c r="AQ29" i="11"/>
  <c r="AO29" i="11"/>
  <c r="AM29" i="11"/>
  <c r="AK29" i="11"/>
  <c r="AR29" i="11"/>
  <c r="AZ29" i="11"/>
  <c r="AQ33" i="11"/>
  <c r="AY33" i="11"/>
  <c r="AR37" i="11"/>
  <c r="AK41" i="11"/>
  <c r="AS41" i="11"/>
  <c r="AM49" i="11"/>
  <c r="F54" i="11"/>
  <c r="AV53" i="11" s="1"/>
  <c r="AK57" i="11"/>
  <c r="AO57" i="11"/>
  <c r="AW57" i="11"/>
  <c r="F70" i="11"/>
  <c r="AW69" i="11" s="1"/>
  <c r="AY73" i="11"/>
  <c r="AU73" i="11"/>
  <c r="AQ73" i="11"/>
  <c r="AM73" i="11"/>
  <c r="AK73" i="11"/>
  <c r="AS73" i="11"/>
  <c r="AM81" i="11"/>
  <c r="I10" i="11"/>
  <c r="M10" i="11"/>
  <c r="Q10" i="11"/>
  <c r="U10" i="11"/>
  <c r="AM17" i="11"/>
  <c r="AQ17" i="11"/>
  <c r="AU17" i="11"/>
  <c r="AY17" i="11"/>
  <c r="AY21" i="11"/>
  <c r="AU21" i="11"/>
  <c r="AQ21" i="11"/>
  <c r="AM21" i="11"/>
  <c r="AR21" i="11"/>
  <c r="AZ21" i="11"/>
  <c r="AO25" i="11"/>
  <c r="AS25" i="11"/>
  <c r="AP29" i="11"/>
  <c r="AT29" i="11"/>
  <c r="AX29" i="11"/>
  <c r="AO33" i="11"/>
  <c r="AS33" i="11"/>
  <c r="AT37" i="11"/>
  <c r="AM41" i="11"/>
  <c r="AQ41" i="11"/>
  <c r="AU41" i="11"/>
  <c r="AY41" i="11"/>
  <c r="F46" i="11"/>
  <c r="AU45" i="11" s="1"/>
  <c r="AS49" i="11"/>
  <c r="AT53" i="11"/>
  <c r="AM57" i="11"/>
  <c r="AQ57" i="11"/>
  <c r="AU57" i="11"/>
  <c r="AY57" i="11"/>
  <c r="F62" i="11"/>
  <c r="AY61" i="11" s="1"/>
  <c r="AO73" i="11"/>
  <c r="AW73" i="11"/>
  <c r="AK81" i="11"/>
  <c r="AQ81" i="11"/>
  <c r="AY81" i="11"/>
  <c r="F86" i="11"/>
  <c r="AV85" i="11" s="1"/>
  <c r="AY89" i="11"/>
  <c r="F10" i="11"/>
  <c r="H10" i="11"/>
  <c r="J10" i="11"/>
  <c r="L10" i="11"/>
  <c r="N10" i="11"/>
  <c r="P10" i="11"/>
  <c r="R10" i="11"/>
  <c r="T10" i="11"/>
  <c r="V10" i="11"/>
  <c r="AP17" i="11"/>
  <c r="AR17" i="11"/>
  <c r="AT17" i="11"/>
  <c r="AV17" i="11"/>
  <c r="AX17" i="11"/>
  <c r="AZ17" i="11"/>
  <c r="AP25" i="11"/>
  <c r="AR25" i="11"/>
  <c r="AT25" i="11"/>
  <c r="AV25" i="11"/>
  <c r="AX25" i="11"/>
  <c r="AZ25" i="11"/>
  <c r="AP33" i="11"/>
  <c r="AR33" i="11"/>
  <c r="AT33" i="11"/>
  <c r="AV33" i="11"/>
  <c r="AX33" i="11"/>
  <c r="AZ33" i="11"/>
  <c r="AP41" i="11"/>
  <c r="AR41" i="11"/>
  <c r="AT41" i="11"/>
  <c r="AV41" i="11"/>
  <c r="AX41" i="11"/>
  <c r="AZ41" i="11"/>
  <c r="AP49" i="11"/>
  <c r="AT49" i="11"/>
  <c r="AX49" i="11"/>
  <c r="AP57" i="11"/>
  <c r="AR57" i="11"/>
  <c r="AT57" i="11"/>
  <c r="AV57" i="11"/>
  <c r="AX57" i="11"/>
  <c r="AZ57" i="11"/>
  <c r="F66" i="11"/>
  <c r="AZ65" i="11" s="1"/>
  <c r="AT65" i="11"/>
  <c r="F78" i="11"/>
  <c r="AY77" i="11" s="1"/>
  <c r="AO81" i="11"/>
  <c r="AS81" i="11"/>
  <c r="F94" i="11"/>
  <c r="AU93" i="11" s="1"/>
  <c r="AK105" i="11"/>
  <c r="AV109" i="11"/>
  <c r="AP73" i="11"/>
  <c r="AR73" i="11"/>
  <c r="AT73" i="11"/>
  <c r="AV73" i="11"/>
  <c r="AX73" i="11"/>
  <c r="AZ73" i="11"/>
  <c r="AP81" i="11"/>
  <c r="AR81" i="11"/>
  <c r="AT81" i="11"/>
  <c r="AV81" i="11"/>
  <c r="AX81" i="11"/>
  <c r="AZ81" i="11"/>
  <c r="AR89" i="11"/>
  <c r="AZ89" i="11"/>
  <c r="F98" i="11"/>
  <c r="AM97" i="11" s="1"/>
  <c r="AR105" i="11"/>
  <c r="AV105" i="11"/>
  <c r="AJ107" i="10"/>
  <c r="AI107" i="10"/>
  <c r="AH107" i="10"/>
  <c r="AL105" i="10" s="1"/>
  <c r="BA105" i="10"/>
  <c r="D105" i="10"/>
  <c r="B105" i="10"/>
  <c r="AJ103" i="10"/>
  <c r="AI103" i="10"/>
  <c r="AH103" i="10"/>
  <c r="AU101" i="10" s="1"/>
  <c r="AL101" i="10"/>
  <c r="BA101" i="10"/>
  <c r="AW101" i="10"/>
  <c r="D101" i="10"/>
  <c r="B101" i="10"/>
  <c r="AJ99" i="10"/>
  <c r="AI99" i="10"/>
  <c r="AH99" i="10"/>
  <c r="AL97" i="10" s="1"/>
  <c r="BA97" i="10"/>
  <c r="D97" i="10"/>
  <c r="B97" i="10"/>
  <c r="AJ95" i="10"/>
  <c r="AI95" i="10"/>
  <c r="AH95" i="10"/>
  <c r="AL93" i="10" s="1"/>
  <c r="BA93" i="10"/>
  <c r="D93" i="10"/>
  <c r="B93" i="10"/>
  <c r="AJ91" i="10"/>
  <c r="AL89" i="10" s="1"/>
  <c r="AI91" i="10"/>
  <c r="AH91" i="10"/>
  <c r="BA89" i="10"/>
  <c r="D89" i="10"/>
  <c r="B89" i="10"/>
  <c r="AJ87" i="10"/>
  <c r="AI87" i="10"/>
  <c r="AH87" i="10"/>
  <c r="AL85" i="10" s="1"/>
  <c r="BA85" i="10"/>
  <c r="D85" i="10"/>
  <c r="B85" i="10"/>
  <c r="AJ83" i="10"/>
  <c r="AI83" i="10"/>
  <c r="AH83" i="10"/>
  <c r="AL81" i="10" s="1"/>
  <c r="BA81" i="10"/>
  <c r="D81" i="10"/>
  <c r="B81" i="10"/>
  <c r="AJ79" i="10"/>
  <c r="AI79" i="10"/>
  <c r="AH79" i="10"/>
  <c r="AL77" i="10" s="1"/>
  <c r="BA77" i="10"/>
  <c r="D77" i="10"/>
  <c r="B77" i="10"/>
  <c r="AJ75" i="10"/>
  <c r="AI75" i="10"/>
  <c r="AH75" i="10"/>
  <c r="AL73" i="10"/>
  <c r="BA73" i="10"/>
  <c r="D73" i="10"/>
  <c r="B73" i="10"/>
  <c r="AJ71" i="10"/>
  <c r="AI71" i="10"/>
  <c r="AH71" i="10"/>
  <c r="V71" i="10"/>
  <c r="U71" i="10"/>
  <c r="T71" i="10"/>
  <c r="S71" i="10"/>
  <c r="Q71" i="10"/>
  <c r="P71" i="10"/>
  <c r="O71" i="10"/>
  <c r="N71" i="10"/>
  <c r="M71" i="10"/>
  <c r="L71" i="10"/>
  <c r="K71" i="10"/>
  <c r="J71" i="10"/>
  <c r="I71" i="10"/>
  <c r="H71" i="10"/>
  <c r="G71" i="10"/>
  <c r="F71" i="10"/>
  <c r="BA69" i="10"/>
  <c r="V70" i="10"/>
  <c r="U70" i="10"/>
  <c r="T70" i="10"/>
  <c r="S69" i="10"/>
  <c r="R69" i="10"/>
  <c r="R70" i="10" s="1"/>
  <c r="Q69" i="10"/>
  <c r="Q70" i="10" s="1"/>
  <c r="P69" i="10"/>
  <c r="P70" i="10" s="1"/>
  <c r="O69" i="10"/>
  <c r="O70" i="10" s="1"/>
  <c r="N69" i="10"/>
  <c r="N70" i="10" s="1"/>
  <c r="M69" i="10"/>
  <c r="M70" i="10" s="1"/>
  <c r="L69" i="10"/>
  <c r="L70" i="10" s="1"/>
  <c r="K69" i="10"/>
  <c r="K70" i="10" s="1"/>
  <c r="J69" i="10"/>
  <c r="J70" i="10" s="1"/>
  <c r="I69" i="10"/>
  <c r="I70" i="10" s="1"/>
  <c r="H69" i="10"/>
  <c r="H70" i="10" s="1"/>
  <c r="G69" i="10"/>
  <c r="G70" i="10" s="1"/>
  <c r="F69" i="10"/>
  <c r="D69" i="10"/>
  <c r="B69" i="10"/>
  <c r="AJ67" i="10"/>
  <c r="AI67" i="10"/>
  <c r="AH67" i="10"/>
  <c r="V67" i="10"/>
  <c r="U67" i="10"/>
  <c r="T67" i="10"/>
  <c r="S67" i="10"/>
  <c r="R67" i="10"/>
  <c r="Q67" i="10"/>
  <c r="P67" i="10"/>
  <c r="O67" i="10"/>
  <c r="N67" i="10"/>
  <c r="M67" i="10"/>
  <c r="L67" i="10"/>
  <c r="K67" i="10"/>
  <c r="J67" i="10"/>
  <c r="I67" i="10"/>
  <c r="H67" i="10"/>
  <c r="G67" i="10"/>
  <c r="F67" i="10"/>
  <c r="O66" i="10"/>
  <c r="G66" i="10"/>
  <c r="BA65" i="10"/>
  <c r="V65" i="10"/>
  <c r="V66" i="10" s="1"/>
  <c r="U65" i="10"/>
  <c r="U66" i="10" s="1"/>
  <c r="T65" i="10"/>
  <c r="T66" i="10" s="1"/>
  <c r="S65" i="10"/>
  <c r="S66" i="10" s="1"/>
  <c r="R65" i="10"/>
  <c r="R66" i="10" s="1"/>
  <c r="Q65" i="10"/>
  <c r="Q66" i="10" s="1"/>
  <c r="P65" i="10"/>
  <c r="P66" i="10" s="1"/>
  <c r="O65" i="10"/>
  <c r="N65" i="10"/>
  <c r="N66" i="10" s="1"/>
  <c r="M65" i="10"/>
  <c r="M66" i="10" s="1"/>
  <c r="L65" i="10"/>
  <c r="L66" i="10" s="1"/>
  <c r="K65" i="10"/>
  <c r="K66" i="10" s="1"/>
  <c r="J65" i="10"/>
  <c r="J66" i="10" s="1"/>
  <c r="I65" i="10"/>
  <c r="I66" i="10" s="1"/>
  <c r="H65" i="10"/>
  <c r="H66" i="10" s="1"/>
  <c r="G65" i="10"/>
  <c r="F65" i="10"/>
  <c r="D65" i="10"/>
  <c r="B65" i="10"/>
  <c r="AJ63" i="10"/>
  <c r="AI63" i="10"/>
  <c r="AH63" i="10"/>
  <c r="V63" i="10"/>
  <c r="U63" i="10"/>
  <c r="T63" i="10"/>
  <c r="S63" i="10"/>
  <c r="R63" i="10"/>
  <c r="Q63" i="10"/>
  <c r="P63" i="10"/>
  <c r="O63" i="10"/>
  <c r="N63" i="10"/>
  <c r="M63" i="10"/>
  <c r="L63" i="10"/>
  <c r="K63" i="10"/>
  <c r="J63" i="10"/>
  <c r="I63" i="10"/>
  <c r="H63" i="10"/>
  <c r="G63" i="10"/>
  <c r="F63" i="10"/>
  <c r="AL61" i="10" s="1"/>
  <c r="L62" i="10"/>
  <c r="H62" i="10"/>
  <c r="BA61" i="10"/>
  <c r="T61" i="10"/>
  <c r="T62" i="10" s="1"/>
  <c r="S61" i="10"/>
  <c r="S62" i="10" s="1"/>
  <c r="R61" i="10"/>
  <c r="R62" i="10" s="1"/>
  <c r="Q61" i="10"/>
  <c r="Q62" i="10" s="1"/>
  <c r="P61" i="10"/>
  <c r="P62" i="10" s="1"/>
  <c r="O61" i="10"/>
  <c r="O62" i="10" s="1"/>
  <c r="N61" i="10"/>
  <c r="N62" i="10" s="1"/>
  <c r="M61" i="10"/>
  <c r="M62" i="10" s="1"/>
  <c r="L61" i="10"/>
  <c r="K61" i="10"/>
  <c r="K62" i="10" s="1"/>
  <c r="J61" i="10"/>
  <c r="J62" i="10" s="1"/>
  <c r="I61" i="10"/>
  <c r="I62" i="10" s="1"/>
  <c r="H61" i="10"/>
  <c r="G61" i="10"/>
  <c r="G62" i="10" s="1"/>
  <c r="F61" i="10"/>
  <c r="D61" i="10"/>
  <c r="B61" i="10"/>
  <c r="AJ59" i="10"/>
  <c r="AI59" i="10"/>
  <c r="AH59" i="10"/>
  <c r="V59" i="10"/>
  <c r="U59" i="10"/>
  <c r="T59" i="10"/>
  <c r="S59" i="10"/>
  <c r="R59" i="10"/>
  <c r="Q59" i="10"/>
  <c r="P59" i="10"/>
  <c r="O59" i="10"/>
  <c r="N59" i="10"/>
  <c r="M59" i="10"/>
  <c r="L59" i="10"/>
  <c r="K59" i="10"/>
  <c r="J59" i="10"/>
  <c r="I59" i="10"/>
  <c r="H59" i="10"/>
  <c r="G59" i="10"/>
  <c r="F59" i="10"/>
  <c r="BA57" i="10"/>
  <c r="V57" i="10"/>
  <c r="V58" i="10" s="1"/>
  <c r="T57" i="10"/>
  <c r="T58" i="10" s="1"/>
  <c r="S57" i="10"/>
  <c r="S58" i="10" s="1"/>
  <c r="R57" i="10"/>
  <c r="R58" i="10" s="1"/>
  <c r="Q57" i="10"/>
  <c r="Q58" i="10" s="1"/>
  <c r="P57" i="10"/>
  <c r="P58" i="10" s="1"/>
  <c r="O57" i="10"/>
  <c r="O58" i="10" s="1"/>
  <c r="N57" i="10"/>
  <c r="N58" i="10" s="1"/>
  <c r="M57" i="10"/>
  <c r="M58" i="10" s="1"/>
  <c r="L57" i="10"/>
  <c r="L58" i="10" s="1"/>
  <c r="K57" i="10"/>
  <c r="K58" i="10" s="1"/>
  <c r="J57" i="10"/>
  <c r="J58" i="10" s="1"/>
  <c r="I57" i="10"/>
  <c r="I58" i="10" s="1"/>
  <c r="H57" i="10"/>
  <c r="H58" i="10" s="1"/>
  <c r="G57" i="10"/>
  <c r="G58" i="10" s="1"/>
  <c r="F57" i="10"/>
  <c r="F58" i="10" s="1"/>
  <c r="D57" i="10"/>
  <c r="B57" i="10"/>
  <c r="AJ55" i="10"/>
  <c r="AI55" i="10"/>
  <c r="AH55" i="10"/>
  <c r="V55" i="10"/>
  <c r="U55" i="10"/>
  <c r="T55" i="10"/>
  <c r="S55" i="10"/>
  <c r="Q55" i="10"/>
  <c r="P55" i="10"/>
  <c r="O55" i="10"/>
  <c r="N55" i="10"/>
  <c r="M55" i="10"/>
  <c r="L55" i="10"/>
  <c r="K55" i="10"/>
  <c r="J55" i="10"/>
  <c r="I55" i="10"/>
  <c r="H55" i="10"/>
  <c r="G55" i="10"/>
  <c r="F55" i="10"/>
  <c r="BA53" i="10"/>
  <c r="V53" i="10"/>
  <c r="V54" i="10" s="1"/>
  <c r="U53" i="10"/>
  <c r="U54" i="10" s="1"/>
  <c r="T53" i="10"/>
  <c r="T54" i="10" s="1"/>
  <c r="S53" i="10"/>
  <c r="S54" i="10" s="1"/>
  <c r="R53" i="10"/>
  <c r="R54" i="10" s="1"/>
  <c r="Q53" i="10"/>
  <c r="Q54" i="10" s="1"/>
  <c r="P53" i="10"/>
  <c r="P54" i="10" s="1"/>
  <c r="O53" i="10"/>
  <c r="O54" i="10" s="1"/>
  <c r="N53" i="10"/>
  <c r="N54" i="10" s="1"/>
  <c r="M53" i="10"/>
  <c r="M54" i="10" s="1"/>
  <c r="L53" i="10"/>
  <c r="L54" i="10" s="1"/>
  <c r="K53" i="10"/>
  <c r="K54" i="10" s="1"/>
  <c r="J53" i="10"/>
  <c r="J54" i="10" s="1"/>
  <c r="I53" i="10"/>
  <c r="I54" i="10" s="1"/>
  <c r="H53" i="10"/>
  <c r="H54" i="10" s="1"/>
  <c r="G53" i="10"/>
  <c r="G54" i="10" s="1"/>
  <c r="F53" i="10"/>
  <c r="D53" i="10"/>
  <c r="B53" i="10"/>
  <c r="AJ51" i="10"/>
  <c r="AI51" i="10"/>
  <c r="AH51" i="10"/>
  <c r="V51" i="10"/>
  <c r="U51" i="10"/>
  <c r="T51" i="10"/>
  <c r="S51" i="10"/>
  <c r="Q51" i="10"/>
  <c r="P51" i="10"/>
  <c r="O51" i="10"/>
  <c r="N51" i="10"/>
  <c r="M51" i="10"/>
  <c r="L51" i="10"/>
  <c r="K51" i="10"/>
  <c r="J51" i="10"/>
  <c r="I51" i="10"/>
  <c r="H51" i="10"/>
  <c r="G51" i="10"/>
  <c r="F51" i="10"/>
  <c r="BA49" i="10"/>
  <c r="V49" i="10"/>
  <c r="V50" i="10" s="1"/>
  <c r="U49" i="10"/>
  <c r="U50" i="10" s="1"/>
  <c r="T49" i="10"/>
  <c r="T50" i="10" s="1"/>
  <c r="S49" i="10"/>
  <c r="S50" i="10" s="1"/>
  <c r="R49" i="10"/>
  <c r="R50" i="10" s="1"/>
  <c r="Q49" i="10"/>
  <c r="Q50" i="10" s="1"/>
  <c r="P49" i="10"/>
  <c r="P50" i="10" s="1"/>
  <c r="O49" i="10"/>
  <c r="O50" i="10" s="1"/>
  <c r="N49" i="10"/>
  <c r="N50" i="10" s="1"/>
  <c r="M49" i="10"/>
  <c r="M50" i="10" s="1"/>
  <c r="L49" i="10"/>
  <c r="L50" i="10" s="1"/>
  <c r="K49" i="10"/>
  <c r="K50" i="10" s="1"/>
  <c r="J49" i="10"/>
  <c r="J50" i="10" s="1"/>
  <c r="I49" i="10"/>
  <c r="I50" i="10" s="1"/>
  <c r="H49" i="10"/>
  <c r="H50" i="10" s="1"/>
  <c r="G49" i="10"/>
  <c r="F49" i="10"/>
  <c r="F50" i="10" s="1"/>
  <c r="D49" i="10"/>
  <c r="B49" i="10"/>
  <c r="AJ47" i="10"/>
  <c r="AI47" i="10"/>
  <c r="AH47" i="10"/>
  <c r="V47" i="10"/>
  <c r="U47" i="10"/>
  <c r="T47" i="10"/>
  <c r="S47" i="10"/>
  <c r="Q47" i="10"/>
  <c r="P47" i="10"/>
  <c r="O47" i="10"/>
  <c r="N47" i="10"/>
  <c r="M47" i="10"/>
  <c r="L47" i="10"/>
  <c r="K47" i="10"/>
  <c r="J47" i="10"/>
  <c r="I47" i="10"/>
  <c r="H47" i="10"/>
  <c r="G47" i="10"/>
  <c r="F47" i="10"/>
  <c r="T46" i="10"/>
  <c r="P46" i="10"/>
  <c r="L46" i="10"/>
  <c r="BA45" i="10"/>
  <c r="AL45" i="10"/>
  <c r="V45" i="10"/>
  <c r="V46" i="10" s="1"/>
  <c r="U46" i="10"/>
  <c r="S46" i="10"/>
  <c r="R45" i="10"/>
  <c r="R46" i="10" s="1"/>
  <c r="Q45" i="10"/>
  <c r="Q46" i="10" s="1"/>
  <c r="P45" i="10"/>
  <c r="O45" i="10"/>
  <c r="O46" i="10" s="1"/>
  <c r="N45" i="10"/>
  <c r="N46" i="10" s="1"/>
  <c r="M45" i="10"/>
  <c r="M46" i="10" s="1"/>
  <c r="L45" i="10"/>
  <c r="K45" i="10"/>
  <c r="K46" i="10" s="1"/>
  <c r="J45" i="10"/>
  <c r="J46" i="10" s="1"/>
  <c r="I45" i="10"/>
  <c r="I46" i="10" s="1"/>
  <c r="H45" i="10"/>
  <c r="H46" i="10" s="1"/>
  <c r="G45" i="10"/>
  <c r="G46" i="10" s="1"/>
  <c r="F45" i="10"/>
  <c r="D45" i="10"/>
  <c r="B45" i="10"/>
  <c r="AJ43" i="10"/>
  <c r="AI43" i="10"/>
  <c r="AH43" i="10"/>
  <c r="V43" i="10"/>
  <c r="U43" i="10"/>
  <c r="T43" i="10"/>
  <c r="S43" i="10"/>
  <c r="Q43" i="10"/>
  <c r="P43" i="10"/>
  <c r="O43" i="10"/>
  <c r="N43" i="10"/>
  <c r="M43" i="10"/>
  <c r="L43" i="10"/>
  <c r="K43" i="10"/>
  <c r="J43" i="10"/>
  <c r="I43" i="10"/>
  <c r="H43" i="10"/>
  <c r="G43" i="10"/>
  <c r="F43" i="10"/>
  <c r="BA41" i="10"/>
  <c r="V41" i="10"/>
  <c r="V42" i="10" s="1"/>
  <c r="U41" i="10"/>
  <c r="U42" i="10" s="1"/>
  <c r="T41" i="10"/>
  <c r="T42" i="10" s="1"/>
  <c r="S41" i="10"/>
  <c r="S42" i="10" s="1"/>
  <c r="R41" i="10"/>
  <c r="R42" i="10" s="1"/>
  <c r="Q41" i="10"/>
  <c r="Q42" i="10" s="1"/>
  <c r="P41" i="10"/>
  <c r="P42" i="10" s="1"/>
  <c r="O41" i="10"/>
  <c r="O42" i="10" s="1"/>
  <c r="N41" i="10"/>
  <c r="N42" i="10" s="1"/>
  <c r="M41" i="10"/>
  <c r="M42" i="10" s="1"/>
  <c r="L41" i="10"/>
  <c r="L42" i="10" s="1"/>
  <c r="K41" i="10"/>
  <c r="K42" i="10" s="1"/>
  <c r="J41" i="10"/>
  <c r="J42" i="10" s="1"/>
  <c r="I41" i="10"/>
  <c r="I42" i="10" s="1"/>
  <c r="H41" i="10"/>
  <c r="H42" i="10" s="1"/>
  <c r="G41" i="10"/>
  <c r="G42" i="10" s="1"/>
  <c r="F41" i="10"/>
  <c r="F42" i="10" s="1"/>
  <c r="D41" i="10"/>
  <c r="B41" i="10"/>
  <c r="AJ39" i="10"/>
  <c r="AI39" i="10"/>
  <c r="AH39" i="10"/>
  <c r="V39" i="10"/>
  <c r="U39" i="10"/>
  <c r="T39" i="10"/>
  <c r="S39" i="10"/>
  <c r="Q39" i="10"/>
  <c r="P39" i="10"/>
  <c r="O39" i="10"/>
  <c r="N39" i="10"/>
  <c r="M39" i="10"/>
  <c r="L39" i="10"/>
  <c r="K39" i="10"/>
  <c r="J39" i="10"/>
  <c r="I39" i="10"/>
  <c r="H39" i="10"/>
  <c r="G39" i="10"/>
  <c r="F39" i="10"/>
  <c r="BA37" i="10"/>
  <c r="V37" i="10"/>
  <c r="V38" i="10" s="1"/>
  <c r="U37" i="10"/>
  <c r="U38" i="10" s="1"/>
  <c r="T37" i="10"/>
  <c r="T38" i="10" s="1"/>
  <c r="S37" i="10"/>
  <c r="R37" i="10"/>
  <c r="R38" i="10" s="1"/>
  <c r="Q37" i="10"/>
  <c r="Q38" i="10" s="1"/>
  <c r="P37" i="10"/>
  <c r="P38" i="10" s="1"/>
  <c r="O37" i="10"/>
  <c r="O38" i="10" s="1"/>
  <c r="N37" i="10"/>
  <c r="N38" i="10" s="1"/>
  <c r="M37" i="10"/>
  <c r="M38" i="10" s="1"/>
  <c r="L37" i="10"/>
  <c r="L38" i="10" s="1"/>
  <c r="K37" i="10"/>
  <c r="K38" i="10" s="1"/>
  <c r="J37" i="10"/>
  <c r="J38" i="10" s="1"/>
  <c r="I37" i="10"/>
  <c r="I38" i="10" s="1"/>
  <c r="H37" i="10"/>
  <c r="H38" i="10" s="1"/>
  <c r="G37" i="10"/>
  <c r="G38" i="10" s="1"/>
  <c r="F37" i="10"/>
  <c r="D37" i="10"/>
  <c r="B37" i="10"/>
  <c r="AJ35" i="10"/>
  <c r="AI35" i="10"/>
  <c r="AH35" i="10"/>
  <c r="V35" i="10"/>
  <c r="U35" i="10"/>
  <c r="T35" i="10"/>
  <c r="S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BA33" i="10"/>
  <c r="V33" i="10"/>
  <c r="V34" i="10" s="1"/>
  <c r="U33" i="10"/>
  <c r="U34" i="10" s="1"/>
  <c r="T33" i="10"/>
  <c r="T34" i="10" s="1"/>
  <c r="S33" i="10"/>
  <c r="S34" i="10" s="1"/>
  <c r="R33" i="10"/>
  <c r="R34" i="10" s="1"/>
  <c r="Q33" i="10"/>
  <c r="Q34" i="10" s="1"/>
  <c r="P33" i="10"/>
  <c r="P34" i="10" s="1"/>
  <c r="O33" i="10"/>
  <c r="O34" i="10" s="1"/>
  <c r="N33" i="10"/>
  <c r="N34" i="10" s="1"/>
  <c r="M33" i="10"/>
  <c r="M34" i="10" s="1"/>
  <c r="L33" i="10"/>
  <c r="L34" i="10" s="1"/>
  <c r="K33" i="10"/>
  <c r="K34" i="10" s="1"/>
  <c r="J33" i="10"/>
  <c r="J34" i="10" s="1"/>
  <c r="I33" i="10"/>
  <c r="I34" i="10" s="1"/>
  <c r="H33" i="10"/>
  <c r="H34" i="10" s="1"/>
  <c r="G33" i="10"/>
  <c r="G34" i="10" s="1"/>
  <c r="F33" i="10"/>
  <c r="F34" i="10" s="1"/>
  <c r="D33" i="10"/>
  <c r="B33" i="10"/>
  <c r="AJ31" i="10"/>
  <c r="AI31" i="10"/>
  <c r="AH31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F31" i="10"/>
  <c r="AL29" i="10" s="1"/>
  <c r="BA29" i="10"/>
  <c r="V29" i="10"/>
  <c r="U29" i="10"/>
  <c r="T29" i="10"/>
  <c r="T30" i="10" s="1"/>
  <c r="S29" i="10"/>
  <c r="S30" i="10" s="1"/>
  <c r="R29" i="10"/>
  <c r="R30" i="10" s="1"/>
  <c r="Q29" i="10"/>
  <c r="Q30" i="10" s="1"/>
  <c r="P29" i="10"/>
  <c r="P30" i="10" s="1"/>
  <c r="O29" i="10"/>
  <c r="O30" i="10" s="1"/>
  <c r="N29" i="10"/>
  <c r="N30" i="10" s="1"/>
  <c r="M29" i="10"/>
  <c r="M30" i="10" s="1"/>
  <c r="L29" i="10"/>
  <c r="L30" i="10" s="1"/>
  <c r="K29" i="10"/>
  <c r="K30" i="10" s="1"/>
  <c r="J29" i="10"/>
  <c r="J30" i="10" s="1"/>
  <c r="I29" i="10"/>
  <c r="I30" i="10" s="1"/>
  <c r="H29" i="10"/>
  <c r="H30" i="10" s="1"/>
  <c r="G29" i="10"/>
  <c r="G30" i="10" s="1"/>
  <c r="F29" i="10"/>
  <c r="D29" i="10"/>
  <c r="B29" i="10"/>
  <c r="AJ27" i="10"/>
  <c r="AI27" i="10"/>
  <c r="AH27" i="10"/>
  <c r="V27" i="10"/>
  <c r="U27" i="10"/>
  <c r="T27" i="10"/>
  <c r="S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BA25" i="10"/>
  <c r="V25" i="10"/>
  <c r="V26" i="10" s="1"/>
  <c r="U25" i="10"/>
  <c r="U26" i="10" s="1"/>
  <c r="T25" i="10"/>
  <c r="T26" i="10" s="1"/>
  <c r="S25" i="10"/>
  <c r="S26" i="10" s="1"/>
  <c r="R25" i="10"/>
  <c r="R26" i="10" s="1"/>
  <c r="Q25" i="10"/>
  <c r="Q26" i="10" s="1"/>
  <c r="P25" i="10"/>
  <c r="P26" i="10" s="1"/>
  <c r="O25" i="10"/>
  <c r="O26" i="10" s="1"/>
  <c r="N25" i="10"/>
  <c r="N26" i="10" s="1"/>
  <c r="M25" i="10"/>
  <c r="M26" i="10" s="1"/>
  <c r="L25" i="10"/>
  <c r="L26" i="10" s="1"/>
  <c r="K25" i="10"/>
  <c r="K26" i="10" s="1"/>
  <c r="J25" i="10"/>
  <c r="J26" i="10" s="1"/>
  <c r="I25" i="10"/>
  <c r="I26" i="10" s="1"/>
  <c r="H25" i="10"/>
  <c r="H26" i="10" s="1"/>
  <c r="G25" i="10"/>
  <c r="G26" i="10" s="1"/>
  <c r="F25" i="10"/>
  <c r="F26" i="10" s="1"/>
  <c r="D25" i="10"/>
  <c r="B25" i="10"/>
  <c r="AJ23" i="10"/>
  <c r="AI23" i="10"/>
  <c r="AH23" i="10"/>
  <c r="V23" i="10"/>
  <c r="U23" i="10"/>
  <c r="T23" i="10"/>
  <c r="S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P22" i="10"/>
  <c r="BA21" i="10"/>
  <c r="AL21" i="10"/>
  <c r="V21" i="10"/>
  <c r="V22" i="10" s="1"/>
  <c r="U21" i="10"/>
  <c r="U22" i="10" s="1"/>
  <c r="T21" i="10"/>
  <c r="T22" i="10" s="1"/>
  <c r="S21" i="10"/>
  <c r="S22" i="10" s="1"/>
  <c r="R21" i="10"/>
  <c r="R22" i="10" s="1"/>
  <c r="Q21" i="10"/>
  <c r="Q22" i="10" s="1"/>
  <c r="P21" i="10"/>
  <c r="O21" i="10"/>
  <c r="O22" i="10" s="1"/>
  <c r="N21" i="10"/>
  <c r="N22" i="10" s="1"/>
  <c r="M21" i="10"/>
  <c r="M22" i="10" s="1"/>
  <c r="L21" i="10"/>
  <c r="L22" i="10" s="1"/>
  <c r="K21" i="10"/>
  <c r="K22" i="10" s="1"/>
  <c r="J21" i="10"/>
  <c r="J22" i="10" s="1"/>
  <c r="I21" i="10"/>
  <c r="I22" i="10" s="1"/>
  <c r="H21" i="10"/>
  <c r="H22" i="10" s="1"/>
  <c r="G21" i="10"/>
  <c r="G22" i="10" s="1"/>
  <c r="F21" i="10"/>
  <c r="D21" i="10"/>
  <c r="B21" i="10"/>
  <c r="AJ19" i="10"/>
  <c r="AI19" i="10"/>
  <c r="AH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BA17" i="10"/>
  <c r="V17" i="10"/>
  <c r="V18" i="10" s="1"/>
  <c r="U17" i="10"/>
  <c r="U18" i="10" s="1"/>
  <c r="T17" i="10"/>
  <c r="T18" i="10" s="1"/>
  <c r="S17" i="10"/>
  <c r="S18" i="10" s="1"/>
  <c r="R17" i="10"/>
  <c r="R18" i="10" s="1"/>
  <c r="Q17" i="10"/>
  <c r="Q18" i="10" s="1"/>
  <c r="P17" i="10"/>
  <c r="P18" i="10" s="1"/>
  <c r="O17" i="10"/>
  <c r="O18" i="10" s="1"/>
  <c r="N17" i="10"/>
  <c r="N18" i="10" s="1"/>
  <c r="M17" i="10"/>
  <c r="M18" i="10" s="1"/>
  <c r="L17" i="10"/>
  <c r="L18" i="10" s="1"/>
  <c r="K17" i="10"/>
  <c r="K18" i="10" s="1"/>
  <c r="J17" i="10"/>
  <c r="J18" i="10" s="1"/>
  <c r="I17" i="10"/>
  <c r="I18" i="10" s="1"/>
  <c r="H17" i="10"/>
  <c r="H18" i="10" s="1"/>
  <c r="G17" i="10"/>
  <c r="F17" i="10"/>
  <c r="F18" i="10" s="1"/>
  <c r="D17" i="10"/>
  <c r="B17" i="10"/>
  <c r="AJ15" i="10"/>
  <c r="AI15" i="10"/>
  <c r="AH15" i="10"/>
  <c r="V15" i="10"/>
  <c r="U15" i="10"/>
  <c r="T15" i="10"/>
  <c r="S15" i="10"/>
  <c r="Q15" i="10"/>
  <c r="P15" i="10"/>
  <c r="O15" i="10"/>
  <c r="N15" i="10"/>
  <c r="L15" i="10"/>
  <c r="K15" i="10"/>
  <c r="J15" i="10"/>
  <c r="I15" i="10"/>
  <c r="H15" i="10"/>
  <c r="G15" i="10"/>
  <c r="F15" i="10"/>
  <c r="R14" i="10"/>
  <c r="BA13" i="10"/>
  <c r="V13" i="10"/>
  <c r="V14" i="10" s="1"/>
  <c r="U13" i="10"/>
  <c r="U14" i="10" s="1"/>
  <c r="T13" i="10"/>
  <c r="T14" i="10" s="1"/>
  <c r="S13" i="10"/>
  <c r="S14" i="10" s="1"/>
  <c r="R13" i="10"/>
  <c r="Q13" i="10"/>
  <c r="Q14" i="10" s="1"/>
  <c r="P13" i="10"/>
  <c r="P14" i="10" s="1"/>
  <c r="O13" i="10"/>
  <c r="O14" i="10" s="1"/>
  <c r="N13" i="10"/>
  <c r="N14" i="10" s="1"/>
  <c r="M13" i="10"/>
  <c r="M14" i="10" s="1"/>
  <c r="L13" i="10"/>
  <c r="L14" i="10" s="1"/>
  <c r="K13" i="10"/>
  <c r="K14" i="10" s="1"/>
  <c r="J13" i="10"/>
  <c r="J14" i="10" s="1"/>
  <c r="I13" i="10"/>
  <c r="I14" i="10" s="1"/>
  <c r="H13" i="10"/>
  <c r="H14" i="10" s="1"/>
  <c r="G13" i="10"/>
  <c r="G14" i="10" s="1"/>
  <c r="F13" i="10"/>
  <c r="D13" i="10"/>
  <c r="B13" i="10"/>
  <c r="AJ11" i="10"/>
  <c r="AI11" i="10"/>
  <c r="AH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O10" i="10"/>
  <c r="K10" i="10"/>
  <c r="G10" i="10"/>
  <c r="BA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D9" i="10"/>
  <c r="B9" i="10"/>
  <c r="AO3" i="10"/>
  <c r="AK116" i="10" s="1"/>
  <c r="N45" i="9"/>
  <c r="L45" i="9"/>
  <c r="M45" i="9"/>
  <c r="AJ107" i="9"/>
  <c r="AI107" i="9"/>
  <c r="AH107" i="9"/>
  <c r="AL105" i="9" s="1"/>
  <c r="BA105" i="9"/>
  <c r="D105" i="9"/>
  <c r="B105" i="9"/>
  <c r="AJ103" i="9"/>
  <c r="AI103" i="9"/>
  <c r="AH103" i="9"/>
  <c r="AK101" i="9" s="1"/>
  <c r="AL101" i="9"/>
  <c r="BA101" i="9"/>
  <c r="D101" i="9"/>
  <c r="B101" i="9"/>
  <c r="AJ99" i="9"/>
  <c r="AI99" i="9"/>
  <c r="AH99" i="9"/>
  <c r="AL97" i="9" s="1"/>
  <c r="BA97" i="9"/>
  <c r="D97" i="9"/>
  <c r="B97" i="9"/>
  <c r="AJ95" i="9"/>
  <c r="AL93" i="9" s="1"/>
  <c r="AI95" i="9"/>
  <c r="AH95" i="9"/>
  <c r="BA93" i="9"/>
  <c r="B93" i="9"/>
  <c r="AJ91" i="9"/>
  <c r="AI91" i="9"/>
  <c r="AH91" i="9"/>
  <c r="AL89" i="9" s="1"/>
  <c r="BA89" i="9"/>
  <c r="D89" i="9"/>
  <c r="B89" i="9"/>
  <c r="AJ87" i="9"/>
  <c r="AI87" i="9"/>
  <c r="AH87" i="9"/>
  <c r="AL85" i="9" s="1"/>
  <c r="BA85" i="9"/>
  <c r="D85" i="9"/>
  <c r="B85" i="9"/>
  <c r="AJ83" i="9"/>
  <c r="AI83" i="9"/>
  <c r="AH83" i="9"/>
  <c r="AL81" i="9"/>
  <c r="BA81" i="9"/>
  <c r="D81" i="9"/>
  <c r="B81" i="9"/>
  <c r="AJ79" i="9"/>
  <c r="AI79" i="9"/>
  <c r="AH79" i="9"/>
  <c r="V79" i="9"/>
  <c r="U79" i="9"/>
  <c r="T79" i="9"/>
  <c r="S79" i="9"/>
  <c r="R79" i="9"/>
  <c r="Q79" i="9"/>
  <c r="P79" i="9"/>
  <c r="O79" i="9"/>
  <c r="N79" i="9"/>
  <c r="M79" i="9"/>
  <c r="L79" i="9"/>
  <c r="K79" i="9"/>
  <c r="J79" i="9"/>
  <c r="I79" i="9"/>
  <c r="H79" i="9"/>
  <c r="G79" i="9"/>
  <c r="F79" i="9"/>
  <c r="BA77" i="9"/>
  <c r="V77" i="9"/>
  <c r="V78" i="9" s="1"/>
  <c r="U77" i="9"/>
  <c r="U78" i="9" s="1"/>
  <c r="T77" i="9"/>
  <c r="T78" i="9" s="1"/>
  <c r="S77" i="9"/>
  <c r="S78" i="9" s="1"/>
  <c r="R77" i="9"/>
  <c r="R78" i="9" s="1"/>
  <c r="Q77" i="9"/>
  <c r="Q78" i="9" s="1"/>
  <c r="P77" i="9"/>
  <c r="P78" i="9" s="1"/>
  <c r="O77" i="9"/>
  <c r="O78" i="9" s="1"/>
  <c r="N77" i="9"/>
  <c r="N78" i="9" s="1"/>
  <c r="M77" i="9"/>
  <c r="M78" i="9" s="1"/>
  <c r="L77" i="9"/>
  <c r="L78" i="9" s="1"/>
  <c r="K77" i="9"/>
  <c r="K78" i="9" s="1"/>
  <c r="J77" i="9"/>
  <c r="J78" i="9" s="1"/>
  <c r="I77" i="9"/>
  <c r="I78" i="9" s="1"/>
  <c r="H77" i="9"/>
  <c r="H78" i="9" s="1"/>
  <c r="G77" i="9"/>
  <c r="G78" i="9" s="1"/>
  <c r="F77" i="9"/>
  <c r="D77" i="9"/>
  <c r="B77" i="9"/>
  <c r="AJ75" i="9"/>
  <c r="AI75" i="9"/>
  <c r="AH75" i="9"/>
  <c r="V75" i="9"/>
  <c r="U75" i="9"/>
  <c r="T75" i="9"/>
  <c r="S75" i="9"/>
  <c r="R75" i="9"/>
  <c r="Q75" i="9"/>
  <c r="P75" i="9"/>
  <c r="O75" i="9"/>
  <c r="N75" i="9"/>
  <c r="M75" i="9"/>
  <c r="L75" i="9"/>
  <c r="K75" i="9"/>
  <c r="J75" i="9"/>
  <c r="I75" i="9"/>
  <c r="H75" i="9"/>
  <c r="G75" i="9"/>
  <c r="F75" i="9"/>
  <c r="O74" i="9"/>
  <c r="K74" i="9"/>
  <c r="G74" i="9"/>
  <c r="BA73" i="9"/>
  <c r="V73" i="9"/>
  <c r="V74" i="9" s="1"/>
  <c r="U73" i="9"/>
  <c r="U74" i="9" s="1"/>
  <c r="T73" i="9"/>
  <c r="T74" i="9" s="1"/>
  <c r="S73" i="9"/>
  <c r="S74" i="9" s="1"/>
  <c r="R73" i="9"/>
  <c r="R74" i="9" s="1"/>
  <c r="Q73" i="9"/>
  <c r="Q74" i="9" s="1"/>
  <c r="P74" i="9"/>
  <c r="N74" i="9"/>
  <c r="M74" i="9"/>
  <c r="L74" i="9"/>
  <c r="J73" i="9"/>
  <c r="J74" i="9" s="1"/>
  <c r="I73" i="9"/>
  <c r="I74" i="9" s="1"/>
  <c r="H73" i="9"/>
  <c r="H74" i="9" s="1"/>
  <c r="G73" i="9"/>
  <c r="F73" i="9"/>
  <c r="F74" i="9" s="1"/>
  <c r="D73" i="9"/>
  <c r="B73" i="9"/>
  <c r="AJ71" i="9"/>
  <c r="AI71" i="9"/>
  <c r="AH71" i="9"/>
  <c r="V71" i="9"/>
  <c r="U71" i="9"/>
  <c r="T71" i="9"/>
  <c r="S71" i="9"/>
  <c r="R71" i="9"/>
  <c r="Q71" i="9"/>
  <c r="P71" i="9"/>
  <c r="O71" i="9"/>
  <c r="N71" i="9"/>
  <c r="M71" i="9"/>
  <c r="L71" i="9"/>
  <c r="K71" i="9"/>
  <c r="J71" i="9"/>
  <c r="I71" i="9"/>
  <c r="H71" i="9"/>
  <c r="G71" i="9"/>
  <c r="AL69" i="9" s="1"/>
  <c r="F71" i="9"/>
  <c r="T70" i="9"/>
  <c r="P70" i="9"/>
  <c r="L70" i="9"/>
  <c r="BA69" i="9"/>
  <c r="V69" i="9"/>
  <c r="V70" i="9" s="1"/>
  <c r="T69" i="9"/>
  <c r="S69" i="9"/>
  <c r="S70" i="9" s="1"/>
  <c r="R69" i="9"/>
  <c r="R70" i="9" s="1"/>
  <c r="Q69" i="9"/>
  <c r="Q70" i="9" s="1"/>
  <c r="P69" i="9"/>
  <c r="O69" i="9"/>
  <c r="O70" i="9" s="1"/>
  <c r="N69" i="9"/>
  <c r="N70" i="9" s="1"/>
  <c r="M69" i="9"/>
  <c r="M70" i="9" s="1"/>
  <c r="L69" i="9"/>
  <c r="K69" i="9"/>
  <c r="K70" i="9" s="1"/>
  <c r="J69" i="9"/>
  <c r="J70" i="9" s="1"/>
  <c r="I69" i="9"/>
  <c r="I70" i="9" s="1"/>
  <c r="H69" i="9"/>
  <c r="H70" i="9" s="1"/>
  <c r="G69" i="9"/>
  <c r="G70" i="9" s="1"/>
  <c r="F69" i="9"/>
  <c r="D69" i="9"/>
  <c r="B69" i="9"/>
  <c r="AJ67" i="9"/>
  <c r="AI67" i="9"/>
  <c r="AH67" i="9"/>
  <c r="V67" i="9"/>
  <c r="U67" i="9"/>
  <c r="T67" i="9"/>
  <c r="S67" i="9"/>
  <c r="R67" i="9"/>
  <c r="Q67" i="9"/>
  <c r="P67" i="9"/>
  <c r="O67" i="9"/>
  <c r="N67" i="9"/>
  <c r="M67" i="9"/>
  <c r="L67" i="9"/>
  <c r="K67" i="9"/>
  <c r="J67" i="9"/>
  <c r="I67" i="9"/>
  <c r="H67" i="9"/>
  <c r="G67" i="9"/>
  <c r="AL65" i="9" s="1"/>
  <c r="F67" i="9"/>
  <c r="U66" i="9"/>
  <c r="Q66" i="9"/>
  <c r="M66" i="9"/>
  <c r="BA65" i="9"/>
  <c r="V65" i="9"/>
  <c r="V66" i="9" s="1"/>
  <c r="U65" i="9"/>
  <c r="T65" i="9"/>
  <c r="T66" i="9" s="1"/>
  <c r="S66" i="9"/>
  <c r="R65" i="9"/>
  <c r="R66" i="9" s="1"/>
  <c r="Q65" i="9"/>
  <c r="P65" i="9"/>
  <c r="P66" i="9" s="1"/>
  <c r="O65" i="9"/>
  <c r="O66" i="9" s="1"/>
  <c r="N65" i="9"/>
  <c r="N66" i="9" s="1"/>
  <c r="M65" i="9"/>
  <c r="L65" i="9"/>
  <c r="L66" i="9" s="1"/>
  <c r="K65" i="9"/>
  <c r="K66" i="9" s="1"/>
  <c r="J65" i="9"/>
  <c r="J66" i="9" s="1"/>
  <c r="I65" i="9"/>
  <c r="I66" i="9" s="1"/>
  <c r="H65" i="9"/>
  <c r="H66" i="9" s="1"/>
  <c r="G65" i="9"/>
  <c r="G66" i="9" s="1"/>
  <c r="F65" i="9"/>
  <c r="D65" i="9"/>
  <c r="B65" i="9"/>
  <c r="AJ63" i="9"/>
  <c r="AI63" i="9"/>
  <c r="AH63" i="9"/>
  <c r="V63" i="9"/>
  <c r="U63" i="9"/>
  <c r="T63" i="9"/>
  <c r="S63" i="9"/>
  <c r="R63" i="9"/>
  <c r="Q63" i="9"/>
  <c r="P63" i="9"/>
  <c r="O63" i="9"/>
  <c r="N63" i="9"/>
  <c r="M63" i="9"/>
  <c r="L63" i="9"/>
  <c r="K63" i="9"/>
  <c r="J63" i="9"/>
  <c r="I63" i="9"/>
  <c r="H63" i="9"/>
  <c r="G63" i="9"/>
  <c r="F63" i="9"/>
  <c r="AL61" i="9" s="1"/>
  <c r="BA61" i="9"/>
  <c r="V61" i="9"/>
  <c r="V62" i="9" s="1"/>
  <c r="U61" i="9"/>
  <c r="U62" i="9" s="1"/>
  <c r="T61" i="9"/>
  <c r="T62" i="9" s="1"/>
  <c r="S61" i="9"/>
  <c r="S62" i="9" s="1"/>
  <c r="R61" i="9"/>
  <c r="R62" i="9" s="1"/>
  <c r="Q61" i="9"/>
  <c r="Q62" i="9" s="1"/>
  <c r="P61" i="9"/>
  <c r="P62" i="9" s="1"/>
  <c r="O61" i="9"/>
  <c r="O62" i="9" s="1"/>
  <c r="N61" i="9"/>
  <c r="N62" i="9" s="1"/>
  <c r="M61" i="9"/>
  <c r="M62" i="9" s="1"/>
  <c r="L61" i="9"/>
  <c r="L62" i="9" s="1"/>
  <c r="K61" i="9"/>
  <c r="K62" i="9" s="1"/>
  <c r="J61" i="9"/>
  <c r="J62" i="9" s="1"/>
  <c r="I61" i="9"/>
  <c r="I62" i="9" s="1"/>
  <c r="H61" i="9"/>
  <c r="H62" i="9" s="1"/>
  <c r="G61" i="9"/>
  <c r="G62" i="9" s="1"/>
  <c r="F61" i="9"/>
  <c r="D61" i="9"/>
  <c r="B61" i="9"/>
  <c r="AJ59" i="9"/>
  <c r="AI59" i="9"/>
  <c r="AH59" i="9"/>
  <c r="V59" i="9"/>
  <c r="U59" i="9"/>
  <c r="T59" i="9"/>
  <c r="S59" i="9"/>
  <c r="R59" i="9"/>
  <c r="Q59" i="9"/>
  <c r="P59" i="9"/>
  <c r="O59" i="9"/>
  <c r="N59" i="9"/>
  <c r="M59" i="9"/>
  <c r="L59" i="9"/>
  <c r="K59" i="9"/>
  <c r="J59" i="9"/>
  <c r="I59" i="9"/>
  <c r="H59" i="9"/>
  <c r="G59" i="9"/>
  <c r="F59" i="9"/>
  <c r="AL57" i="9" s="1"/>
  <c r="BA57" i="9"/>
  <c r="V57" i="9"/>
  <c r="V58" i="9" s="1"/>
  <c r="U57" i="9"/>
  <c r="U58" i="9" s="1"/>
  <c r="T57" i="9"/>
  <c r="T58" i="9" s="1"/>
  <c r="S57" i="9"/>
  <c r="S58" i="9" s="1"/>
  <c r="R57" i="9"/>
  <c r="R58" i="9" s="1"/>
  <c r="Q58" i="9"/>
  <c r="P58" i="9"/>
  <c r="O58" i="9"/>
  <c r="N58" i="9"/>
  <c r="M58" i="9"/>
  <c r="L57" i="9"/>
  <c r="L58" i="9" s="1"/>
  <c r="K57" i="9"/>
  <c r="K58" i="9" s="1"/>
  <c r="J57" i="9"/>
  <c r="J58" i="9" s="1"/>
  <c r="I57" i="9"/>
  <c r="I58" i="9" s="1"/>
  <c r="H57" i="9"/>
  <c r="H58" i="9" s="1"/>
  <c r="G57" i="9"/>
  <c r="G58" i="9" s="1"/>
  <c r="F57" i="9"/>
  <c r="F58" i="9" s="1"/>
  <c r="D57" i="9"/>
  <c r="B57" i="9"/>
  <c r="AJ55" i="9"/>
  <c r="AI55" i="9"/>
  <c r="AH55" i="9"/>
  <c r="V55" i="9"/>
  <c r="U55" i="9"/>
  <c r="T55" i="9"/>
  <c r="S55" i="9"/>
  <c r="R55" i="9"/>
  <c r="Q55" i="9"/>
  <c r="P55" i="9"/>
  <c r="O55" i="9"/>
  <c r="N55" i="9"/>
  <c r="M55" i="9"/>
  <c r="L55" i="9"/>
  <c r="K55" i="9"/>
  <c r="J55" i="9"/>
  <c r="I55" i="9"/>
  <c r="H55" i="9"/>
  <c r="G55" i="9"/>
  <c r="F55" i="9"/>
  <c r="AL53" i="9" s="1"/>
  <c r="BA53" i="9"/>
  <c r="V53" i="9"/>
  <c r="V54" i="9" s="1"/>
  <c r="U53" i="9"/>
  <c r="U54" i="9" s="1"/>
  <c r="T53" i="9"/>
  <c r="T54" i="9" s="1"/>
  <c r="S53" i="9"/>
  <c r="S54" i="9" s="1"/>
  <c r="R53" i="9"/>
  <c r="R54" i="9" s="1"/>
  <c r="Q53" i="9"/>
  <c r="Q54" i="9" s="1"/>
  <c r="P53" i="9"/>
  <c r="P54" i="9" s="1"/>
  <c r="O53" i="9"/>
  <c r="O54" i="9" s="1"/>
  <c r="M53" i="9"/>
  <c r="M54" i="9" s="1"/>
  <c r="L53" i="9"/>
  <c r="L54" i="9" s="1"/>
  <c r="K53" i="9"/>
  <c r="K54" i="9" s="1"/>
  <c r="J53" i="9"/>
  <c r="J54" i="9" s="1"/>
  <c r="I53" i="9"/>
  <c r="I54" i="9" s="1"/>
  <c r="H53" i="9"/>
  <c r="H54" i="9" s="1"/>
  <c r="G53" i="9"/>
  <c r="G54" i="9" s="1"/>
  <c r="F53" i="9"/>
  <c r="D53" i="9"/>
  <c r="B53" i="9"/>
  <c r="AJ51" i="9"/>
  <c r="AI51" i="9"/>
  <c r="AH51" i="9"/>
  <c r="V51" i="9"/>
  <c r="U51" i="9"/>
  <c r="T51" i="9"/>
  <c r="S51" i="9"/>
  <c r="R51" i="9"/>
  <c r="Q51" i="9"/>
  <c r="P51" i="9"/>
  <c r="O51" i="9"/>
  <c r="N51" i="9"/>
  <c r="M51" i="9"/>
  <c r="L51" i="9"/>
  <c r="K51" i="9"/>
  <c r="J51" i="9"/>
  <c r="I51" i="9"/>
  <c r="H51" i="9"/>
  <c r="G51" i="9"/>
  <c r="F51" i="9"/>
  <c r="AL49" i="9" s="1"/>
  <c r="BA49" i="9"/>
  <c r="V49" i="9"/>
  <c r="V50" i="9" s="1"/>
  <c r="U49" i="9"/>
  <c r="U50" i="9" s="1"/>
  <c r="T50" i="9"/>
  <c r="S50" i="9"/>
  <c r="R50" i="9"/>
  <c r="Q50" i="9"/>
  <c r="P50" i="9"/>
  <c r="O49" i="9"/>
  <c r="O50" i="9" s="1"/>
  <c r="N49" i="9"/>
  <c r="N50" i="9" s="1"/>
  <c r="M50" i="9"/>
  <c r="L50" i="9"/>
  <c r="K49" i="9"/>
  <c r="K50" i="9" s="1"/>
  <c r="J49" i="9"/>
  <c r="J50" i="9" s="1"/>
  <c r="I49" i="9"/>
  <c r="I50" i="9" s="1"/>
  <c r="H49" i="9"/>
  <c r="H50" i="9" s="1"/>
  <c r="G49" i="9"/>
  <c r="G50" i="9" s="1"/>
  <c r="F49" i="9"/>
  <c r="F50" i="9" s="1"/>
  <c r="D49" i="9"/>
  <c r="B49" i="9"/>
  <c r="AJ47" i="9"/>
  <c r="AI47" i="9"/>
  <c r="AH47" i="9"/>
  <c r="V47" i="9"/>
  <c r="U47" i="9"/>
  <c r="T47" i="9"/>
  <c r="S47" i="9"/>
  <c r="R47" i="9"/>
  <c r="Q47" i="9"/>
  <c r="P47" i="9"/>
  <c r="O47" i="9"/>
  <c r="N47" i="9"/>
  <c r="M47" i="9"/>
  <c r="L47" i="9"/>
  <c r="K47" i="9"/>
  <c r="J47" i="9"/>
  <c r="I47" i="9"/>
  <c r="H47" i="9"/>
  <c r="G47" i="9"/>
  <c r="F47" i="9"/>
  <c r="AL45" i="9" s="1"/>
  <c r="BA45" i="9"/>
  <c r="V45" i="9"/>
  <c r="V46" i="9" s="1"/>
  <c r="U45" i="9"/>
  <c r="U46" i="9" s="1"/>
  <c r="T45" i="9"/>
  <c r="T46" i="9" s="1"/>
  <c r="S45" i="9"/>
  <c r="S46" i="9" s="1"/>
  <c r="R45" i="9"/>
  <c r="R46" i="9" s="1"/>
  <c r="Q45" i="9"/>
  <c r="Q46" i="9" s="1"/>
  <c r="P45" i="9"/>
  <c r="P46" i="9" s="1"/>
  <c r="O45" i="9"/>
  <c r="O46" i="9" s="1"/>
  <c r="M46" i="9"/>
  <c r="L46" i="9"/>
  <c r="K45" i="9"/>
  <c r="K46" i="9" s="1"/>
  <c r="J45" i="9"/>
  <c r="J46" i="9" s="1"/>
  <c r="I45" i="9"/>
  <c r="I46" i="9" s="1"/>
  <c r="H45" i="9"/>
  <c r="H46" i="9" s="1"/>
  <c r="G45" i="9"/>
  <c r="G46" i="9" s="1"/>
  <c r="F45" i="9"/>
  <c r="D45" i="9"/>
  <c r="B45" i="9"/>
  <c r="AJ43" i="9"/>
  <c r="AI43" i="9"/>
  <c r="AH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AL41" i="9" s="1"/>
  <c r="BA41" i="9"/>
  <c r="V41" i="9"/>
  <c r="V42" i="9" s="1"/>
  <c r="U41" i="9"/>
  <c r="U42" i="9" s="1"/>
  <c r="T41" i="9"/>
  <c r="T42" i="9" s="1"/>
  <c r="S41" i="9"/>
  <c r="S42" i="9" s="1"/>
  <c r="R41" i="9"/>
  <c r="R42" i="9" s="1"/>
  <c r="Q41" i="9"/>
  <c r="Q42" i="9" s="1"/>
  <c r="P41" i="9"/>
  <c r="P42" i="9" s="1"/>
  <c r="O41" i="9"/>
  <c r="O42" i="9" s="1"/>
  <c r="M41" i="9"/>
  <c r="M42" i="9" s="1"/>
  <c r="L41" i="9"/>
  <c r="L42" i="9" s="1"/>
  <c r="K41" i="9"/>
  <c r="K42" i="9" s="1"/>
  <c r="J41" i="9"/>
  <c r="J42" i="9" s="1"/>
  <c r="I41" i="9"/>
  <c r="I42" i="9" s="1"/>
  <c r="H41" i="9"/>
  <c r="H42" i="9" s="1"/>
  <c r="G41" i="9"/>
  <c r="G42" i="9" s="1"/>
  <c r="F41" i="9"/>
  <c r="F42" i="9" s="1"/>
  <c r="D41" i="9"/>
  <c r="B41" i="9"/>
  <c r="AJ39" i="9"/>
  <c r="AI39" i="9"/>
  <c r="AH39" i="9"/>
  <c r="V39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AL37" i="9" s="1"/>
  <c r="BA37" i="9"/>
  <c r="V37" i="9"/>
  <c r="V38" i="9" s="1"/>
  <c r="U37" i="9"/>
  <c r="U38" i="9" s="1"/>
  <c r="T37" i="9"/>
  <c r="T38" i="9" s="1"/>
  <c r="S37" i="9"/>
  <c r="S38" i="9" s="1"/>
  <c r="R37" i="9"/>
  <c r="R38" i="9" s="1"/>
  <c r="Q37" i="9"/>
  <c r="Q38" i="9" s="1"/>
  <c r="P37" i="9"/>
  <c r="P38" i="9" s="1"/>
  <c r="O37" i="9"/>
  <c r="O38" i="9" s="1"/>
  <c r="N37" i="9"/>
  <c r="N38" i="9" s="1"/>
  <c r="M37" i="9"/>
  <c r="M38" i="9" s="1"/>
  <c r="L37" i="9"/>
  <c r="L38" i="9" s="1"/>
  <c r="K37" i="9"/>
  <c r="K38" i="9" s="1"/>
  <c r="J37" i="9"/>
  <c r="J38" i="9" s="1"/>
  <c r="I37" i="9"/>
  <c r="I38" i="9" s="1"/>
  <c r="H37" i="9"/>
  <c r="H38" i="9" s="1"/>
  <c r="G37" i="9"/>
  <c r="G38" i="9" s="1"/>
  <c r="F37" i="9"/>
  <c r="D37" i="9"/>
  <c r="B37" i="9"/>
  <c r="AJ35" i="9"/>
  <c r="AI35" i="9"/>
  <c r="AH35" i="9"/>
  <c r="V35" i="9"/>
  <c r="U35" i="9"/>
  <c r="T35" i="9"/>
  <c r="S35" i="9"/>
  <c r="R35" i="9"/>
  <c r="Q35" i="9"/>
  <c r="P35" i="9"/>
  <c r="O35" i="9"/>
  <c r="N35" i="9"/>
  <c r="M35" i="9"/>
  <c r="L35" i="9"/>
  <c r="K35" i="9"/>
  <c r="J35" i="9"/>
  <c r="I35" i="9"/>
  <c r="H35" i="9"/>
  <c r="G35" i="9"/>
  <c r="F35" i="9"/>
  <c r="AL33" i="9" s="1"/>
  <c r="BA33" i="9"/>
  <c r="V33" i="9"/>
  <c r="V34" i="9" s="1"/>
  <c r="U33" i="9"/>
  <c r="U34" i="9" s="1"/>
  <c r="T33" i="9"/>
  <c r="T34" i="9" s="1"/>
  <c r="S33" i="9"/>
  <c r="S34" i="9" s="1"/>
  <c r="R33" i="9"/>
  <c r="R34" i="9" s="1"/>
  <c r="Q33" i="9"/>
  <c r="Q34" i="9" s="1"/>
  <c r="P33" i="9"/>
  <c r="P34" i="9" s="1"/>
  <c r="O33" i="9"/>
  <c r="O34" i="9" s="1"/>
  <c r="N33" i="9"/>
  <c r="N34" i="9" s="1"/>
  <c r="M33" i="9"/>
  <c r="M34" i="9" s="1"/>
  <c r="L33" i="9"/>
  <c r="L34" i="9" s="1"/>
  <c r="K33" i="9"/>
  <c r="K34" i="9" s="1"/>
  <c r="J33" i="9"/>
  <c r="J34" i="9" s="1"/>
  <c r="I33" i="9"/>
  <c r="I34" i="9" s="1"/>
  <c r="H33" i="9"/>
  <c r="H34" i="9" s="1"/>
  <c r="G33" i="9"/>
  <c r="G34" i="9" s="1"/>
  <c r="F33" i="9"/>
  <c r="F34" i="9" s="1"/>
  <c r="D33" i="9"/>
  <c r="B33" i="9"/>
  <c r="AJ31" i="9"/>
  <c r="AI31" i="9"/>
  <c r="AH31" i="9"/>
  <c r="R31" i="9"/>
  <c r="Q31" i="9"/>
  <c r="P31" i="9"/>
  <c r="O31" i="9"/>
  <c r="N31" i="9"/>
  <c r="M31" i="9"/>
  <c r="L31" i="9"/>
  <c r="K31" i="9"/>
  <c r="J31" i="9"/>
  <c r="I31" i="9"/>
  <c r="H31" i="9"/>
  <c r="G31" i="9"/>
  <c r="F31" i="9"/>
  <c r="AL29" i="9" s="1"/>
  <c r="BA29" i="9"/>
  <c r="T29" i="9"/>
  <c r="T30" i="9" s="1"/>
  <c r="S29" i="9"/>
  <c r="S30" i="9" s="1"/>
  <c r="R29" i="9"/>
  <c r="R30" i="9" s="1"/>
  <c r="Q29" i="9"/>
  <c r="Q30" i="9" s="1"/>
  <c r="P29" i="9"/>
  <c r="P30" i="9" s="1"/>
  <c r="O29" i="9"/>
  <c r="O30" i="9" s="1"/>
  <c r="N29" i="9"/>
  <c r="N30" i="9" s="1"/>
  <c r="M29" i="9"/>
  <c r="M30" i="9" s="1"/>
  <c r="L29" i="9"/>
  <c r="L30" i="9" s="1"/>
  <c r="K29" i="9"/>
  <c r="K30" i="9" s="1"/>
  <c r="J29" i="9"/>
  <c r="J30" i="9" s="1"/>
  <c r="I29" i="9"/>
  <c r="I30" i="9" s="1"/>
  <c r="H29" i="9"/>
  <c r="H30" i="9" s="1"/>
  <c r="G29" i="9"/>
  <c r="G30" i="9" s="1"/>
  <c r="F29" i="9"/>
  <c r="D29" i="9"/>
  <c r="B29" i="9"/>
  <c r="AJ27" i="9"/>
  <c r="AI27" i="9"/>
  <c r="AH27" i="9"/>
  <c r="V27" i="9"/>
  <c r="U27" i="9"/>
  <c r="T27" i="9"/>
  <c r="S27" i="9"/>
  <c r="R27" i="9"/>
  <c r="Q27" i="9"/>
  <c r="P27" i="9"/>
  <c r="O27" i="9"/>
  <c r="N27" i="9"/>
  <c r="M27" i="9"/>
  <c r="L27" i="9"/>
  <c r="K27" i="9"/>
  <c r="J27" i="9"/>
  <c r="I27" i="9"/>
  <c r="H27" i="9"/>
  <c r="G27" i="9"/>
  <c r="F27" i="9"/>
  <c r="BA25" i="9"/>
  <c r="V25" i="9"/>
  <c r="V26" i="9" s="1"/>
  <c r="U25" i="9"/>
  <c r="U26" i="9" s="1"/>
  <c r="T25" i="9"/>
  <c r="T26" i="9" s="1"/>
  <c r="S25" i="9"/>
  <c r="S26" i="9" s="1"/>
  <c r="R25" i="9"/>
  <c r="R26" i="9" s="1"/>
  <c r="Q25" i="9"/>
  <c r="Q26" i="9" s="1"/>
  <c r="P25" i="9"/>
  <c r="P26" i="9" s="1"/>
  <c r="O25" i="9"/>
  <c r="O26" i="9" s="1"/>
  <c r="N25" i="9"/>
  <c r="N26" i="9" s="1"/>
  <c r="M25" i="9"/>
  <c r="M26" i="9" s="1"/>
  <c r="L25" i="9"/>
  <c r="L26" i="9" s="1"/>
  <c r="K25" i="9"/>
  <c r="K26" i="9" s="1"/>
  <c r="J25" i="9"/>
  <c r="J26" i="9" s="1"/>
  <c r="I25" i="9"/>
  <c r="I26" i="9" s="1"/>
  <c r="H25" i="9"/>
  <c r="H26" i="9" s="1"/>
  <c r="G25" i="9"/>
  <c r="F25" i="9"/>
  <c r="F26" i="9" s="1"/>
  <c r="D25" i="9"/>
  <c r="B25" i="9"/>
  <c r="AJ23" i="9"/>
  <c r="AI23" i="9"/>
  <c r="AH23" i="9"/>
  <c r="V23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AL21" i="9" s="1"/>
  <c r="BA21" i="9"/>
  <c r="V21" i="9"/>
  <c r="V22" i="9" s="1"/>
  <c r="U21" i="9"/>
  <c r="U22" i="9" s="1"/>
  <c r="T21" i="9"/>
  <c r="T22" i="9" s="1"/>
  <c r="S21" i="9"/>
  <c r="S22" i="9" s="1"/>
  <c r="R21" i="9"/>
  <c r="R22" i="9" s="1"/>
  <c r="Q21" i="9"/>
  <c r="Q22" i="9" s="1"/>
  <c r="P21" i="9"/>
  <c r="P22" i="9" s="1"/>
  <c r="O21" i="9"/>
  <c r="O22" i="9" s="1"/>
  <c r="N21" i="9"/>
  <c r="N22" i="9" s="1"/>
  <c r="M21" i="9"/>
  <c r="M22" i="9" s="1"/>
  <c r="L21" i="9"/>
  <c r="L22" i="9" s="1"/>
  <c r="K21" i="9"/>
  <c r="K22" i="9" s="1"/>
  <c r="J21" i="9"/>
  <c r="J22" i="9" s="1"/>
  <c r="I21" i="9"/>
  <c r="I22" i="9" s="1"/>
  <c r="H21" i="9"/>
  <c r="H22" i="9" s="1"/>
  <c r="G21" i="9"/>
  <c r="G22" i="9" s="1"/>
  <c r="F21" i="9"/>
  <c r="D21" i="9"/>
  <c r="B21" i="9"/>
  <c r="AJ19" i="9"/>
  <c r="AI19" i="9"/>
  <c r="AH19" i="9"/>
  <c r="V19" i="9"/>
  <c r="U19" i="9"/>
  <c r="T19" i="9"/>
  <c r="S19" i="9"/>
  <c r="R19" i="9"/>
  <c r="Q19" i="9"/>
  <c r="P19" i="9"/>
  <c r="O19" i="9"/>
  <c r="N19" i="9"/>
  <c r="M19" i="9"/>
  <c r="L19" i="9"/>
  <c r="K19" i="9"/>
  <c r="J19" i="9"/>
  <c r="I19" i="9"/>
  <c r="H19" i="9"/>
  <c r="G19" i="9"/>
  <c r="F19" i="9"/>
  <c r="AL17" i="9" s="1"/>
  <c r="BA17" i="9"/>
  <c r="V17" i="9"/>
  <c r="V18" i="9" s="1"/>
  <c r="U17" i="9"/>
  <c r="U18" i="9" s="1"/>
  <c r="T17" i="9"/>
  <c r="T18" i="9" s="1"/>
  <c r="S17" i="9"/>
  <c r="S18" i="9" s="1"/>
  <c r="R17" i="9"/>
  <c r="R18" i="9" s="1"/>
  <c r="Q17" i="9"/>
  <c r="Q18" i="9" s="1"/>
  <c r="P17" i="9"/>
  <c r="P18" i="9" s="1"/>
  <c r="O17" i="9"/>
  <c r="O18" i="9" s="1"/>
  <c r="N17" i="9"/>
  <c r="N18" i="9" s="1"/>
  <c r="M17" i="9"/>
  <c r="M18" i="9" s="1"/>
  <c r="L17" i="9"/>
  <c r="L18" i="9" s="1"/>
  <c r="K17" i="9"/>
  <c r="K18" i="9" s="1"/>
  <c r="J17" i="9"/>
  <c r="J18" i="9" s="1"/>
  <c r="I17" i="9"/>
  <c r="I18" i="9" s="1"/>
  <c r="H17" i="9"/>
  <c r="H18" i="9" s="1"/>
  <c r="G17" i="9"/>
  <c r="G18" i="9" s="1"/>
  <c r="F17" i="9"/>
  <c r="F18" i="9" s="1"/>
  <c r="D17" i="9"/>
  <c r="B17" i="9"/>
  <c r="AJ15" i="9"/>
  <c r="AI15" i="9"/>
  <c r="AH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AL13" i="9" s="1"/>
  <c r="BA13" i="9"/>
  <c r="U13" i="9"/>
  <c r="U14" i="9" s="1"/>
  <c r="T13" i="9"/>
  <c r="T14" i="9" s="1"/>
  <c r="S13" i="9"/>
  <c r="S14" i="9" s="1"/>
  <c r="R13" i="9"/>
  <c r="R14" i="9" s="1"/>
  <c r="Q13" i="9"/>
  <c r="Q14" i="9" s="1"/>
  <c r="P13" i="9"/>
  <c r="P14" i="9" s="1"/>
  <c r="O13" i="9"/>
  <c r="O14" i="9" s="1"/>
  <c r="N13" i="9"/>
  <c r="N14" i="9" s="1"/>
  <c r="M13" i="9"/>
  <c r="M14" i="9" s="1"/>
  <c r="L13" i="9"/>
  <c r="L14" i="9" s="1"/>
  <c r="K13" i="9"/>
  <c r="K14" i="9" s="1"/>
  <c r="J13" i="9"/>
  <c r="J14" i="9" s="1"/>
  <c r="I13" i="9"/>
  <c r="I14" i="9" s="1"/>
  <c r="H13" i="9"/>
  <c r="H14" i="9" s="1"/>
  <c r="G13" i="9"/>
  <c r="G14" i="9" s="1"/>
  <c r="F13" i="9"/>
  <c r="D13" i="9"/>
  <c r="B13" i="9"/>
  <c r="AJ11" i="9"/>
  <c r="AI11" i="9"/>
  <c r="AH11" i="9"/>
  <c r="V11" i="9"/>
  <c r="U11" i="9"/>
  <c r="T11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F11" i="9"/>
  <c r="AL9" i="9" s="1"/>
  <c r="BA9" i="9"/>
  <c r="T9" i="9"/>
  <c r="S9" i="9"/>
  <c r="O9" i="9"/>
  <c r="N9" i="9"/>
  <c r="M9" i="9"/>
  <c r="L9" i="9"/>
  <c r="K9" i="9"/>
  <c r="J9" i="9"/>
  <c r="I9" i="9"/>
  <c r="H9" i="9"/>
  <c r="G9" i="9"/>
  <c r="F9" i="9"/>
  <c r="D9" i="9"/>
  <c r="B9" i="9"/>
  <c r="AO3" i="9"/>
  <c r="AK116" i="9" s="1"/>
  <c r="AJ63" i="8"/>
  <c r="AI63" i="8"/>
  <c r="AH63" i="8"/>
  <c r="V63" i="8"/>
  <c r="U63" i="8"/>
  <c r="T63" i="8"/>
  <c r="S63" i="8"/>
  <c r="R63" i="8"/>
  <c r="Q63" i="8"/>
  <c r="P63" i="8"/>
  <c r="O63" i="8"/>
  <c r="N63" i="8"/>
  <c r="M63" i="8"/>
  <c r="L63" i="8"/>
  <c r="K63" i="8"/>
  <c r="J63" i="8"/>
  <c r="I63" i="8"/>
  <c r="H63" i="8"/>
  <c r="G63" i="8"/>
  <c r="F63" i="8"/>
  <c r="BA61" i="8"/>
  <c r="D61" i="8"/>
  <c r="B61" i="8"/>
  <c r="AJ59" i="8"/>
  <c r="AI59" i="8"/>
  <c r="AH59" i="8"/>
  <c r="BA57" i="8"/>
  <c r="D57" i="8"/>
  <c r="B57" i="8"/>
  <c r="AJ55" i="8"/>
  <c r="AI55" i="8"/>
  <c r="AH55" i="8"/>
  <c r="V55" i="8"/>
  <c r="U55" i="8"/>
  <c r="T55" i="8"/>
  <c r="S55" i="8"/>
  <c r="R55" i="8"/>
  <c r="Q55" i="8"/>
  <c r="P55" i="8"/>
  <c r="O55" i="8"/>
  <c r="N55" i="8"/>
  <c r="M55" i="8"/>
  <c r="L55" i="8"/>
  <c r="K55" i="8"/>
  <c r="J55" i="8"/>
  <c r="I55" i="8"/>
  <c r="H55" i="8"/>
  <c r="G55" i="8"/>
  <c r="F55" i="8"/>
  <c r="BA53" i="8"/>
  <c r="V53" i="8"/>
  <c r="V54" i="8" s="1"/>
  <c r="U53" i="8"/>
  <c r="U54" i="8" s="1"/>
  <c r="T53" i="8"/>
  <c r="T54" i="8" s="1"/>
  <c r="S53" i="8"/>
  <c r="S54" i="8" s="1"/>
  <c r="R53" i="8"/>
  <c r="R54" i="8" s="1"/>
  <c r="Q53" i="8"/>
  <c r="Q54" i="8" s="1"/>
  <c r="P53" i="8"/>
  <c r="P54" i="8" s="1"/>
  <c r="O53" i="8"/>
  <c r="O54" i="8" s="1"/>
  <c r="N53" i="8"/>
  <c r="N54" i="8" s="1"/>
  <c r="M53" i="8"/>
  <c r="M54" i="8" s="1"/>
  <c r="L53" i="8"/>
  <c r="L54" i="8" s="1"/>
  <c r="K53" i="8"/>
  <c r="K54" i="8" s="1"/>
  <c r="J53" i="8"/>
  <c r="J54" i="8" s="1"/>
  <c r="I53" i="8"/>
  <c r="I54" i="8" s="1"/>
  <c r="H53" i="8"/>
  <c r="H54" i="8" s="1"/>
  <c r="G53" i="8"/>
  <c r="G54" i="8" s="1"/>
  <c r="F53" i="8"/>
  <c r="F54" i="8" s="1"/>
  <c r="D53" i="8"/>
  <c r="B53" i="8"/>
  <c r="AJ51" i="8"/>
  <c r="AI51" i="8"/>
  <c r="AH51" i="8"/>
  <c r="V51" i="8"/>
  <c r="U51" i="8"/>
  <c r="T51" i="8"/>
  <c r="S51" i="8"/>
  <c r="R51" i="8"/>
  <c r="Q51" i="8"/>
  <c r="P51" i="8"/>
  <c r="O51" i="8"/>
  <c r="N51" i="8"/>
  <c r="M51" i="8"/>
  <c r="L51" i="8"/>
  <c r="K51" i="8"/>
  <c r="J51" i="8"/>
  <c r="I51" i="8"/>
  <c r="H51" i="8"/>
  <c r="G51" i="8"/>
  <c r="F51" i="8"/>
  <c r="BA49" i="8"/>
  <c r="V49" i="8"/>
  <c r="V50" i="8" s="1"/>
  <c r="U49" i="8"/>
  <c r="U50" i="8" s="1"/>
  <c r="T50" i="8"/>
  <c r="S49" i="8"/>
  <c r="R49" i="8"/>
  <c r="Q49" i="8"/>
  <c r="Q50" i="8" s="1"/>
  <c r="P49" i="8"/>
  <c r="P50" i="8" s="1"/>
  <c r="O49" i="8"/>
  <c r="O50" i="8" s="1"/>
  <c r="N49" i="8"/>
  <c r="N50" i="8" s="1"/>
  <c r="M49" i="8"/>
  <c r="M50" i="8" s="1"/>
  <c r="L49" i="8"/>
  <c r="L50" i="8" s="1"/>
  <c r="K49" i="8"/>
  <c r="K50" i="8" s="1"/>
  <c r="J49" i="8"/>
  <c r="J50" i="8" s="1"/>
  <c r="I49" i="8"/>
  <c r="I50" i="8" s="1"/>
  <c r="H49" i="8"/>
  <c r="H50" i="8" s="1"/>
  <c r="G49" i="8"/>
  <c r="G50" i="8" s="1"/>
  <c r="F49" i="8"/>
  <c r="D49" i="8"/>
  <c r="B49" i="8"/>
  <c r="AJ47" i="8"/>
  <c r="AI47" i="8"/>
  <c r="AH47" i="8"/>
  <c r="V47" i="8"/>
  <c r="U47" i="8"/>
  <c r="T47" i="8"/>
  <c r="S47" i="8"/>
  <c r="R47" i="8"/>
  <c r="Q47" i="8"/>
  <c r="P47" i="8"/>
  <c r="O47" i="8"/>
  <c r="N47" i="8"/>
  <c r="M47" i="8"/>
  <c r="L47" i="8"/>
  <c r="K47" i="8"/>
  <c r="J47" i="8"/>
  <c r="I47" i="8"/>
  <c r="H47" i="8"/>
  <c r="G47" i="8"/>
  <c r="F47" i="8"/>
  <c r="BA45" i="8"/>
  <c r="V45" i="8"/>
  <c r="V46" i="8" s="1"/>
  <c r="U45" i="8"/>
  <c r="U46" i="8" s="1"/>
  <c r="T45" i="8"/>
  <c r="T46" i="8" s="1"/>
  <c r="S45" i="8"/>
  <c r="S46" i="8" s="1"/>
  <c r="R45" i="8"/>
  <c r="R46" i="8" s="1"/>
  <c r="Q45" i="8"/>
  <c r="Q46" i="8" s="1"/>
  <c r="P45" i="8"/>
  <c r="P46" i="8" s="1"/>
  <c r="O45" i="8"/>
  <c r="O46" i="8" s="1"/>
  <c r="M45" i="8"/>
  <c r="M46" i="8" s="1"/>
  <c r="L45" i="8"/>
  <c r="L46" i="8" s="1"/>
  <c r="K45" i="8"/>
  <c r="K46" i="8" s="1"/>
  <c r="J45" i="8"/>
  <c r="J46" i="8" s="1"/>
  <c r="I45" i="8"/>
  <c r="I46" i="8" s="1"/>
  <c r="H45" i="8"/>
  <c r="H46" i="8" s="1"/>
  <c r="G45" i="8"/>
  <c r="F45" i="8"/>
  <c r="F46" i="8" s="1"/>
  <c r="D45" i="8"/>
  <c r="B45" i="8"/>
  <c r="AJ43" i="8"/>
  <c r="AI43" i="8"/>
  <c r="AH43" i="8"/>
  <c r="V43" i="8"/>
  <c r="U43" i="8"/>
  <c r="T43" i="8"/>
  <c r="S43" i="8"/>
  <c r="R43" i="8"/>
  <c r="Q43" i="8"/>
  <c r="P43" i="8"/>
  <c r="O43" i="8"/>
  <c r="N43" i="8"/>
  <c r="M43" i="8"/>
  <c r="L43" i="8"/>
  <c r="K43" i="8"/>
  <c r="J43" i="8"/>
  <c r="I43" i="8"/>
  <c r="H43" i="8"/>
  <c r="G43" i="8"/>
  <c r="F43" i="8"/>
  <c r="BA41" i="8"/>
  <c r="V41" i="8"/>
  <c r="V42" i="8" s="1"/>
  <c r="U41" i="8"/>
  <c r="U42" i="8" s="1"/>
  <c r="T41" i="8"/>
  <c r="T42" i="8" s="1"/>
  <c r="S41" i="8"/>
  <c r="S42" i="8" s="1"/>
  <c r="R41" i="8"/>
  <c r="R42" i="8" s="1"/>
  <c r="Q41" i="8"/>
  <c r="Q42" i="8" s="1"/>
  <c r="P41" i="8"/>
  <c r="P42" i="8" s="1"/>
  <c r="O41" i="8"/>
  <c r="O42" i="8" s="1"/>
  <c r="N41" i="8"/>
  <c r="N42" i="8" s="1"/>
  <c r="M41" i="8"/>
  <c r="M42" i="8" s="1"/>
  <c r="L41" i="8"/>
  <c r="L42" i="8" s="1"/>
  <c r="K41" i="8"/>
  <c r="K42" i="8" s="1"/>
  <c r="J41" i="8"/>
  <c r="J42" i="8" s="1"/>
  <c r="I41" i="8"/>
  <c r="I42" i="8" s="1"/>
  <c r="H41" i="8"/>
  <c r="H42" i="8" s="1"/>
  <c r="G41" i="8"/>
  <c r="G42" i="8" s="1"/>
  <c r="F41" i="8"/>
  <c r="D41" i="8"/>
  <c r="B41" i="8"/>
  <c r="AJ39" i="8"/>
  <c r="AI39" i="8"/>
  <c r="AH39" i="8"/>
  <c r="V39" i="8"/>
  <c r="U39" i="8"/>
  <c r="T39" i="8"/>
  <c r="S39" i="8"/>
  <c r="R39" i="8"/>
  <c r="Q39" i="8"/>
  <c r="P39" i="8"/>
  <c r="O39" i="8"/>
  <c r="N39" i="8"/>
  <c r="M39" i="8"/>
  <c r="L39" i="8"/>
  <c r="K39" i="8"/>
  <c r="J39" i="8"/>
  <c r="I39" i="8"/>
  <c r="H39" i="8"/>
  <c r="G39" i="8"/>
  <c r="F39" i="8"/>
  <c r="BA37" i="8"/>
  <c r="V37" i="8"/>
  <c r="V38" i="8" s="1"/>
  <c r="U37" i="8"/>
  <c r="U38" i="8" s="1"/>
  <c r="T37" i="8"/>
  <c r="S37" i="8"/>
  <c r="S38" i="8" s="1"/>
  <c r="R37" i="8"/>
  <c r="R38" i="8" s="1"/>
  <c r="Q37" i="8"/>
  <c r="Q38" i="8" s="1"/>
  <c r="P37" i="8"/>
  <c r="P38" i="8" s="1"/>
  <c r="O37" i="8"/>
  <c r="O38" i="8" s="1"/>
  <c r="M37" i="8"/>
  <c r="M38" i="8" s="1"/>
  <c r="L37" i="8"/>
  <c r="L38" i="8" s="1"/>
  <c r="K37" i="8"/>
  <c r="K38" i="8" s="1"/>
  <c r="J37" i="8"/>
  <c r="J38" i="8" s="1"/>
  <c r="I37" i="8"/>
  <c r="I38" i="8" s="1"/>
  <c r="H37" i="8"/>
  <c r="H38" i="8" s="1"/>
  <c r="G37" i="8"/>
  <c r="F37" i="8"/>
  <c r="F38" i="8" s="1"/>
  <c r="D37" i="8"/>
  <c r="B37" i="8"/>
  <c r="AJ35" i="8"/>
  <c r="AI35" i="8"/>
  <c r="AH35" i="8"/>
  <c r="V35" i="8"/>
  <c r="U35" i="8"/>
  <c r="T35" i="8"/>
  <c r="S35" i="8"/>
  <c r="R35" i="8"/>
  <c r="Q35" i="8"/>
  <c r="P35" i="8"/>
  <c r="O35" i="8"/>
  <c r="N35" i="8"/>
  <c r="M35" i="8"/>
  <c r="L35" i="8"/>
  <c r="K35" i="8"/>
  <c r="J35" i="8"/>
  <c r="I35" i="8"/>
  <c r="H35" i="8"/>
  <c r="G35" i="8"/>
  <c r="F35" i="8"/>
  <c r="BA33" i="8"/>
  <c r="V33" i="8"/>
  <c r="V34" i="8" s="1"/>
  <c r="U33" i="8"/>
  <c r="U34" i="8" s="1"/>
  <c r="T33" i="8"/>
  <c r="T34" i="8" s="1"/>
  <c r="S33" i="8"/>
  <c r="S34" i="8" s="1"/>
  <c r="R33" i="8"/>
  <c r="R34" i="8" s="1"/>
  <c r="Q33" i="8"/>
  <c r="Q34" i="8" s="1"/>
  <c r="O33" i="8"/>
  <c r="O34" i="8" s="1"/>
  <c r="N33" i="8"/>
  <c r="N34" i="8" s="1"/>
  <c r="M33" i="8"/>
  <c r="M34" i="8" s="1"/>
  <c r="L33" i="8"/>
  <c r="L34" i="8" s="1"/>
  <c r="K33" i="8"/>
  <c r="K34" i="8" s="1"/>
  <c r="J33" i="8"/>
  <c r="J34" i="8" s="1"/>
  <c r="I33" i="8"/>
  <c r="I34" i="8" s="1"/>
  <c r="H33" i="8"/>
  <c r="H34" i="8" s="1"/>
  <c r="G33" i="8"/>
  <c r="G34" i="8" s="1"/>
  <c r="F33" i="8"/>
  <c r="D33" i="8"/>
  <c r="B33" i="8"/>
  <c r="AJ31" i="8"/>
  <c r="AI31" i="8"/>
  <c r="AH31" i="8"/>
  <c r="V31" i="8"/>
  <c r="U31" i="8"/>
  <c r="T31" i="8"/>
  <c r="S31" i="8"/>
  <c r="R31" i="8"/>
  <c r="Q31" i="8"/>
  <c r="P31" i="8"/>
  <c r="O31" i="8"/>
  <c r="N31" i="8"/>
  <c r="M31" i="8"/>
  <c r="L31" i="8"/>
  <c r="K31" i="8"/>
  <c r="J31" i="8"/>
  <c r="I31" i="8"/>
  <c r="H31" i="8"/>
  <c r="G31" i="8"/>
  <c r="F31" i="8"/>
  <c r="BA29" i="8"/>
  <c r="V29" i="8"/>
  <c r="V30" i="8" s="1"/>
  <c r="U29" i="8"/>
  <c r="U30" i="8" s="1"/>
  <c r="T29" i="8"/>
  <c r="T30" i="8" s="1"/>
  <c r="S29" i="8"/>
  <c r="S30" i="8" s="1"/>
  <c r="R29" i="8"/>
  <c r="R30" i="8" s="1"/>
  <c r="Q29" i="8"/>
  <c r="Q30" i="8" s="1"/>
  <c r="P29" i="8"/>
  <c r="P30" i="8" s="1"/>
  <c r="O29" i="8"/>
  <c r="O30" i="8" s="1"/>
  <c r="N29" i="8"/>
  <c r="N30" i="8" s="1"/>
  <c r="M29" i="8"/>
  <c r="M30" i="8" s="1"/>
  <c r="L29" i="8"/>
  <c r="L30" i="8" s="1"/>
  <c r="K29" i="8"/>
  <c r="K30" i="8" s="1"/>
  <c r="J29" i="8"/>
  <c r="J30" i="8" s="1"/>
  <c r="I29" i="8"/>
  <c r="I30" i="8" s="1"/>
  <c r="H29" i="8"/>
  <c r="H30" i="8" s="1"/>
  <c r="G29" i="8"/>
  <c r="F29" i="8"/>
  <c r="F30" i="8" s="1"/>
  <c r="D29" i="8"/>
  <c r="B29" i="8"/>
  <c r="AJ27" i="8"/>
  <c r="AI27" i="8"/>
  <c r="AH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AL25" i="8" s="1"/>
  <c r="BA25" i="8"/>
  <c r="V25" i="8"/>
  <c r="U25" i="8"/>
  <c r="T25" i="8"/>
  <c r="T26" i="8" s="1"/>
  <c r="S25" i="8"/>
  <c r="R25" i="8"/>
  <c r="R26" i="8" s="1"/>
  <c r="Q25" i="8"/>
  <c r="Q26" i="8" s="1"/>
  <c r="P25" i="8"/>
  <c r="P26" i="8" s="1"/>
  <c r="N25" i="8"/>
  <c r="N26" i="8" s="1"/>
  <c r="M25" i="8"/>
  <c r="M26" i="8" s="1"/>
  <c r="L25" i="8"/>
  <c r="L26" i="8" s="1"/>
  <c r="K25" i="8"/>
  <c r="K26" i="8" s="1"/>
  <c r="J25" i="8"/>
  <c r="J26" i="8" s="1"/>
  <c r="I25" i="8"/>
  <c r="I26" i="8" s="1"/>
  <c r="H25" i="8"/>
  <c r="H26" i="8" s="1"/>
  <c r="G25" i="8"/>
  <c r="G26" i="8" s="1"/>
  <c r="F25" i="8"/>
  <c r="D25" i="8"/>
  <c r="B25" i="8"/>
  <c r="AJ23" i="8"/>
  <c r="AI23" i="8"/>
  <c r="AH23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BA21" i="8"/>
  <c r="V21" i="8"/>
  <c r="V22" i="8" s="1"/>
  <c r="U21" i="8"/>
  <c r="U22" i="8" s="1"/>
  <c r="T21" i="8"/>
  <c r="T22" i="8" s="1"/>
  <c r="S21" i="8"/>
  <c r="S22" i="8" s="1"/>
  <c r="R21" i="8"/>
  <c r="R22" i="8" s="1"/>
  <c r="Q21" i="8"/>
  <c r="Q22" i="8" s="1"/>
  <c r="P21" i="8"/>
  <c r="P22" i="8" s="1"/>
  <c r="N21" i="8"/>
  <c r="N22" i="8" s="1"/>
  <c r="M21" i="8"/>
  <c r="M22" i="8" s="1"/>
  <c r="L21" i="8"/>
  <c r="L22" i="8" s="1"/>
  <c r="K21" i="8"/>
  <c r="K22" i="8" s="1"/>
  <c r="J21" i="8"/>
  <c r="J22" i="8" s="1"/>
  <c r="I21" i="8"/>
  <c r="I22" i="8" s="1"/>
  <c r="H21" i="8"/>
  <c r="H22" i="8" s="1"/>
  <c r="G21" i="8"/>
  <c r="G22" i="8" s="1"/>
  <c r="F21" i="8"/>
  <c r="D21" i="8"/>
  <c r="B21" i="8"/>
  <c r="AJ19" i="8"/>
  <c r="AI19" i="8"/>
  <c r="AH19" i="8"/>
  <c r="V19" i="8"/>
  <c r="U19" i="8"/>
  <c r="T19" i="8"/>
  <c r="S19" i="8"/>
  <c r="R19" i="8"/>
  <c r="Q19" i="8"/>
  <c r="P19" i="8"/>
  <c r="O19" i="8"/>
  <c r="N19" i="8"/>
  <c r="M19" i="8"/>
  <c r="L19" i="8"/>
  <c r="K19" i="8"/>
  <c r="J19" i="8"/>
  <c r="I19" i="8"/>
  <c r="H19" i="8"/>
  <c r="G19" i="8"/>
  <c r="F19" i="8"/>
  <c r="BA17" i="8"/>
  <c r="V17" i="8"/>
  <c r="V18" i="8" s="1"/>
  <c r="U17" i="8"/>
  <c r="U18" i="8" s="1"/>
  <c r="T17" i="8"/>
  <c r="T18" i="8" s="1"/>
  <c r="S17" i="8"/>
  <c r="S18" i="8" s="1"/>
  <c r="R17" i="8"/>
  <c r="R18" i="8" s="1"/>
  <c r="Q17" i="8"/>
  <c r="Q18" i="8" s="1"/>
  <c r="P17" i="8"/>
  <c r="P18" i="8" s="1"/>
  <c r="N17" i="8"/>
  <c r="N18" i="8" s="1"/>
  <c r="M17" i="8"/>
  <c r="M18" i="8" s="1"/>
  <c r="L17" i="8"/>
  <c r="L18" i="8" s="1"/>
  <c r="K17" i="8"/>
  <c r="K18" i="8" s="1"/>
  <c r="J17" i="8"/>
  <c r="J18" i="8" s="1"/>
  <c r="I17" i="8"/>
  <c r="I18" i="8" s="1"/>
  <c r="H17" i="8"/>
  <c r="H18" i="8" s="1"/>
  <c r="G17" i="8"/>
  <c r="F17" i="8"/>
  <c r="F18" i="8" s="1"/>
  <c r="D17" i="8"/>
  <c r="B17" i="8"/>
  <c r="AJ15" i="8"/>
  <c r="AI15" i="8"/>
  <c r="AH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BA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D13" i="8"/>
  <c r="B13" i="8"/>
  <c r="AJ11" i="8"/>
  <c r="AI11" i="8"/>
  <c r="AH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BA9" i="8"/>
  <c r="V9" i="8"/>
  <c r="U9" i="8"/>
  <c r="T9" i="8"/>
  <c r="S9" i="8"/>
  <c r="S10" i="8" s="1"/>
  <c r="R9" i="8"/>
  <c r="P9" i="8"/>
  <c r="O9" i="8"/>
  <c r="O10" i="8" s="1"/>
  <c r="N9" i="8"/>
  <c r="M9" i="8"/>
  <c r="L9" i="8"/>
  <c r="K9" i="8"/>
  <c r="K10" i="8" s="1"/>
  <c r="J9" i="8"/>
  <c r="I9" i="8"/>
  <c r="H9" i="8"/>
  <c r="G9" i="8"/>
  <c r="G10" i="8" s="1"/>
  <c r="F9" i="8"/>
  <c r="D9" i="8"/>
  <c r="B9" i="8"/>
  <c r="AO3" i="8"/>
  <c r="AK72" i="8" s="1"/>
  <c r="V25" i="7"/>
  <c r="U25" i="7"/>
  <c r="V23" i="7"/>
  <c r="U23" i="7"/>
  <c r="V21" i="7"/>
  <c r="V22" i="7" s="1"/>
  <c r="U21" i="7"/>
  <c r="U22" i="7" s="1"/>
  <c r="V19" i="7"/>
  <c r="U19" i="7"/>
  <c r="V17" i="7"/>
  <c r="V18" i="7" s="1"/>
  <c r="U17" i="7"/>
  <c r="U18" i="7" s="1"/>
  <c r="V15" i="7"/>
  <c r="U15" i="7"/>
  <c r="V13" i="7"/>
  <c r="V14" i="7" s="1"/>
  <c r="U13" i="7"/>
  <c r="U14" i="7" s="1"/>
  <c r="V11" i="7"/>
  <c r="U11" i="7"/>
  <c r="V9" i="7"/>
  <c r="U9" i="7"/>
  <c r="V79" i="7"/>
  <c r="U79" i="7"/>
  <c r="V77" i="7"/>
  <c r="V78" i="7" s="1"/>
  <c r="U77" i="7"/>
  <c r="U78" i="7" s="1"/>
  <c r="T25" i="7"/>
  <c r="T26" i="7" s="1"/>
  <c r="S25" i="7"/>
  <c r="S26" i="7" s="1"/>
  <c r="T23" i="7"/>
  <c r="S23" i="7"/>
  <c r="T21" i="7"/>
  <c r="T22" i="7" s="1"/>
  <c r="S21" i="7"/>
  <c r="S22" i="7" s="1"/>
  <c r="T19" i="7"/>
  <c r="S19" i="7"/>
  <c r="T17" i="7"/>
  <c r="T18" i="7" s="1"/>
  <c r="S17" i="7"/>
  <c r="S18" i="7" s="1"/>
  <c r="T15" i="7"/>
  <c r="S15" i="7"/>
  <c r="T13" i="7"/>
  <c r="T14" i="7" s="1"/>
  <c r="S13" i="7"/>
  <c r="S14" i="7" s="1"/>
  <c r="T11" i="7"/>
  <c r="S11" i="7"/>
  <c r="T9" i="7"/>
  <c r="S9" i="7"/>
  <c r="T79" i="7"/>
  <c r="S79" i="7"/>
  <c r="T77" i="7"/>
  <c r="T78" i="7" s="1"/>
  <c r="S77" i="7"/>
  <c r="S78" i="7" s="1"/>
  <c r="V75" i="7"/>
  <c r="U75" i="7"/>
  <c r="V73" i="7"/>
  <c r="V74" i="7" s="1"/>
  <c r="U73" i="7"/>
  <c r="U74" i="7" s="1"/>
  <c r="V91" i="7"/>
  <c r="U91" i="7"/>
  <c r="V89" i="7"/>
  <c r="V90" i="7" s="1"/>
  <c r="U89" i="7"/>
  <c r="U90" i="7" s="1"/>
  <c r="V87" i="7"/>
  <c r="U87" i="7"/>
  <c r="V85" i="7"/>
  <c r="V86" i="7" s="1"/>
  <c r="U85" i="7"/>
  <c r="U86" i="7" s="1"/>
  <c r="V83" i="7"/>
  <c r="U83" i="7"/>
  <c r="V81" i="7"/>
  <c r="V82" i="7" s="1"/>
  <c r="U81" i="7"/>
  <c r="U82" i="7" s="1"/>
  <c r="V71" i="7"/>
  <c r="U71" i="7"/>
  <c r="V69" i="7"/>
  <c r="V70" i="7" s="1"/>
  <c r="U69" i="7"/>
  <c r="U70" i="7" s="1"/>
  <c r="V67" i="7"/>
  <c r="U67" i="7"/>
  <c r="V65" i="7"/>
  <c r="V66" i="7" s="1"/>
  <c r="U65" i="7"/>
  <c r="U66" i="7" s="1"/>
  <c r="V63" i="7"/>
  <c r="U63" i="7"/>
  <c r="V61" i="7"/>
  <c r="V62" i="7" s="1"/>
  <c r="U61" i="7"/>
  <c r="U62" i="7" s="1"/>
  <c r="V59" i="7"/>
  <c r="U59" i="7"/>
  <c r="V57" i="7"/>
  <c r="V58" i="7" s="1"/>
  <c r="U57" i="7"/>
  <c r="U58" i="7" s="1"/>
  <c r="V55" i="7"/>
  <c r="U55" i="7"/>
  <c r="V53" i="7"/>
  <c r="V54" i="7" s="1"/>
  <c r="U53" i="7"/>
  <c r="U54" i="7" s="1"/>
  <c r="V51" i="7"/>
  <c r="U51" i="7"/>
  <c r="V49" i="7"/>
  <c r="V50" i="7" s="1"/>
  <c r="U49" i="7"/>
  <c r="U50" i="7" s="1"/>
  <c r="V47" i="7"/>
  <c r="U47" i="7"/>
  <c r="V45" i="7"/>
  <c r="V46" i="7" s="1"/>
  <c r="U45" i="7"/>
  <c r="U46" i="7" s="1"/>
  <c r="V43" i="7"/>
  <c r="U43" i="7"/>
  <c r="V41" i="7"/>
  <c r="V42" i="7" s="1"/>
  <c r="U41" i="7"/>
  <c r="U42" i="7" s="1"/>
  <c r="V39" i="7"/>
  <c r="U39" i="7"/>
  <c r="V37" i="7"/>
  <c r="V38" i="7" s="1"/>
  <c r="U37" i="7"/>
  <c r="U38" i="7" s="1"/>
  <c r="V35" i="7"/>
  <c r="U35" i="7"/>
  <c r="V33" i="7"/>
  <c r="V34" i="7" s="1"/>
  <c r="U33" i="7"/>
  <c r="U34" i="7" s="1"/>
  <c r="V31" i="7"/>
  <c r="U31" i="7"/>
  <c r="V30" i="7"/>
  <c r="U30" i="7"/>
  <c r="S30" i="7"/>
  <c r="T30" i="7"/>
  <c r="S31" i="7"/>
  <c r="T31" i="7"/>
  <c r="S33" i="7"/>
  <c r="T33" i="7"/>
  <c r="T34" i="7" s="1"/>
  <c r="S34" i="7"/>
  <c r="S35" i="7"/>
  <c r="T35" i="7"/>
  <c r="S37" i="7"/>
  <c r="S38" i="7" s="1"/>
  <c r="T37" i="7"/>
  <c r="T38" i="7" s="1"/>
  <c r="S39" i="7"/>
  <c r="T39" i="7"/>
  <c r="S41" i="7"/>
  <c r="S42" i="7" s="1"/>
  <c r="T41" i="7"/>
  <c r="T42" i="7" s="1"/>
  <c r="S43" i="7"/>
  <c r="T43" i="7"/>
  <c r="S45" i="7"/>
  <c r="S46" i="7" s="1"/>
  <c r="T45" i="7"/>
  <c r="T46" i="7" s="1"/>
  <c r="S47" i="7"/>
  <c r="T47" i="7"/>
  <c r="S49" i="7"/>
  <c r="S50" i="7" s="1"/>
  <c r="T49" i="7"/>
  <c r="T50" i="7"/>
  <c r="S51" i="7"/>
  <c r="T51" i="7"/>
  <c r="S53" i="7"/>
  <c r="S54" i="7" s="1"/>
  <c r="T53" i="7"/>
  <c r="T54" i="7" s="1"/>
  <c r="S55" i="7"/>
  <c r="T55" i="7"/>
  <c r="S57" i="7"/>
  <c r="S58" i="7" s="1"/>
  <c r="T57" i="7"/>
  <c r="T58" i="7" s="1"/>
  <c r="S59" i="7"/>
  <c r="T59" i="7"/>
  <c r="S61" i="7"/>
  <c r="T61" i="7"/>
  <c r="T62" i="7" s="1"/>
  <c r="S62" i="7"/>
  <c r="S63" i="7"/>
  <c r="T63" i="7"/>
  <c r="S65" i="7"/>
  <c r="S66" i="7" s="1"/>
  <c r="T65" i="7"/>
  <c r="T66" i="7" s="1"/>
  <c r="S67" i="7"/>
  <c r="T67" i="7"/>
  <c r="S69" i="7"/>
  <c r="S70" i="7" s="1"/>
  <c r="T69" i="7"/>
  <c r="T70" i="7" s="1"/>
  <c r="S71" i="7"/>
  <c r="T71" i="7"/>
  <c r="S81" i="7"/>
  <c r="S82" i="7" s="1"/>
  <c r="T81" i="7"/>
  <c r="T82" i="7" s="1"/>
  <c r="S83" i="7"/>
  <c r="T83" i="7"/>
  <c r="S85" i="7"/>
  <c r="S86" i="7" s="1"/>
  <c r="T85" i="7"/>
  <c r="T86" i="7" s="1"/>
  <c r="S87" i="7"/>
  <c r="T87" i="7"/>
  <c r="S89" i="7"/>
  <c r="T89" i="7"/>
  <c r="T90" i="7" s="1"/>
  <c r="S90" i="7"/>
  <c r="S91" i="7"/>
  <c r="T91" i="7"/>
  <c r="S73" i="7"/>
  <c r="S74" i="7" s="1"/>
  <c r="T73" i="7"/>
  <c r="T74" i="7" s="1"/>
  <c r="S75" i="7"/>
  <c r="T75" i="7"/>
  <c r="AJ75" i="7"/>
  <c r="AI75" i="7"/>
  <c r="AH75" i="7"/>
  <c r="R75" i="7"/>
  <c r="Q75" i="7"/>
  <c r="P75" i="7"/>
  <c r="O75" i="7"/>
  <c r="N75" i="7"/>
  <c r="M75" i="7"/>
  <c r="L75" i="7"/>
  <c r="K75" i="7"/>
  <c r="J75" i="7"/>
  <c r="I75" i="7"/>
  <c r="H75" i="7"/>
  <c r="G75" i="7"/>
  <c r="F75" i="7"/>
  <c r="BA73" i="7"/>
  <c r="R73" i="7"/>
  <c r="R74" i="7" s="1"/>
  <c r="Q73" i="7"/>
  <c r="Q74" i="7" s="1"/>
  <c r="P73" i="7"/>
  <c r="P74" i="7" s="1"/>
  <c r="O73" i="7"/>
  <c r="O74" i="7" s="1"/>
  <c r="N73" i="7"/>
  <c r="N74" i="7" s="1"/>
  <c r="M73" i="7"/>
  <c r="M74" i="7" s="1"/>
  <c r="L73" i="7"/>
  <c r="L74" i="7" s="1"/>
  <c r="K73" i="7"/>
  <c r="K74" i="7" s="1"/>
  <c r="J73" i="7"/>
  <c r="J74" i="7" s="1"/>
  <c r="I73" i="7"/>
  <c r="I74" i="7" s="1"/>
  <c r="H73" i="7"/>
  <c r="H74" i="7" s="1"/>
  <c r="G73" i="7"/>
  <c r="G74" i="7" s="1"/>
  <c r="F73" i="7"/>
  <c r="F74" i="7" s="1"/>
  <c r="D73" i="7"/>
  <c r="B73" i="7"/>
  <c r="AJ107" i="7"/>
  <c r="AI107" i="7"/>
  <c r="AH107" i="7"/>
  <c r="BA105" i="7"/>
  <c r="D105" i="7"/>
  <c r="B105" i="7"/>
  <c r="AJ103" i="7"/>
  <c r="AI103" i="7"/>
  <c r="AH103" i="7"/>
  <c r="BA101" i="7"/>
  <c r="D101" i="7"/>
  <c r="B101" i="7"/>
  <c r="AJ99" i="7"/>
  <c r="AI99" i="7"/>
  <c r="AH99" i="7"/>
  <c r="BA97" i="7"/>
  <c r="D97" i="7"/>
  <c r="B97" i="7"/>
  <c r="AJ95" i="7"/>
  <c r="AI95" i="7"/>
  <c r="AH95" i="7"/>
  <c r="BA93" i="7"/>
  <c r="B93" i="7"/>
  <c r="AJ91" i="7"/>
  <c r="AI91" i="7"/>
  <c r="AH91" i="7"/>
  <c r="R91" i="7"/>
  <c r="Q91" i="7"/>
  <c r="P91" i="7"/>
  <c r="O91" i="7"/>
  <c r="N91" i="7"/>
  <c r="M91" i="7"/>
  <c r="L91" i="7"/>
  <c r="K91" i="7"/>
  <c r="J91" i="7"/>
  <c r="I91" i="7"/>
  <c r="H91" i="7"/>
  <c r="G91" i="7"/>
  <c r="F91" i="7"/>
  <c r="BA89" i="7"/>
  <c r="R89" i="7"/>
  <c r="R90" i="7" s="1"/>
  <c r="Q89" i="7"/>
  <c r="Q90" i="7" s="1"/>
  <c r="P89" i="7"/>
  <c r="P90" i="7" s="1"/>
  <c r="O89" i="7"/>
  <c r="O90" i="7" s="1"/>
  <c r="N89" i="7"/>
  <c r="N90" i="7" s="1"/>
  <c r="M89" i="7"/>
  <c r="M90" i="7" s="1"/>
  <c r="L89" i="7"/>
  <c r="L90" i="7" s="1"/>
  <c r="K89" i="7"/>
  <c r="K90" i="7" s="1"/>
  <c r="J89" i="7"/>
  <c r="J90" i="7" s="1"/>
  <c r="I89" i="7"/>
  <c r="I90" i="7" s="1"/>
  <c r="H89" i="7"/>
  <c r="H90" i="7" s="1"/>
  <c r="G89" i="7"/>
  <c r="G90" i="7" s="1"/>
  <c r="F89" i="7"/>
  <c r="F90" i="7" s="1"/>
  <c r="D89" i="7"/>
  <c r="B89" i="7"/>
  <c r="R87" i="7"/>
  <c r="Q87" i="7"/>
  <c r="P87" i="7"/>
  <c r="O87" i="7"/>
  <c r="N87" i="7"/>
  <c r="M87" i="7"/>
  <c r="L87" i="7"/>
  <c r="K87" i="7"/>
  <c r="J87" i="7"/>
  <c r="I87" i="7"/>
  <c r="H87" i="7"/>
  <c r="G87" i="7"/>
  <c r="F87" i="7"/>
  <c r="BA85" i="7"/>
  <c r="R85" i="7"/>
  <c r="R86" i="7" s="1"/>
  <c r="Q85" i="7"/>
  <c r="Q86" i="7" s="1"/>
  <c r="P85" i="7"/>
  <c r="P86" i="7" s="1"/>
  <c r="O85" i="7"/>
  <c r="O86" i="7" s="1"/>
  <c r="N85" i="7"/>
  <c r="N86" i="7" s="1"/>
  <c r="M85" i="7"/>
  <c r="M86" i="7" s="1"/>
  <c r="L85" i="7"/>
  <c r="L86" i="7" s="1"/>
  <c r="K85" i="7"/>
  <c r="K86" i="7" s="1"/>
  <c r="J85" i="7"/>
  <c r="J86" i="7" s="1"/>
  <c r="I85" i="7"/>
  <c r="I86" i="7" s="1"/>
  <c r="H85" i="7"/>
  <c r="H86" i="7" s="1"/>
  <c r="G85" i="7"/>
  <c r="G86" i="7" s="1"/>
  <c r="F85" i="7"/>
  <c r="F86" i="7" s="1"/>
  <c r="D85" i="7"/>
  <c r="B85" i="7"/>
  <c r="AJ83" i="7"/>
  <c r="AI83" i="7"/>
  <c r="AH83" i="7"/>
  <c r="R83" i="7"/>
  <c r="Q83" i="7"/>
  <c r="P83" i="7"/>
  <c r="O83" i="7"/>
  <c r="N83" i="7"/>
  <c r="M83" i="7"/>
  <c r="L83" i="7"/>
  <c r="K83" i="7"/>
  <c r="J83" i="7"/>
  <c r="I83" i="7"/>
  <c r="H83" i="7"/>
  <c r="G83" i="7"/>
  <c r="F83" i="7"/>
  <c r="BA81" i="7"/>
  <c r="R81" i="7"/>
  <c r="R82" i="7" s="1"/>
  <c r="Q81" i="7"/>
  <c r="Q82" i="7" s="1"/>
  <c r="P81" i="7"/>
  <c r="P82" i="7" s="1"/>
  <c r="O81" i="7"/>
  <c r="O82" i="7" s="1"/>
  <c r="N81" i="7"/>
  <c r="N82" i="7" s="1"/>
  <c r="M81" i="7"/>
  <c r="M82" i="7" s="1"/>
  <c r="L81" i="7"/>
  <c r="L82" i="7" s="1"/>
  <c r="K81" i="7"/>
  <c r="K82" i="7" s="1"/>
  <c r="J81" i="7"/>
  <c r="J82" i="7" s="1"/>
  <c r="I81" i="7"/>
  <c r="I82" i="7" s="1"/>
  <c r="H81" i="7"/>
  <c r="H82" i="7" s="1"/>
  <c r="G81" i="7"/>
  <c r="G82" i="7" s="1"/>
  <c r="F81" i="7"/>
  <c r="F82" i="7" s="1"/>
  <c r="D81" i="7"/>
  <c r="B81" i="7"/>
  <c r="AJ71" i="7"/>
  <c r="AI71" i="7"/>
  <c r="AH71" i="7"/>
  <c r="R71" i="7"/>
  <c r="Q71" i="7"/>
  <c r="P71" i="7"/>
  <c r="O71" i="7"/>
  <c r="N71" i="7"/>
  <c r="M71" i="7"/>
  <c r="L71" i="7"/>
  <c r="K71" i="7"/>
  <c r="J71" i="7"/>
  <c r="I71" i="7"/>
  <c r="H71" i="7"/>
  <c r="G71" i="7"/>
  <c r="F71" i="7"/>
  <c r="BA69" i="7"/>
  <c r="R69" i="7"/>
  <c r="R70" i="7" s="1"/>
  <c r="Q69" i="7"/>
  <c r="Q70" i="7" s="1"/>
  <c r="P69" i="7"/>
  <c r="P70" i="7" s="1"/>
  <c r="O69" i="7"/>
  <c r="O70" i="7" s="1"/>
  <c r="N69" i="7"/>
  <c r="N70" i="7" s="1"/>
  <c r="M69" i="7"/>
  <c r="M70" i="7" s="1"/>
  <c r="L69" i="7"/>
  <c r="L70" i="7" s="1"/>
  <c r="K69" i="7"/>
  <c r="K70" i="7" s="1"/>
  <c r="J69" i="7"/>
  <c r="J70" i="7" s="1"/>
  <c r="I69" i="7"/>
  <c r="I70" i="7" s="1"/>
  <c r="H69" i="7"/>
  <c r="H70" i="7" s="1"/>
  <c r="G69" i="7"/>
  <c r="G70" i="7" s="1"/>
  <c r="F69" i="7"/>
  <c r="F70" i="7" s="1"/>
  <c r="D69" i="7"/>
  <c r="B69" i="7"/>
  <c r="AJ67" i="7"/>
  <c r="AI67" i="7"/>
  <c r="AH67" i="7"/>
  <c r="R67" i="7"/>
  <c r="Q67" i="7"/>
  <c r="P67" i="7"/>
  <c r="O67" i="7"/>
  <c r="N67" i="7"/>
  <c r="M67" i="7"/>
  <c r="L67" i="7"/>
  <c r="K67" i="7"/>
  <c r="J67" i="7"/>
  <c r="I67" i="7"/>
  <c r="H67" i="7"/>
  <c r="G67" i="7"/>
  <c r="F67" i="7"/>
  <c r="BA65" i="7"/>
  <c r="R65" i="7"/>
  <c r="R66" i="7" s="1"/>
  <c r="Q65" i="7"/>
  <c r="Q66" i="7" s="1"/>
  <c r="P65" i="7"/>
  <c r="P66" i="7" s="1"/>
  <c r="O65" i="7"/>
  <c r="O66" i="7" s="1"/>
  <c r="N65" i="7"/>
  <c r="N66" i="7" s="1"/>
  <c r="M65" i="7"/>
  <c r="M66" i="7" s="1"/>
  <c r="L65" i="7"/>
  <c r="L66" i="7" s="1"/>
  <c r="K65" i="7"/>
  <c r="K66" i="7" s="1"/>
  <c r="J65" i="7"/>
  <c r="J66" i="7" s="1"/>
  <c r="I65" i="7"/>
  <c r="I66" i="7" s="1"/>
  <c r="H65" i="7"/>
  <c r="H66" i="7" s="1"/>
  <c r="G65" i="7"/>
  <c r="G66" i="7" s="1"/>
  <c r="F65" i="7"/>
  <c r="F66" i="7" s="1"/>
  <c r="D65" i="7"/>
  <c r="B65" i="7"/>
  <c r="AJ63" i="7"/>
  <c r="AI63" i="7"/>
  <c r="AH63" i="7"/>
  <c r="R63" i="7"/>
  <c r="Q63" i="7"/>
  <c r="P63" i="7"/>
  <c r="O63" i="7"/>
  <c r="N63" i="7"/>
  <c r="M63" i="7"/>
  <c r="L63" i="7"/>
  <c r="K63" i="7"/>
  <c r="J63" i="7"/>
  <c r="I63" i="7"/>
  <c r="H63" i="7"/>
  <c r="G63" i="7"/>
  <c r="F63" i="7"/>
  <c r="BA61" i="7"/>
  <c r="R61" i="7"/>
  <c r="R62" i="7" s="1"/>
  <c r="Q61" i="7"/>
  <c r="Q62" i="7" s="1"/>
  <c r="P61" i="7"/>
  <c r="P62" i="7" s="1"/>
  <c r="O61" i="7"/>
  <c r="O62" i="7" s="1"/>
  <c r="N61" i="7"/>
  <c r="N62" i="7" s="1"/>
  <c r="M61" i="7"/>
  <c r="M62" i="7" s="1"/>
  <c r="L61" i="7"/>
  <c r="L62" i="7" s="1"/>
  <c r="K61" i="7"/>
  <c r="K62" i="7" s="1"/>
  <c r="J61" i="7"/>
  <c r="J62" i="7" s="1"/>
  <c r="I61" i="7"/>
  <c r="I62" i="7" s="1"/>
  <c r="H61" i="7"/>
  <c r="H62" i="7" s="1"/>
  <c r="G61" i="7"/>
  <c r="G62" i="7" s="1"/>
  <c r="F61" i="7"/>
  <c r="F62" i="7" s="1"/>
  <c r="D61" i="7"/>
  <c r="B61" i="7"/>
  <c r="AJ59" i="7"/>
  <c r="AI59" i="7"/>
  <c r="AH59" i="7"/>
  <c r="R59" i="7"/>
  <c r="Q59" i="7"/>
  <c r="P59" i="7"/>
  <c r="O59" i="7"/>
  <c r="N59" i="7"/>
  <c r="M59" i="7"/>
  <c r="L59" i="7"/>
  <c r="K59" i="7"/>
  <c r="J59" i="7"/>
  <c r="I59" i="7"/>
  <c r="H59" i="7"/>
  <c r="G59" i="7"/>
  <c r="F59" i="7"/>
  <c r="BA57" i="7"/>
  <c r="R57" i="7"/>
  <c r="R58" i="7" s="1"/>
  <c r="Q57" i="7"/>
  <c r="Q58" i="7" s="1"/>
  <c r="P57" i="7"/>
  <c r="P58" i="7" s="1"/>
  <c r="O57" i="7"/>
  <c r="O58" i="7" s="1"/>
  <c r="N57" i="7"/>
  <c r="N58" i="7" s="1"/>
  <c r="M57" i="7"/>
  <c r="M58" i="7" s="1"/>
  <c r="L57" i="7"/>
  <c r="L58" i="7" s="1"/>
  <c r="K57" i="7"/>
  <c r="K58" i="7" s="1"/>
  <c r="J57" i="7"/>
  <c r="J58" i="7" s="1"/>
  <c r="I57" i="7"/>
  <c r="I58" i="7" s="1"/>
  <c r="H57" i="7"/>
  <c r="H58" i="7" s="1"/>
  <c r="G57" i="7"/>
  <c r="G58" i="7" s="1"/>
  <c r="F57" i="7"/>
  <c r="F58" i="7" s="1"/>
  <c r="D57" i="7"/>
  <c r="B57" i="7"/>
  <c r="AJ55" i="7"/>
  <c r="AI55" i="7"/>
  <c r="AH55" i="7"/>
  <c r="R55" i="7"/>
  <c r="Q55" i="7"/>
  <c r="P55" i="7"/>
  <c r="O55" i="7"/>
  <c r="N55" i="7"/>
  <c r="M55" i="7"/>
  <c r="L55" i="7"/>
  <c r="K55" i="7"/>
  <c r="J55" i="7"/>
  <c r="I55" i="7"/>
  <c r="H55" i="7"/>
  <c r="G55" i="7"/>
  <c r="F55" i="7"/>
  <c r="BA53" i="7"/>
  <c r="R53" i="7"/>
  <c r="R54" i="7" s="1"/>
  <c r="Q53" i="7"/>
  <c r="Q54" i="7" s="1"/>
  <c r="P53" i="7"/>
  <c r="P54" i="7" s="1"/>
  <c r="O53" i="7"/>
  <c r="O54" i="7" s="1"/>
  <c r="N53" i="7"/>
  <c r="N54" i="7" s="1"/>
  <c r="M53" i="7"/>
  <c r="M54" i="7" s="1"/>
  <c r="L53" i="7"/>
  <c r="L54" i="7" s="1"/>
  <c r="K53" i="7"/>
  <c r="K54" i="7" s="1"/>
  <c r="J53" i="7"/>
  <c r="J54" i="7" s="1"/>
  <c r="I53" i="7"/>
  <c r="I54" i="7" s="1"/>
  <c r="H53" i="7"/>
  <c r="H54" i="7" s="1"/>
  <c r="G53" i="7"/>
  <c r="G54" i="7" s="1"/>
  <c r="F53" i="7"/>
  <c r="F54" i="7" s="1"/>
  <c r="D53" i="7"/>
  <c r="B53" i="7"/>
  <c r="AJ51" i="7"/>
  <c r="AI51" i="7"/>
  <c r="AH51" i="7"/>
  <c r="R51" i="7"/>
  <c r="Q51" i="7"/>
  <c r="P51" i="7"/>
  <c r="O51" i="7"/>
  <c r="N51" i="7"/>
  <c r="M51" i="7"/>
  <c r="L51" i="7"/>
  <c r="K51" i="7"/>
  <c r="J51" i="7"/>
  <c r="I51" i="7"/>
  <c r="H51" i="7"/>
  <c r="G51" i="7"/>
  <c r="F51" i="7"/>
  <c r="BA49" i="7"/>
  <c r="R49" i="7"/>
  <c r="R50" i="7" s="1"/>
  <c r="Q49" i="7"/>
  <c r="Q50" i="7" s="1"/>
  <c r="P49" i="7"/>
  <c r="P50" i="7" s="1"/>
  <c r="O49" i="7"/>
  <c r="O50" i="7" s="1"/>
  <c r="N49" i="7"/>
  <c r="N50" i="7" s="1"/>
  <c r="M49" i="7"/>
  <c r="M50" i="7" s="1"/>
  <c r="L49" i="7"/>
  <c r="L50" i="7" s="1"/>
  <c r="K49" i="7"/>
  <c r="K50" i="7" s="1"/>
  <c r="J49" i="7"/>
  <c r="J50" i="7" s="1"/>
  <c r="I49" i="7"/>
  <c r="I50" i="7" s="1"/>
  <c r="H49" i="7"/>
  <c r="H50" i="7" s="1"/>
  <c r="G49" i="7"/>
  <c r="G50" i="7" s="1"/>
  <c r="F49" i="7"/>
  <c r="F50" i="7" s="1"/>
  <c r="D49" i="7"/>
  <c r="B49" i="7"/>
  <c r="AJ47" i="7"/>
  <c r="AI47" i="7"/>
  <c r="AH47" i="7"/>
  <c r="R47" i="7"/>
  <c r="Q47" i="7"/>
  <c r="P47" i="7"/>
  <c r="O47" i="7"/>
  <c r="N47" i="7"/>
  <c r="M47" i="7"/>
  <c r="L47" i="7"/>
  <c r="K47" i="7"/>
  <c r="J47" i="7"/>
  <c r="I47" i="7"/>
  <c r="H47" i="7"/>
  <c r="G47" i="7"/>
  <c r="F47" i="7"/>
  <c r="BA45" i="7"/>
  <c r="R45" i="7"/>
  <c r="R46" i="7" s="1"/>
  <c r="Q45" i="7"/>
  <c r="Q46" i="7" s="1"/>
  <c r="P45" i="7"/>
  <c r="P46" i="7" s="1"/>
  <c r="O45" i="7"/>
  <c r="O46" i="7" s="1"/>
  <c r="N45" i="7"/>
  <c r="N46" i="7" s="1"/>
  <c r="M45" i="7"/>
  <c r="M46" i="7" s="1"/>
  <c r="L45" i="7"/>
  <c r="L46" i="7" s="1"/>
  <c r="K45" i="7"/>
  <c r="K46" i="7" s="1"/>
  <c r="J45" i="7"/>
  <c r="J46" i="7" s="1"/>
  <c r="I45" i="7"/>
  <c r="I46" i="7" s="1"/>
  <c r="H45" i="7"/>
  <c r="H46" i="7" s="1"/>
  <c r="G45" i="7"/>
  <c r="G46" i="7" s="1"/>
  <c r="F45" i="7"/>
  <c r="F46" i="7" s="1"/>
  <c r="D45" i="7"/>
  <c r="B45" i="7"/>
  <c r="AJ43" i="7"/>
  <c r="AI43" i="7"/>
  <c r="AH43" i="7"/>
  <c r="R43" i="7"/>
  <c r="Q43" i="7"/>
  <c r="P43" i="7"/>
  <c r="O43" i="7"/>
  <c r="N43" i="7"/>
  <c r="M43" i="7"/>
  <c r="L43" i="7"/>
  <c r="K43" i="7"/>
  <c r="J43" i="7"/>
  <c r="I43" i="7"/>
  <c r="H43" i="7"/>
  <c r="G43" i="7"/>
  <c r="F43" i="7"/>
  <c r="BA41" i="7"/>
  <c r="R41" i="7"/>
  <c r="R42" i="7" s="1"/>
  <c r="Q41" i="7"/>
  <c r="Q42" i="7" s="1"/>
  <c r="P41" i="7"/>
  <c r="P42" i="7" s="1"/>
  <c r="O41" i="7"/>
  <c r="O42" i="7" s="1"/>
  <c r="N41" i="7"/>
  <c r="N42" i="7" s="1"/>
  <c r="M41" i="7"/>
  <c r="M42" i="7" s="1"/>
  <c r="L41" i="7"/>
  <c r="L42" i="7" s="1"/>
  <c r="K41" i="7"/>
  <c r="K42" i="7" s="1"/>
  <c r="J41" i="7"/>
  <c r="J42" i="7" s="1"/>
  <c r="I41" i="7"/>
  <c r="I42" i="7" s="1"/>
  <c r="H41" i="7"/>
  <c r="H42" i="7" s="1"/>
  <c r="G41" i="7"/>
  <c r="G42" i="7" s="1"/>
  <c r="F41" i="7"/>
  <c r="F42" i="7" s="1"/>
  <c r="D41" i="7"/>
  <c r="B41" i="7"/>
  <c r="AJ39" i="7"/>
  <c r="AI39" i="7"/>
  <c r="AH39" i="7"/>
  <c r="R39" i="7"/>
  <c r="Q39" i="7"/>
  <c r="P39" i="7"/>
  <c r="O39" i="7"/>
  <c r="N39" i="7"/>
  <c r="M39" i="7"/>
  <c r="L39" i="7"/>
  <c r="K39" i="7"/>
  <c r="J39" i="7"/>
  <c r="I39" i="7"/>
  <c r="H39" i="7"/>
  <c r="G39" i="7"/>
  <c r="AL37" i="7" s="1"/>
  <c r="F39" i="7"/>
  <c r="BA37" i="7"/>
  <c r="R37" i="7"/>
  <c r="R38" i="7" s="1"/>
  <c r="Q37" i="7"/>
  <c r="Q38" i="7" s="1"/>
  <c r="P37" i="7"/>
  <c r="P38" i="7" s="1"/>
  <c r="O37" i="7"/>
  <c r="O38" i="7" s="1"/>
  <c r="N37" i="7"/>
  <c r="N38" i="7" s="1"/>
  <c r="M37" i="7"/>
  <c r="M38" i="7" s="1"/>
  <c r="L37" i="7"/>
  <c r="L38" i="7" s="1"/>
  <c r="K37" i="7"/>
  <c r="K38" i="7" s="1"/>
  <c r="J37" i="7"/>
  <c r="J38" i="7" s="1"/>
  <c r="I37" i="7"/>
  <c r="I38" i="7" s="1"/>
  <c r="H37" i="7"/>
  <c r="H38" i="7" s="1"/>
  <c r="G37" i="7"/>
  <c r="G38" i="7" s="1"/>
  <c r="F37" i="7"/>
  <c r="F38" i="7" s="1"/>
  <c r="D37" i="7"/>
  <c r="B37" i="7"/>
  <c r="AJ35" i="7"/>
  <c r="AI35" i="7"/>
  <c r="AH35" i="7"/>
  <c r="R35" i="7"/>
  <c r="Q35" i="7"/>
  <c r="P35" i="7"/>
  <c r="O35" i="7"/>
  <c r="N35" i="7"/>
  <c r="M35" i="7"/>
  <c r="L35" i="7"/>
  <c r="K35" i="7"/>
  <c r="J35" i="7"/>
  <c r="I35" i="7"/>
  <c r="H35" i="7"/>
  <c r="G35" i="7"/>
  <c r="F35" i="7"/>
  <c r="BA33" i="7"/>
  <c r="R33" i="7"/>
  <c r="R34" i="7" s="1"/>
  <c r="Q33" i="7"/>
  <c r="Q34" i="7" s="1"/>
  <c r="P33" i="7"/>
  <c r="P34" i="7" s="1"/>
  <c r="O33" i="7"/>
  <c r="O34" i="7" s="1"/>
  <c r="N33" i="7"/>
  <c r="N34" i="7" s="1"/>
  <c r="M33" i="7"/>
  <c r="M34" i="7" s="1"/>
  <c r="L33" i="7"/>
  <c r="L34" i="7" s="1"/>
  <c r="K33" i="7"/>
  <c r="K34" i="7" s="1"/>
  <c r="J33" i="7"/>
  <c r="J34" i="7" s="1"/>
  <c r="I33" i="7"/>
  <c r="I34" i="7" s="1"/>
  <c r="H33" i="7"/>
  <c r="H34" i="7" s="1"/>
  <c r="G33" i="7"/>
  <c r="G34" i="7" s="1"/>
  <c r="F33" i="7"/>
  <c r="F34" i="7" s="1"/>
  <c r="D33" i="7"/>
  <c r="B33" i="7"/>
  <c r="AJ31" i="7"/>
  <c r="AI31" i="7"/>
  <c r="AH31" i="7"/>
  <c r="R31" i="7"/>
  <c r="Q31" i="7"/>
  <c r="P31" i="7"/>
  <c r="O31" i="7"/>
  <c r="N31" i="7"/>
  <c r="M31" i="7"/>
  <c r="L31" i="7"/>
  <c r="K31" i="7"/>
  <c r="J31" i="7"/>
  <c r="I31" i="7"/>
  <c r="H31" i="7"/>
  <c r="G31" i="7"/>
  <c r="F31" i="7"/>
  <c r="BA29" i="7"/>
  <c r="R30" i="7"/>
  <c r="Q30" i="7"/>
  <c r="P30" i="7"/>
  <c r="O30" i="7"/>
  <c r="N30" i="7"/>
  <c r="M30" i="7"/>
  <c r="L30" i="7"/>
  <c r="K30" i="7"/>
  <c r="J30" i="7"/>
  <c r="I30" i="7"/>
  <c r="H29" i="7"/>
  <c r="H30" i="7" s="1"/>
  <c r="G29" i="7"/>
  <c r="G30" i="7" s="1"/>
  <c r="F29" i="7"/>
  <c r="F30" i="7" s="1"/>
  <c r="D29" i="7"/>
  <c r="B29" i="7"/>
  <c r="AJ27" i="7"/>
  <c r="AI27" i="7"/>
  <c r="AH27" i="7"/>
  <c r="R27" i="7"/>
  <c r="Q27" i="7"/>
  <c r="P27" i="7"/>
  <c r="O27" i="7"/>
  <c r="N27" i="7"/>
  <c r="M27" i="7"/>
  <c r="L27" i="7"/>
  <c r="K27" i="7"/>
  <c r="J27" i="7"/>
  <c r="I27" i="7"/>
  <c r="H27" i="7"/>
  <c r="G27" i="7"/>
  <c r="F27" i="7"/>
  <c r="BA25" i="7"/>
  <c r="R25" i="7"/>
  <c r="R26" i="7" s="1"/>
  <c r="Q25" i="7"/>
  <c r="Q26" i="7" s="1"/>
  <c r="P25" i="7"/>
  <c r="P26" i="7" s="1"/>
  <c r="O25" i="7"/>
  <c r="O26" i="7" s="1"/>
  <c r="N25" i="7"/>
  <c r="N26" i="7" s="1"/>
  <c r="M25" i="7"/>
  <c r="M26" i="7" s="1"/>
  <c r="L25" i="7"/>
  <c r="L26" i="7" s="1"/>
  <c r="K25" i="7"/>
  <c r="K26" i="7" s="1"/>
  <c r="J25" i="7"/>
  <c r="J26" i="7" s="1"/>
  <c r="I25" i="7"/>
  <c r="I26" i="7" s="1"/>
  <c r="H25" i="7"/>
  <c r="H26" i="7" s="1"/>
  <c r="G25" i="7"/>
  <c r="G26" i="7" s="1"/>
  <c r="F25" i="7"/>
  <c r="F26" i="7" s="1"/>
  <c r="D25" i="7"/>
  <c r="B25" i="7"/>
  <c r="AJ23" i="7"/>
  <c r="AI23" i="7"/>
  <c r="AH23" i="7"/>
  <c r="R23" i="7"/>
  <c r="Q23" i="7"/>
  <c r="P23" i="7"/>
  <c r="O23" i="7"/>
  <c r="N23" i="7"/>
  <c r="M23" i="7"/>
  <c r="L23" i="7"/>
  <c r="K23" i="7"/>
  <c r="J23" i="7"/>
  <c r="I23" i="7"/>
  <c r="H23" i="7"/>
  <c r="G23" i="7"/>
  <c r="AL21" i="7" s="1"/>
  <c r="F23" i="7"/>
  <c r="BA21" i="7"/>
  <c r="R21" i="7"/>
  <c r="R22" i="7" s="1"/>
  <c r="Q21" i="7"/>
  <c r="Q22" i="7" s="1"/>
  <c r="P21" i="7"/>
  <c r="P22" i="7" s="1"/>
  <c r="O21" i="7"/>
  <c r="O22" i="7" s="1"/>
  <c r="N21" i="7"/>
  <c r="N22" i="7" s="1"/>
  <c r="M21" i="7"/>
  <c r="M22" i="7" s="1"/>
  <c r="L21" i="7"/>
  <c r="L22" i="7" s="1"/>
  <c r="K21" i="7"/>
  <c r="K22" i="7" s="1"/>
  <c r="J21" i="7"/>
  <c r="J22" i="7" s="1"/>
  <c r="I21" i="7"/>
  <c r="I22" i="7" s="1"/>
  <c r="H21" i="7"/>
  <c r="H22" i="7" s="1"/>
  <c r="G21" i="7"/>
  <c r="G22" i="7" s="1"/>
  <c r="F21" i="7"/>
  <c r="F22" i="7" s="1"/>
  <c r="D21" i="7"/>
  <c r="B21" i="7"/>
  <c r="AJ19" i="7"/>
  <c r="AI19" i="7"/>
  <c r="AH19" i="7"/>
  <c r="R19" i="7"/>
  <c r="Q19" i="7"/>
  <c r="P19" i="7"/>
  <c r="O19" i="7"/>
  <c r="N19" i="7"/>
  <c r="M19" i="7"/>
  <c r="L19" i="7"/>
  <c r="K19" i="7"/>
  <c r="J19" i="7"/>
  <c r="I19" i="7"/>
  <c r="H19" i="7"/>
  <c r="G19" i="7"/>
  <c r="F19" i="7"/>
  <c r="BA17" i="7"/>
  <c r="R17" i="7"/>
  <c r="R18" i="7" s="1"/>
  <c r="Q17" i="7"/>
  <c r="Q18" i="7" s="1"/>
  <c r="P17" i="7"/>
  <c r="P18" i="7" s="1"/>
  <c r="O17" i="7"/>
  <c r="O18" i="7" s="1"/>
  <c r="N17" i="7"/>
  <c r="N18" i="7" s="1"/>
  <c r="M17" i="7"/>
  <c r="M18" i="7" s="1"/>
  <c r="L17" i="7"/>
  <c r="L18" i="7" s="1"/>
  <c r="K17" i="7"/>
  <c r="K18" i="7" s="1"/>
  <c r="J17" i="7"/>
  <c r="J18" i="7" s="1"/>
  <c r="I17" i="7"/>
  <c r="I18" i="7" s="1"/>
  <c r="H17" i="7"/>
  <c r="H18" i="7" s="1"/>
  <c r="G17" i="7"/>
  <c r="G18" i="7" s="1"/>
  <c r="F17" i="7"/>
  <c r="F18" i="7" s="1"/>
  <c r="D17" i="7"/>
  <c r="B17" i="7"/>
  <c r="AJ15" i="7"/>
  <c r="AI15" i="7"/>
  <c r="AH15" i="7"/>
  <c r="R15" i="7"/>
  <c r="Q15" i="7"/>
  <c r="P15" i="7"/>
  <c r="O15" i="7"/>
  <c r="N15" i="7"/>
  <c r="M15" i="7"/>
  <c r="L15" i="7"/>
  <c r="K15" i="7"/>
  <c r="J15" i="7"/>
  <c r="I15" i="7"/>
  <c r="H15" i="7"/>
  <c r="G15" i="7"/>
  <c r="AL13" i="7" s="1"/>
  <c r="F15" i="7"/>
  <c r="BA13" i="7"/>
  <c r="R13" i="7"/>
  <c r="R14" i="7" s="1"/>
  <c r="Q13" i="7"/>
  <c r="Q14" i="7" s="1"/>
  <c r="P13" i="7"/>
  <c r="P14" i="7" s="1"/>
  <c r="O13" i="7"/>
  <c r="O14" i="7" s="1"/>
  <c r="N13" i="7"/>
  <c r="N14" i="7" s="1"/>
  <c r="M13" i="7"/>
  <c r="M14" i="7" s="1"/>
  <c r="L13" i="7"/>
  <c r="L14" i="7" s="1"/>
  <c r="K13" i="7"/>
  <c r="K14" i="7" s="1"/>
  <c r="J13" i="7"/>
  <c r="J14" i="7" s="1"/>
  <c r="I13" i="7"/>
  <c r="I14" i="7" s="1"/>
  <c r="H13" i="7"/>
  <c r="H14" i="7" s="1"/>
  <c r="G13" i="7"/>
  <c r="G14" i="7" s="1"/>
  <c r="F13" i="7"/>
  <c r="D13" i="7"/>
  <c r="B13" i="7"/>
  <c r="AJ11" i="7"/>
  <c r="AI11" i="7"/>
  <c r="AH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BA9" i="7"/>
  <c r="R9" i="7"/>
  <c r="Q9" i="7"/>
  <c r="P9" i="7"/>
  <c r="O9" i="7"/>
  <c r="N9" i="7"/>
  <c r="M9" i="7"/>
  <c r="L9" i="7"/>
  <c r="K9" i="7"/>
  <c r="J9" i="7"/>
  <c r="I9" i="7"/>
  <c r="H9" i="7"/>
  <c r="G9" i="7"/>
  <c r="F9" i="7"/>
  <c r="D9" i="7"/>
  <c r="B9" i="7"/>
  <c r="AJ79" i="7"/>
  <c r="AI79" i="7"/>
  <c r="AH79" i="7"/>
  <c r="R79" i="7"/>
  <c r="Q79" i="7"/>
  <c r="P79" i="7"/>
  <c r="O79" i="7"/>
  <c r="N79" i="7"/>
  <c r="M79" i="7"/>
  <c r="L79" i="7"/>
  <c r="K79" i="7"/>
  <c r="J79" i="7"/>
  <c r="I79" i="7"/>
  <c r="H79" i="7"/>
  <c r="G79" i="7"/>
  <c r="F79" i="7"/>
  <c r="BA77" i="7"/>
  <c r="R77" i="7"/>
  <c r="Q77" i="7"/>
  <c r="P77" i="7"/>
  <c r="P78" i="7" s="1"/>
  <c r="O77" i="7"/>
  <c r="N77" i="7"/>
  <c r="M77" i="7"/>
  <c r="L77" i="7"/>
  <c r="L78" i="7" s="1"/>
  <c r="K77" i="7"/>
  <c r="J77" i="7"/>
  <c r="I77" i="7"/>
  <c r="H77" i="7"/>
  <c r="H78" i="7" s="1"/>
  <c r="G77" i="7"/>
  <c r="F77" i="7"/>
  <c r="D77" i="7"/>
  <c r="B77" i="7"/>
  <c r="AO3" i="7"/>
  <c r="AK116" i="7" s="1"/>
  <c r="S13" i="4"/>
  <c r="S15" i="4"/>
  <c r="S17" i="4"/>
  <c r="S18" i="4" s="1"/>
  <c r="S19" i="4"/>
  <c r="S21" i="4"/>
  <c r="S22" i="4" s="1"/>
  <c r="S23" i="4"/>
  <c r="S25" i="4"/>
  <c r="S26" i="4" s="1"/>
  <c r="S27" i="4"/>
  <c r="S29" i="4"/>
  <c r="S30" i="4" s="1"/>
  <c r="S111" i="14" l="1"/>
  <c r="S110" i="14"/>
  <c r="S109" i="14"/>
  <c r="S112" i="14"/>
  <c r="F110" i="14"/>
  <c r="F109" i="14"/>
  <c r="F111" i="14"/>
  <c r="F112" i="14"/>
  <c r="G109" i="14"/>
  <c r="R110" i="14"/>
  <c r="R109" i="14"/>
  <c r="R111" i="14"/>
  <c r="R112" i="14"/>
  <c r="H111" i="14"/>
  <c r="O112" i="14"/>
  <c r="N109" i="14"/>
  <c r="V109" i="14"/>
  <c r="G110" i="14"/>
  <c r="U112" i="14"/>
  <c r="H112" i="14"/>
  <c r="O111" i="14"/>
  <c r="N110" i="14"/>
  <c r="G112" i="14"/>
  <c r="U109" i="14"/>
  <c r="M110" i="14"/>
  <c r="M109" i="14"/>
  <c r="M112" i="14"/>
  <c r="M111" i="14"/>
  <c r="AL109" i="14"/>
  <c r="AL93" i="13"/>
  <c r="AO13" i="13"/>
  <c r="AQ13" i="13"/>
  <c r="AW45" i="13"/>
  <c r="AU37" i="13"/>
  <c r="AS29" i="13"/>
  <c r="AX13" i="13"/>
  <c r="AQ53" i="13"/>
  <c r="AO45" i="13"/>
  <c r="AM37" i="13"/>
  <c r="AK29" i="13"/>
  <c r="AT13" i="13"/>
  <c r="AW13" i="13"/>
  <c r="AL69" i="12"/>
  <c r="AU45" i="12"/>
  <c r="AQ45" i="12"/>
  <c r="AW37" i="12"/>
  <c r="AZ21" i="12"/>
  <c r="AL45" i="7"/>
  <c r="AL49" i="7"/>
  <c r="AL61" i="7"/>
  <c r="T10" i="7"/>
  <c r="T112" i="7" s="1"/>
  <c r="F10" i="7"/>
  <c r="J10" i="7"/>
  <c r="N10" i="7"/>
  <c r="R10" i="7"/>
  <c r="R111" i="7" s="1"/>
  <c r="AI111" i="7"/>
  <c r="AI112" i="7"/>
  <c r="AI110" i="7"/>
  <c r="AI109" i="7"/>
  <c r="U10" i="7"/>
  <c r="U109" i="7" s="1"/>
  <c r="Q10" i="7"/>
  <c r="AH110" i="7"/>
  <c r="AH109" i="7"/>
  <c r="AH111" i="7"/>
  <c r="AH112" i="7"/>
  <c r="K10" i="7"/>
  <c r="K111" i="7" s="1"/>
  <c r="O10" i="7"/>
  <c r="BA109" i="7"/>
  <c r="AJ112" i="7"/>
  <c r="AJ111" i="7"/>
  <c r="AJ110" i="7"/>
  <c r="AJ109" i="7"/>
  <c r="V10" i="7"/>
  <c r="V109" i="7" s="1"/>
  <c r="I10" i="7"/>
  <c r="I110" i="7" s="1"/>
  <c r="M10" i="7"/>
  <c r="H10" i="7"/>
  <c r="H110" i="7" s="1"/>
  <c r="L10" i="7"/>
  <c r="L111" i="7" s="1"/>
  <c r="L112" i="7"/>
  <c r="L110" i="7"/>
  <c r="P10" i="7"/>
  <c r="P112" i="7" s="1"/>
  <c r="P109" i="7"/>
  <c r="S10" i="7"/>
  <c r="S111" i="7" s="1"/>
  <c r="S110" i="7"/>
  <c r="S109" i="7"/>
  <c r="AL113" i="11"/>
  <c r="AN101" i="11"/>
  <c r="AS105" i="11"/>
  <c r="AX13" i="11"/>
  <c r="AZ105" i="11"/>
  <c r="AY105" i="11"/>
  <c r="AT13" i="11"/>
  <c r="AP13" i="11"/>
  <c r="N111" i="10"/>
  <c r="R111" i="10"/>
  <c r="AI111" i="10"/>
  <c r="AI110" i="10"/>
  <c r="AI109" i="10"/>
  <c r="AI112" i="10"/>
  <c r="AL17" i="10"/>
  <c r="AL25" i="10"/>
  <c r="AL33" i="10"/>
  <c r="AL37" i="10"/>
  <c r="G50" i="10"/>
  <c r="AW49" i="10" s="1"/>
  <c r="AL49" i="10"/>
  <c r="AL53" i="10"/>
  <c r="AK81" i="10"/>
  <c r="I109" i="10"/>
  <c r="M111" i="10"/>
  <c r="U111" i="10"/>
  <c r="AH110" i="10"/>
  <c r="AH109" i="10"/>
  <c r="AH111" i="10"/>
  <c r="AH112" i="10"/>
  <c r="J111" i="10"/>
  <c r="V111" i="10"/>
  <c r="G109" i="10"/>
  <c r="K111" i="10"/>
  <c r="K112" i="10"/>
  <c r="K110" i="10"/>
  <c r="K109" i="10"/>
  <c r="O111" i="10"/>
  <c r="O110" i="10"/>
  <c r="O109" i="10"/>
  <c r="O112" i="10"/>
  <c r="S110" i="10"/>
  <c r="BA109" i="10"/>
  <c r="S10" i="10"/>
  <c r="S109" i="10" s="1"/>
  <c r="AJ112" i="10"/>
  <c r="AJ110" i="10"/>
  <c r="AJ109" i="10"/>
  <c r="AJ111" i="10"/>
  <c r="AL13" i="10"/>
  <c r="AL65" i="10"/>
  <c r="AW33" i="10"/>
  <c r="H110" i="10"/>
  <c r="P110" i="10"/>
  <c r="AL9" i="10"/>
  <c r="AL41" i="10"/>
  <c r="AK49" i="10"/>
  <c r="AL57" i="10"/>
  <c r="AL69" i="10"/>
  <c r="AL25" i="9"/>
  <c r="AK73" i="9"/>
  <c r="AK17" i="9"/>
  <c r="AK33" i="9"/>
  <c r="AL77" i="9"/>
  <c r="AL73" i="9"/>
  <c r="AW89" i="9"/>
  <c r="AU53" i="14"/>
  <c r="AX69" i="14"/>
  <c r="AT69" i="14"/>
  <c r="AU69" i="14"/>
  <c r="AK45" i="14"/>
  <c r="AZ85" i="14"/>
  <c r="AQ53" i="14"/>
  <c r="AW45" i="14"/>
  <c r="AQ85" i="14"/>
  <c r="AR85" i="14"/>
  <c r="AP69" i="14"/>
  <c r="AM53" i="14"/>
  <c r="AS45" i="14"/>
  <c r="AZ69" i="14"/>
  <c r="AS85" i="14"/>
  <c r="AK85" i="14"/>
  <c r="AN85" i="14" s="1"/>
  <c r="AW85" i="14"/>
  <c r="AO85" i="14"/>
  <c r="AO45" i="14"/>
  <c r="AM69" i="14"/>
  <c r="N14" i="8"/>
  <c r="R14" i="8"/>
  <c r="G14" i="8"/>
  <c r="K14" i="8"/>
  <c r="O14" i="8"/>
  <c r="S14" i="8"/>
  <c r="J14" i="8"/>
  <c r="V14" i="8"/>
  <c r="AL9" i="8"/>
  <c r="H14" i="8"/>
  <c r="L14" i="8"/>
  <c r="P14" i="8"/>
  <c r="T14" i="8"/>
  <c r="AL61" i="8"/>
  <c r="I14" i="8"/>
  <c r="M14" i="8"/>
  <c r="Q14" i="8"/>
  <c r="U14" i="8"/>
  <c r="S14" i="4"/>
  <c r="S55" i="4" s="1"/>
  <c r="AU53" i="13"/>
  <c r="AM53" i="13"/>
  <c r="AS45" i="13"/>
  <c r="AK45" i="13"/>
  <c r="AQ37" i="13"/>
  <c r="AW29" i="13"/>
  <c r="AO29" i="13"/>
  <c r="AZ13" i="13"/>
  <c r="AV13" i="13"/>
  <c r="AR13" i="13"/>
  <c r="AN57" i="13"/>
  <c r="AS13" i="13"/>
  <c r="AU13" i="13"/>
  <c r="AM13" i="13"/>
  <c r="AW53" i="13"/>
  <c r="AS53" i="13"/>
  <c r="AO53" i="13"/>
  <c r="AK53" i="13"/>
  <c r="AU45" i="13"/>
  <c r="AQ45" i="13"/>
  <c r="AM45" i="13"/>
  <c r="AW37" i="13"/>
  <c r="AS37" i="13"/>
  <c r="AO37" i="13"/>
  <c r="AK37" i="13"/>
  <c r="AU29" i="13"/>
  <c r="AQ29" i="13"/>
  <c r="AM29" i="13"/>
  <c r="AZ29" i="13"/>
  <c r="AX17" i="13"/>
  <c r="AP17" i="13"/>
  <c r="AL33" i="8"/>
  <c r="AL45" i="8"/>
  <c r="AL41" i="8"/>
  <c r="AZ45" i="13"/>
  <c r="AL29" i="8"/>
  <c r="AL57" i="8"/>
  <c r="AL13" i="8"/>
  <c r="AL21" i="8"/>
  <c r="AL49" i="8"/>
  <c r="AN25" i="14"/>
  <c r="AN25" i="11"/>
  <c r="AN81" i="14"/>
  <c r="AV85" i="14"/>
  <c r="AR69" i="14"/>
  <c r="AQ69" i="14"/>
  <c r="AY69" i="14"/>
  <c r="AV21" i="14"/>
  <c r="AN97" i="14"/>
  <c r="AM9" i="14"/>
  <c r="AN41" i="14"/>
  <c r="AN93" i="14"/>
  <c r="AN77" i="14"/>
  <c r="AN13" i="14"/>
  <c r="AN105" i="14"/>
  <c r="AN89" i="14"/>
  <c r="AN73" i="14"/>
  <c r="AW61" i="14"/>
  <c r="AS61" i="14"/>
  <c r="AO61" i="14"/>
  <c r="AK61" i="14"/>
  <c r="AZ9" i="14"/>
  <c r="AV9" i="14"/>
  <c r="AR9" i="14"/>
  <c r="AV61" i="14"/>
  <c r="AR61" i="14"/>
  <c r="AY61" i="14"/>
  <c r="AX53" i="14"/>
  <c r="AT53" i="14"/>
  <c r="AP53" i="14"/>
  <c r="AX45" i="14"/>
  <c r="AT45" i="14"/>
  <c r="AP45" i="14"/>
  <c r="AX37" i="14"/>
  <c r="AT37" i="14"/>
  <c r="AP37" i="14"/>
  <c r="AX29" i="14"/>
  <c r="AT29" i="14"/>
  <c r="AP29" i="14"/>
  <c r="AX21" i="14"/>
  <c r="AT21" i="14"/>
  <c r="AP21" i="14"/>
  <c r="AX13" i="14"/>
  <c r="AT13" i="14"/>
  <c r="AP13" i="14"/>
  <c r="AY9" i="14"/>
  <c r="AU9" i="14"/>
  <c r="AQ9" i="14"/>
  <c r="AN57" i="14"/>
  <c r="AY37" i="14"/>
  <c r="AY53" i="14"/>
  <c r="AN101" i="14"/>
  <c r="AX101" i="14"/>
  <c r="AT101" i="14"/>
  <c r="AP101" i="14"/>
  <c r="AX93" i="14"/>
  <c r="AT93" i="14"/>
  <c r="AP93" i="14"/>
  <c r="AX85" i="14"/>
  <c r="AT85" i="14"/>
  <c r="AP85" i="14"/>
  <c r="AX77" i="14"/>
  <c r="AT77" i="14"/>
  <c r="AP77" i="14"/>
  <c r="AZ61" i="14"/>
  <c r="AU61" i="14"/>
  <c r="AQ61" i="14"/>
  <c r="AM61" i="14"/>
  <c r="AW53" i="14"/>
  <c r="AS53" i="14"/>
  <c r="AO53" i="14"/>
  <c r="AK53" i="14"/>
  <c r="AU45" i="14"/>
  <c r="AQ45" i="14"/>
  <c r="AM45" i="14"/>
  <c r="AW37" i="14"/>
  <c r="AS37" i="14"/>
  <c r="AO37" i="14"/>
  <c r="AK37" i="14"/>
  <c r="AN37" i="14" s="1"/>
  <c r="AU29" i="14"/>
  <c r="AQ29" i="14"/>
  <c r="AM29" i="14"/>
  <c r="AN21" i="14"/>
  <c r="AK9" i="14"/>
  <c r="AX9" i="14"/>
  <c r="AT9" i="14"/>
  <c r="AP9" i="14"/>
  <c r="AV69" i="14"/>
  <c r="AK69" i="14"/>
  <c r="AO69" i="14"/>
  <c r="AS69" i="14"/>
  <c r="AX61" i="14"/>
  <c r="AT61" i="14"/>
  <c r="AZ53" i="14"/>
  <c r="AV53" i="14"/>
  <c r="AZ45" i="14"/>
  <c r="AV45" i="14"/>
  <c r="AR45" i="14"/>
  <c r="AZ37" i="14"/>
  <c r="AV37" i="14"/>
  <c r="AZ29" i="14"/>
  <c r="AV29" i="14"/>
  <c r="AR29" i="14"/>
  <c r="AR13" i="14"/>
  <c r="AW9" i="14"/>
  <c r="AS9" i="14"/>
  <c r="AO9" i="14"/>
  <c r="AN65" i="14"/>
  <c r="AN49" i="14"/>
  <c r="AN33" i="14"/>
  <c r="AN17" i="14"/>
  <c r="AN73" i="13"/>
  <c r="AN41" i="13"/>
  <c r="AN25" i="13"/>
  <c r="AR61" i="13"/>
  <c r="AR45" i="13"/>
  <c r="AR29" i="13"/>
  <c r="AZ21" i="13"/>
  <c r="AU21" i="13"/>
  <c r="AK13" i="13"/>
  <c r="AM21" i="13"/>
  <c r="AZ69" i="13"/>
  <c r="AR69" i="13"/>
  <c r="AV61" i="13"/>
  <c r="AZ53" i="13"/>
  <c r="AR53" i="13"/>
  <c r="AV45" i="13"/>
  <c r="AZ37" i="13"/>
  <c r="AR37" i="13"/>
  <c r="AV29" i="13"/>
  <c r="AR21" i="13"/>
  <c r="AQ21" i="13"/>
  <c r="AV69" i="13"/>
  <c r="AV53" i="13"/>
  <c r="AV37" i="13"/>
  <c r="AN77" i="13"/>
  <c r="AN61" i="13"/>
  <c r="AZ89" i="13"/>
  <c r="AR89" i="13"/>
  <c r="AM89" i="13"/>
  <c r="AQ89" i="13"/>
  <c r="AU89" i="13"/>
  <c r="AN69" i="13"/>
  <c r="AN85" i="13"/>
  <c r="AZ81" i="13"/>
  <c r="AR81" i="13"/>
  <c r="AM81" i="13"/>
  <c r="AQ81" i="13"/>
  <c r="AU81" i="13"/>
  <c r="AY81" i="13"/>
  <c r="AX69" i="13"/>
  <c r="AT69" i="13"/>
  <c r="AP69" i="13"/>
  <c r="AX61" i="13"/>
  <c r="AT61" i="13"/>
  <c r="AP61" i="13"/>
  <c r="AX53" i="13"/>
  <c r="AT53" i="13"/>
  <c r="AP53" i="13"/>
  <c r="AX45" i="13"/>
  <c r="AT45" i="13"/>
  <c r="AP45" i="13"/>
  <c r="AX37" i="13"/>
  <c r="AT37" i="13"/>
  <c r="AP37" i="13"/>
  <c r="AX29" i="13"/>
  <c r="AT29" i="13"/>
  <c r="AP29" i="13"/>
  <c r="AX21" i="13"/>
  <c r="AT21" i="13"/>
  <c r="AP21" i="13"/>
  <c r="AV21" i="13"/>
  <c r="AK21" i="13"/>
  <c r="AO21" i="13"/>
  <c r="AS21" i="13"/>
  <c r="AW21" i="13"/>
  <c r="AZ9" i="13"/>
  <c r="AR9" i="13"/>
  <c r="AM9" i="13"/>
  <c r="AQ9" i="13"/>
  <c r="AU9" i="13"/>
  <c r="AZ17" i="13"/>
  <c r="AR17" i="13"/>
  <c r="AM17" i="13"/>
  <c r="AQ17" i="13"/>
  <c r="AU17" i="13"/>
  <c r="AY17" i="13"/>
  <c r="AY93" i="13" s="1"/>
  <c r="AX89" i="13"/>
  <c r="AT89" i="13"/>
  <c r="AP89" i="13"/>
  <c r="AV89" i="13"/>
  <c r="AK89" i="13"/>
  <c r="AO89" i="13"/>
  <c r="AS89" i="13"/>
  <c r="AW89" i="13"/>
  <c r="AV81" i="13"/>
  <c r="AK81" i="13"/>
  <c r="AO81" i="13"/>
  <c r="AS81" i="13"/>
  <c r="AN65" i="13"/>
  <c r="AN49" i="13"/>
  <c r="AN33" i="13"/>
  <c r="AX9" i="13"/>
  <c r="AT9" i="13"/>
  <c r="AP9" i="13"/>
  <c r="AV9" i="13"/>
  <c r="AK9" i="13"/>
  <c r="AO9" i="13"/>
  <c r="AS9" i="13"/>
  <c r="AW9" i="13"/>
  <c r="AV17" i="13"/>
  <c r="AK17" i="13"/>
  <c r="AO17" i="13"/>
  <c r="AS17" i="13"/>
  <c r="AL85" i="7"/>
  <c r="AL101" i="7"/>
  <c r="AL73" i="7"/>
  <c r="AL77" i="7"/>
  <c r="AL17" i="7"/>
  <c r="AL69" i="7"/>
  <c r="AL89" i="7"/>
  <c r="AN17" i="12"/>
  <c r="AN57" i="12"/>
  <c r="AN41" i="12"/>
  <c r="AV29" i="12"/>
  <c r="AW61" i="12"/>
  <c r="AS61" i="12"/>
  <c r="AO61" i="12"/>
  <c r="AK61" i="12"/>
  <c r="AN61" i="12" s="1"/>
  <c r="AU53" i="12"/>
  <c r="AQ53" i="12"/>
  <c r="AM53" i="12"/>
  <c r="AN53" i="12" s="1"/>
  <c r="AW45" i="12"/>
  <c r="AS45" i="12"/>
  <c r="AO45" i="12"/>
  <c r="AK45" i="12"/>
  <c r="AN45" i="12" s="1"/>
  <c r="AU29" i="12"/>
  <c r="AQ29" i="12"/>
  <c r="AM29" i="12"/>
  <c r="AN29" i="12" s="1"/>
  <c r="AQ9" i="12"/>
  <c r="AZ29" i="12"/>
  <c r="AR29" i="12"/>
  <c r="AV21" i="12"/>
  <c r="AN13" i="12"/>
  <c r="AN49" i="12"/>
  <c r="AX61" i="12"/>
  <c r="AT61" i="12"/>
  <c r="AP61" i="12"/>
  <c r="AX53" i="12"/>
  <c r="AT53" i="12"/>
  <c r="AP53" i="12"/>
  <c r="AX45" i="12"/>
  <c r="AT45" i="12"/>
  <c r="AP45" i="12"/>
  <c r="AK37" i="12"/>
  <c r="AO37" i="12"/>
  <c r="AX37" i="12"/>
  <c r="AT37" i="12"/>
  <c r="AP37" i="12"/>
  <c r="AN65" i="12"/>
  <c r="AQ37" i="12"/>
  <c r="AZ9" i="12"/>
  <c r="AV9" i="12"/>
  <c r="AR9" i="12"/>
  <c r="AR21" i="12"/>
  <c r="AZ13" i="12"/>
  <c r="AV13" i="12"/>
  <c r="AR13" i="12"/>
  <c r="AY9" i="12"/>
  <c r="AU9" i="12"/>
  <c r="AY29" i="12"/>
  <c r="AY13" i="12"/>
  <c r="AY21" i="12"/>
  <c r="AZ61" i="12"/>
  <c r="AV61" i="12"/>
  <c r="AR61" i="12"/>
  <c r="AZ53" i="12"/>
  <c r="AV53" i="12"/>
  <c r="AR53" i="12"/>
  <c r="AZ45" i="12"/>
  <c r="AV45" i="12"/>
  <c r="AR45" i="12"/>
  <c r="AZ37" i="12"/>
  <c r="AV37" i="12"/>
  <c r="AR37" i="12"/>
  <c r="AM37" i="12"/>
  <c r="AN21" i="12"/>
  <c r="AK9" i="12"/>
  <c r="AX9" i="12"/>
  <c r="AT9" i="12"/>
  <c r="AP9" i="12"/>
  <c r="AO9" i="12"/>
  <c r="AO69" i="12" s="1"/>
  <c r="AY37" i="12"/>
  <c r="AX29" i="12"/>
  <c r="AT29" i="12"/>
  <c r="AX21" i="12"/>
  <c r="AT21" i="12"/>
  <c r="AX13" i="12"/>
  <c r="AT13" i="12"/>
  <c r="AW9" i="12"/>
  <c r="AW69" i="12" s="1"/>
  <c r="AS9" i="12"/>
  <c r="AS69" i="12" s="1"/>
  <c r="AM9" i="12"/>
  <c r="AN33" i="12"/>
  <c r="AN25" i="12"/>
  <c r="AV89" i="11"/>
  <c r="AS89" i="11"/>
  <c r="AX105" i="11"/>
  <c r="AT105" i="11"/>
  <c r="AP105" i="11"/>
  <c r="AO105" i="11"/>
  <c r="AZ97" i="11"/>
  <c r="AX89" i="11"/>
  <c r="AT89" i="11"/>
  <c r="AP89" i="11"/>
  <c r="AQ105" i="11"/>
  <c r="AX65" i="11"/>
  <c r="AP65" i="11"/>
  <c r="AZ49" i="11"/>
  <c r="AV49" i="11"/>
  <c r="AR49" i="11"/>
  <c r="AM105" i="11"/>
  <c r="AN105" i="11" s="1"/>
  <c r="AM89" i="11"/>
  <c r="AV69" i="11"/>
  <c r="AX53" i="11"/>
  <c r="AP53" i="11"/>
  <c r="AO49" i="11"/>
  <c r="AX37" i="11"/>
  <c r="AP37" i="11"/>
  <c r="AY49" i="11"/>
  <c r="AZ37" i="11"/>
  <c r="AQ49" i="11"/>
  <c r="AK49" i="11"/>
  <c r="AN49" i="11" s="1"/>
  <c r="AS97" i="11"/>
  <c r="AW105" i="11"/>
  <c r="AU89" i="11"/>
  <c r="AR93" i="11"/>
  <c r="AQ93" i="11"/>
  <c r="AY93" i="11"/>
  <c r="AR45" i="11"/>
  <c r="AQ45" i="11"/>
  <c r="AY45" i="11"/>
  <c r="AM53" i="11"/>
  <c r="AU53" i="11"/>
  <c r="AW81" i="11"/>
  <c r="AR97" i="11"/>
  <c r="AW97" i="11"/>
  <c r="AZ93" i="11"/>
  <c r="AM93" i="11"/>
  <c r="AV65" i="11"/>
  <c r="AR65" i="11"/>
  <c r="AK89" i="11"/>
  <c r="AQ89" i="11"/>
  <c r="AZ45" i="11"/>
  <c r="AM45" i="11"/>
  <c r="AZ53" i="11"/>
  <c r="AQ53" i="11"/>
  <c r="AY53" i="11"/>
  <c r="AV13" i="11"/>
  <c r="AZ77" i="11"/>
  <c r="AM77" i="11"/>
  <c r="AU77" i="11"/>
  <c r="AR77" i="11"/>
  <c r="AQ77" i="11"/>
  <c r="AN73" i="11"/>
  <c r="AN81" i="11"/>
  <c r="AR109" i="11"/>
  <c r="AT109" i="11"/>
  <c r="AK109" i="11"/>
  <c r="AO109" i="11"/>
  <c r="AS109" i="11"/>
  <c r="AW109" i="11"/>
  <c r="AZ9" i="11"/>
  <c r="AR9" i="11"/>
  <c r="AK97" i="11"/>
  <c r="AN97" i="11" s="1"/>
  <c r="AT97" i="11"/>
  <c r="AO97" i="11"/>
  <c r="AQ97" i="11"/>
  <c r="AV97" i="11"/>
  <c r="AP97" i="11"/>
  <c r="AU97" i="11"/>
  <c r="AY97" i="11"/>
  <c r="AZ109" i="11"/>
  <c r="AP109" i="11"/>
  <c r="AX109" i="11"/>
  <c r="AM109" i="11"/>
  <c r="AQ109" i="11"/>
  <c r="AU109" i="11"/>
  <c r="AY109" i="11"/>
  <c r="AX97" i="11"/>
  <c r="AV9" i="11"/>
  <c r="AT93" i="11"/>
  <c r="AX93" i="11"/>
  <c r="AP93" i="11"/>
  <c r="AV93" i="11"/>
  <c r="AK93" i="11"/>
  <c r="AO93" i="11"/>
  <c r="AS93" i="11"/>
  <c r="AW93" i="11"/>
  <c r="AX77" i="11"/>
  <c r="AP77" i="11"/>
  <c r="AT77" i="11"/>
  <c r="AV77" i="11"/>
  <c r="AK77" i="11"/>
  <c r="AO77" i="11"/>
  <c r="AS77" i="11"/>
  <c r="AW77" i="11"/>
  <c r="AK65" i="11"/>
  <c r="AY65" i="11"/>
  <c r="AU65" i="11"/>
  <c r="AQ65" i="11"/>
  <c r="AM65" i="11"/>
  <c r="AK9" i="11"/>
  <c r="AU9" i="11"/>
  <c r="AM9" i="11"/>
  <c r="AY9" i="11"/>
  <c r="AQ9" i="11"/>
  <c r="AX9" i="11"/>
  <c r="AT9" i="11"/>
  <c r="AP9" i="11"/>
  <c r="AW89" i="11"/>
  <c r="AO89" i="11"/>
  <c r="AZ85" i="11"/>
  <c r="AP85" i="11"/>
  <c r="AX85" i="11"/>
  <c r="AM85" i="11"/>
  <c r="AQ85" i="11"/>
  <c r="AU85" i="11"/>
  <c r="AY85" i="11"/>
  <c r="AO65" i="11"/>
  <c r="AZ61" i="11"/>
  <c r="AR61" i="11"/>
  <c r="AM61" i="11"/>
  <c r="AQ61" i="11"/>
  <c r="AU61" i="11"/>
  <c r="AT45" i="11"/>
  <c r="AX45" i="11"/>
  <c r="AP45" i="11"/>
  <c r="AV45" i="11"/>
  <c r="AK45" i="11"/>
  <c r="AO45" i="11"/>
  <c r="AS45" i="11"/>
  <c r="AW45" i="11"/>
  <c r="AX21" i="11"/>
  <c r="AP21" i="11"/>
  <c r="AT21" i="11"/>
  <c r="AV21" i="11"/>
  <c r="AK21" i="11"/>
  <c r="AN21" i="11" s="1"/>
  <c r="AO21" i="11"/>
  <c r="AS21" i="11"/>
  <c r="AW21" i="11"/>
  <c r="AW9" i="11"/>
  <c r="AO9" i="11"/>
  <c r="AZ69" i="11"/>
  <c r="AP69" i="11"/>
  <c r="AX69" i="11"/>
  <c r="AM69" i="11"/>
  <c r="AQ69" i="11"/>
  <c r="AU69" i="11"/>
  <c r="AY69" i="11"/>
  <c r="AK53" i="11"/>
  <c r="AO53" i="11"/>
  <c r="AS53" i="11"/>
  <c r="AW53" i="11"/>
  <c r="AN29" i="11"/>
  <c r="AR13" i="11"/>
  <c r="AR53" i="11"/>
  <c r="AV37" i="11"/>
  <c r="AM37" i="11"/>
  <c r="AQ37" i="11"/>
  <c r="AU37" i="11"/>
  <c r="AY37" i="11"/>
  <c r="AZ13" i="11"/>
  <c r="AM13" i="11"/>
  <c r="AQ13" i="11"/>
  <c r="AU13" i="11"/>
  <c r="AY13" i="11"/>
  <c r="AR85" i="11"/>
  <c r="AT85" i="11"/>
  <c r="AK85" i="11"/>
  <c r="AO85" i="11"/>
  <c r="AS85" i="11"/>
  <c r="AW85" i="11"/>
  <c r="AS65" i="11"/>
  <c r="AX61" i="11"/>
  <c r="AT61" i="11"/>
  <c r="AP61" i="11"/>
  <c r="AV61" i="11"/>
  <c r="AK61" i="11"/>
  <c r="AO61" i="11"/>
  <c r="AS61" i="11"/>
  <c r="AW61" i="11"/>
  <c r="AS9" i="11"/>
  <c r="AR69" i="11"/>
  <c r="AT69" i="11"/>
  <c r="AK69" i="11"/>
  <c r="AO69" i="11"/>
  <c r="AS69" i="11"/>
  <c r="AN57" i="11"/>
  <c r="AN41" i="11"/>
  <c r="AN17" i="11"/>
  <c r="AK37" i="11"/>
  <c r="AO37" i="11"/>
  <c r="AS37" i="11"/>
  <c r="AK13" i="11"/>
  <c r="AO13" i="11"/>
  <c r="AS13" i="11"/>
  <c r="AW65" i="11"/>
  <c r="AN33" i="11"/>
  <c r="AK25" i="10"/>
  <c r="AY25" i="10"/>
  <c r="AU25" i="10"/>
  <c r="AQ25" i="10"/>
  <c r="AM25" i="10"/>
  <c r="AY13" i="10"/>
  <c r="AU13" i="10"/>
  <c r="AQ13" i="10"/>
  <c r="AX13" i="10"/>
  <c r="AP13" i="10"/>
  <c r="AZ13" i="10"/>
  <c r="F14" i="10"/>
  <c r="AV13" i="10" s="1"/>
  <c r="G18" i="10"/>
  <c r="G112" i="10" s="1"/>
  <c r="AU17" i="10"/>
  <c r="AM17" i="10"/>
  <c r="AW25" i="10"/>
  <c r="AK33" i="10"/>
  <c r="F30" i="10"/>
  <c r="AY29" i="10" s="1"/>
  <c r="AM33" i="10"/>
  <c r="AQ33" i="10"/>
  <c r="AU33" i="10"/>
  <c r="AY33" i="10"/>
  <c r="F38" i="10"/>
  <c r="AY37" i="10" s="1"/>
  <c r="AK41" i="10"/>
  <c r="AO41" i="10"/>
  <c r="AS41" i="10"/>
  <c r="AW41" i="10"/>
  <c r="AM49" i="10"/>
  <c r="AQ49" i="10"/>
  <c r="AU49" i="10"/>
  <c r="AY49" i="10"/>
  <c r="F54" i="10"/>
  <c r="AY53" i="10" s="1"/>
  <c r="AK57" i="10"/>
  <c r="AO57" i="10"/>
  <c r="AS57" i="10"/>
  <c r="AW57" i="10"/>
  <c r="F70" i="10"/>
  <c r="AY69" i="10" s="1"/>
  <c r="AY73" i="10"/>
  <c r="AU73" i="10"/>
  <c r="AQ73" i="10"/>
  <c r="AM73" i="10"/>
  <c r="AK73" i="10"/>
  <c r="AS73" i="10"/>
  <c r="AW81" i="10"/>
  <c r="AM81" i="10"/>
  <c r="AU81" i="10"/>
  <c r="I10" i="10"/>
  <c r="I111" i="10" s="1"/>
  <c r="M10" i="10"/>
  <c r="M112" i="10" s="1"/>
  <c r="Q10" i="10"/>
  <c r="Q111" i="10" s="1"/>
  <c r="U10" i="10"/>
  <c r="U112" i="10" s="1"/>
  <c r="F22" i="10"/>
  <c r="AO25" i="10"/>
  <c r="AS25" i="10"/>
  <c r="AP29" i="10"/>
  <c r="AX29" i="10"/>
  <c r="AO33" i="10"/>
  <c r="AS33" i="10"/>
  <c r="AP37" i="10"/>
  <c r="AT37" i="10"/>
  <c r="AX37" i="10"/>
  <c r="AM41" i="10"/>
  <c r="AQ41" i="10"/>
  <c r="AU41" i="10"/>
  <c r="AY41" i="10"/>
  <c r="F46" i="10"/>
  <c r="AO49" i="10"/>
  <c r="AS49" i="10"/>
  <c r="AP53" i="10"/>
  <c r="AT53" i="10"/>
  <c r="AM57" i="10"/>
  <c r="AQ57" i="10"/>
  <c r="AU57" i="10"/>
  <c r="AY57" i="10"/>
  <c r="F62" i="10"/>
  <c r="AY61" i="10" s="1"/>
  <c r="AV69" i="10"/>
  <c r="AO73" i="10"/>
  <c r="AW73" i="10"/>
  <c r="AQ81" i="10"/>
  <c r="AY81" i="10"/>
  <c r="AV85" i="10"/>
  <c r="AY89" i="10"/>
  <c r="AU89" i="10"/>
  <c r="AQ89" i="10"/>
  <c r="AM89" i="10"/>
  <c r="AK89" i="10"/>
  <c r="AS89" i="10"/>
  <c r="AM101" i="10"/>
  <c r="F10" i="10"/>
  <c r="F111" i="10" s="1"/>
  <c r="H10" i="10"/>
  <c r="H109" i="10" s="1"/>
  <c r="J10" i="10"/>
  <c r="J112" i="10" s="1"/>
  <c r="L10" i="10"/>
  <c r="L110" i="10" s="1"/>
  <c r="N10" i="10"/>
  <c r="N112" i="10" s="1"/>
  <c r="P10" i="10"/>
  <c r="P109" i="10" s="1"/>
  <c r="R10" i="10"/>
  <c r="R112" i="10" s="1"/>
  <c r="T10" i="10"/>
  <c r="T110" i="10" s="1"/>
  <c r="V10" i="10"/>
  <c r="V112" i="10" s="1"/>
  <c r="AP17" i="10"/>
  <c r="AR17" i="10"/>
  <c r="AT17" i="10"/>
  <c r="AV17" i="10"/>
  <c r="AX17" i="10"/>
  <c r="AZ17" i="10"/>
  <c r="AP25" i="10"/>
  <c r="AR25" i="10"/>
  <c r="AT25" i="10"/>
  <c r="AV25" i="10"/>
  <c r="AX25" i="10"/>
  <c r="AZ25" i="10"/>
  <c r="AP33" i="10"/>
  <c r="AR33" i="10"/>
  <c r="AT33" i="10"/>
  <c r="AV33" i="10"/>
  <c r="AX33" i="10"/>
  <c r="AZ33" i="10"/>
  <c r="AP41" i="10"/>
  <c r="AR41" i="10"/>
  <c r="AT41" i="10"/>
  <c r="AV41" i="10"/>
  <c r="AX41" i="10"/>
  <c r="AZ41" i="10"/>
  <c r="AP49" i="10"/>
  <c r="AR49" i="10"/>
  <c r="AT49" i="10"/>
  <c r="AV49" i="10"/>
  <c r="AX49" i="10"/>
  <c r="AZ49" i="10"/>
  <c r="AP57" i="10"/>
  <c r="AR57" i="10"/>
  <c r="AT57" i="10"/>
  <c r="AV57" i="10"/>
  <c r="AX57" i="10"/>
  <c r="AZ57" i="10"/>
  <c r="F66" i="10"/>
  <c r="AZ65" i="10"/>
  <c r="AP65" i="10"/>
  <c r="AR65" i="10"/>
  <c r="AT65" i="10"/>
  <c r="AV65" i="10"/>
  <c r="AX65" i="10"/>
  <c r="AY77" i="10"/>
  <c r="AU77" i="10"/>
  <c r="AQ77" i="10"/>
  <c r="AM77" i="10"/>
  <c r="AR77" i="10"/>
  <c r="AZ77" i="10"/>
  <c r="AO81" i="10"/>
  <c r="AS81" i="10"/>
  <c r="AY93" i="10"/>
  <c r="AU93" i="10"/>
  <c r="AQ93" i="10"/>
  <c r="AM93" i="10"/>
  <c r="AR93" i="10"/>
  <c r="AZ93" i="10"/>
  <c r="AK101" i="10"/>
  <c r="AQ101" i="10"/>
  <c r="AY101" i="10"/>
  <c r="AY105" i="10"/>
  <c r="AU105" i="10"/>
  <c r="AQ105" i="10"/>
  <c r="AM105" i="10"/>
  <c r="AX105" i="10"/>
  <c r="AP105" i="10"/>
  <c r="AZ105" i="10"/>
  <c r="AV105" i="10"/>
  <c r="AP73" i="10"/>
  <c r="AR73" i="10"/>
  <c r="AT73" i="10"/>
  <c r="AV73" i="10"/>
  <c r="AX73" i="10"/>
  <c r="AZ73" i="10"/>
  <c r="AP81" i="10"/>
  <c r="AR81" i="10"/>
  <c r="AT81" i="10"/>
  <c r="AV81" i="10"/>
  <c r="AX81" i="10"/>
  <c r="AZ81" i="10"/>
  <c r="AP89" i="10"/>
  <c r="AR89" i="10"/>
  <c r="AT89" i="10"/>
  <c r="AV89" i="10"/>
  <c r="AX89" i="10"/>
  <c r="AZ89" i="10"/>
  <c r="AQ97" i="10"/>
  <c r="AO101" i="10"/>
  <c r="AS101" i="10"/>
  <c r="AP101" i="10"/>
  <c r="AR101" i="10"/>
  <c r="AT101" i="10"/>
  <c r="AV101" i="10"/>
  <c r="AX101" i="10"/>
  <c r="AZ101" i="10"/>
  <c r="AK49" i="9"/>
  <c r="G10" i="9"/>
  <c r="I10" i="9"/>
  <c r="K10" i="9"/>
  <c r="M10" i="9"/>
  <c r="O10" i="9"/>
  <c r="Q10" i="9"/>
  <c r="S10" i="9"/>
  <c r="AZ13" i="9"/>
  <c r="F14" i="9"/>
  <c r="AK13" i="9" s="1"/>
  <c r="AO17" i="9"/>
  <c r="AS17" i="9"/>
  <c r="AW17" i="9"/>
  <c r="F10" i="9"/>
  <c r="H10" i="9"/>
  <c r="J10" i="9"/>
  <c r="L10" i="9"/>
  <c r="N10" i="9"/>
  <c r="P10" i="9"/>
  <c r="R10" i="9"/>
  <c r="T10" i="9"/>
  <c r="AM13" i="9"/>
  <c r="AS13" i="9"/>
  <c r="AU13" i="9"/>
  <c r="AM17" i="9"/>
  <c r="AQ17" i="9"/>
  <c r="AU17" i="9"/>
  <c r="AY17" i="9"/>
  <c r="AM21" i="9"/>
  <c r="AR21" i="9"/>
  <c r="AZ21" i="9"/>
  <c r="F22" i="9"/>
  <c r="AX21" i="9" s="1"/>
  <c r="G26" i="9"/>
  <c r="AK25" i="9" s="1"/>
  <c r="AW25" i="9"/>
  <c r="AU25" i="9"/>
  <c r="AS25" i="9"/>
  <c r="AQ25" i="9"/>
  <c r="AO25" i="9"/>
  <c r="AY29" i="9"/>
  <c r="AK41" i="9"/>
  <c r="AK57" i="9"/>
  <c r="AR29" i="9"/>
  <c r="AV29" i="9"/>
  <c r="F30" i="9"/>
  <c r="AP29" i="9" s="1"/>
  <c r="AM33" i="9"/>
  <c r="AO33" i="9"/>
  <c r="AQ33" i="9"/>
  <c r="AS33" i="9"/>
  <c r="AU33" i="9"/>
  <c r="AW33" i="9"/>
  <c r="AY33" i="9"/>
  <c r="AR37" i="9"/>
  <c r="AV37" i="9"/>
  <c r="AZ37" i="9"/>
  <c r="F38" i="9"/>
  <c r="AP37" i="9" s="1"/>
  <c r="AM41" i="9"/>
  <c r="AO41" i="9"/>
  <c r="AQ41" i="9"/>
  <c r="AS41" i="9"/>
  <c r="AU41" i="9"/>
  <c r="AW41" i="9"/>
  <c r="AY41" i="9"/>
  <c r="AZ45" i="9"/>
  <c r="F46" i="9"/>
  <c r="AP45" i="9" s="1"/>
  <c r="AM49" i="9"/>
  <c r="AO49" i="9"/>
  <c r="AQ49" i="9"/>
  <c r="AS49" i="9"/>
  <c r="AU49" i="9"/>
  <c r="AW49" i="9"/>
  <c r="AY49" i="9"/>
  <c r="F54" i="9"/>
  <c r="AP53" i="9" s="1"/>
  <c r="AM57" i="9"/>
  <c r="AO57" i="9"/>
  <c r="AQ57" i="9"/>
  <c r="AS57" i="9"/>
  <c r="AU57" i="9"/>
  <c r="AW57" i="9"/>
  <c r="AY57" i="9"/>
  <c r="AR61" i="9"/>
  <c r="AV61" i="9"/>
  <c r="F62" i="9"/>
  <c r="AP61" i="9" s="1"/>
  <c r="AQ73" i="9"/>
  <c r="AY73" i="9"/>
  <c r="F78" i="9"/>
  <c r="AY77" i="9" s="1"/>
  <c r="AY89" i="9"/>
  <c r="AP17" i="9"/>
  <c r="AR17" i="9"/>
  <c r="AT17" i="9"/>
  <c r="AV17" i="9"/>
  <c r="AX17" i="9"/>
  <c r="AZ17" i="9"/>
  <c r="AP25" i="9"/>
  <c r="AR25" i="9"/>
  <c r="AT25" i="9"/>
  <c r="AV25" i="9"/>
  <c r="AX25" i="9"/>
  <c r="AZ25" i="9"/>
  <c r="AK29" i="9"/>
  <c r="AM29" i="9"/>
  <c r="AO29" i="9"/>
  <c r="AQ29" i="9"/>
  <c r="AS29" i="9"/>
  <c r="AU29" i="9"/>
  <c r="AW29" i="9"/>
  <c r="AP33" i="9"/>
  <c r="AR33" i="9"/>
  <c r="AT33" i="9"/>
  <c r="AV33" i="9"/>
  <c r="AX33" i="9"/>
  <c r="AZ33" i="9"/>
  <c r="AK37" i="9"/>
  <c r="AM37" i="9"/>
  <c r="AO37" i="9"/>
  <c r="AQ37" i="9"/>
  <c r="AS37" i="9"/>
  <c r="AU37" i="9"/>
  <c r="AW37" i="9"/>
  <c r="AP41" i="9"/>
  <c r="AR41" i="9"/>
  <c r="AT41" i="9"/>
  <c r="AV41" i="9"/>
  <c r="AX41" i="9"/>
  <c r="AZ41" i="9"/>
  <c r="AK45" i="9"/>
  <c r="AM45" i="9"/>
  <c r="AO45" i="9"/>
  <c r="AQ45" i="9"/>
  <c r="AS45" i="9"/>
  <c r="AU45" i="9"/>
  <c r="AW45" i="9"/>
  <c r="AP49" i="9"/>
  <c r="AR49" i="9"/>
  <c r="AT49" i="9"/>
  <c r="AV49" i="9"/>
  <c r="AX49" i="9"/>
  <c r="AZ49" i="9"/>
  <c r="AM53" i="9"/>
  <c r="AU53" i="9"/>
  <c r="AP57" i="9"/>
  <c r="AR57" i="9"/>
  <c r="AT57" i="9"/>
  <c r="AV57" i="9"/>
  <c r="AX57" i="9"/>
  <c r="AZ57" i="9"/>
  <c r="AK61" i="9"/>
  <c r="AM61" i="9"/>
  <c r="AO61" i="9"/>
  <c r="AQ61" i="9"/>
  <c r="AS61" i="9"/>
  <c r="AU61" i="9"/>
  <c r="AW61" i="9"/>
  <c r="F66" i="9"/>
  <c r="AY65" i="9" s="1"/>
  <c r="AZ65" i="9"/>
  <c r="AU65" i="9"/>
  <c r="AS65" i="9"/>
  <c r="AM65" i="9"/>
  <c r="AK65" i="9"/>
  <c r="AR65" i="9"/>
  <c r="AW73" i="9"/>
  <c r="AM73" i="9"/>
  <c r="AU73" i="9"/>
  <c r="AV77" i="9"/>
  <c r="AQ69" i="9"/>
  <c r="AM69" i="9"/>
  <c r="F70" i="9"/>
  <c r="AY69" i="9" s="1"/>
  <c r="AO73" i="9"/>
  <c r="AS73" i="9"/>
  <c r="AW81" i="9"/>
  <c r="AK89" i="9"/>
  <c r="AO89" i="9"/>
  <c r="AS89" i="9"/>
  <c r="AW101" i="9"/>
  <c r="AM101" i="9"/>
  <c r="AN101" i="9" s="1"/>
  <c r="AU101" i="9"/>
  <c r="AK81" i="9"/>
  <c r="AO81" i="9"/>
  <c r="AS81" i="9"/>
  <c r="AM89" i="9"/>
  <c r="AQ89" i="9"/>
  <c r="AU89" i="9"/>
  <c r="AX93" i="9"/>
  <c r="AQ101" i="9"/>
  <c r="AY101" i="9"/>
  <c r="AV105" i="9"/>
  <c r="AP73" i="9"/>
  <c r="AR73" i="9"/>
  <c r="AT73" i="9"/>
  <c r="AV73" i="9"/>
  <c r="AX73" i="9"/>
  <c r="AZ73" i="9"/>
  <c r="AP81" i="9"/>
  <c r="AR81" i="9"/>
  <c r="AT81" i="9"/>
  <c r="AV81" i="9"/>
  <c r="AX81" i="9"/>
  <c r="AZ81" i="9"/>
  <c r="AP89" i="9"/>
  <c r="AR89" i="9"/>
  <c r="AT89" i="9"/>
  <c r="AV89" i="9"/>
  <c r="AX89" i="9"/>
  <c r="AZ89" i="9"/>
  <c r="AW97" i="9"/>
  <c r="AS97" i="9"/>
  <c r="AR97" i="9"/>
  <c r="AZ97" i="9"/>
  <c r="AK97" i="9"/>
  <c r="AO101" i="9"/>
  <c r="AS101" i="9"/>
  <c r="AP101" i="9"/>
  <c r="AR101" i="9"/>
  <c r="AT101" i="9"/>
  <c r="AV101" i="9"/>
  <c r="AX101" i="9"/>
  <c r="AZ101" i="9"/>
  <c r="G18" i="8"/>
  <c r="AW17" i="8" s="1"/>
  <c r="AL17" i="8"/>
  <c r="G38" i="8"/>
  <c r="AY37" i="8" s="1"/>
  <c r="AL37" i="8"/>
  <c r="AQ53" i="8"/>
  <c r="AL53" i="8"/>
  <c r="F14" i="8"/>
  <c r="AY13" i="8" s="1"/>
  <c r="F26" i="8"/>
  <c r="AY25" i="8" s="1"/>
  <c r="G30" i="8"/>
  <c r="AW29" i="8" s="1"/>
  <c r="F34" i="8"/>
  <c r="AU33" i="8" s="1"/>
  <c r="AO37" i="8"/>
  <c r="G46" i="8"/>
  <c r="AK45" i="8" s="1"/>
  <c r="F50" i="8"/>
  <c r="AW49" i="8" s="1"/>
  <c r="AK53" i="8"/>
  <c r="AO53" i="8"/>
  <c r="AS53" i="8"/>
  <c r="AW53" i="8"/>
  <c r="I10" i="8"/>
  <c r="M10" i="8"/>
  <c r="Q10" i="8"/>
  <c r="U10" i="8"/>
  <c r="F22" i="8"/>
  <c r="AX21" i="8" s="1"/>
  <c r="AO29" i="8"/>
  <c r="F42" i="8"/>
  <c r="AX41" i="8" s="1"/>
  <c r="AS45" i="8"/>
  <c r="AT49" i="8"/>
  <c r="AM53" i="8"/>
  <c r="AU53" i="8"/>
  <c r="AY53" i="8"/>
  <c r="AS57" i="8"/>
  <c r="AK57" i="8"/>
  <c r="AP57" i="8"/>
  <c r="AZ57" i="8"/>
  <c r="AX57" i="8"/>
  <c r="AV57" i="8"/>
  <c r="AT57" i="8"/>
  <c r="AR57" i="8"/>
  <c r="F10" i="8"/>
  <c r="H10" i="8"/>
  <c r="J10" i="8"/>
  <c r="L10" i="8"/>
  <c r="N10" i="8"/>
  <c r="P10" i="8"/>
  <c r="R10" i="8"/>
  <c r="T10" i="8"/>
  <c r="V10" i="8"/>
  <c r="AV17" i="8"/>
  <c r="AP29" i="8"/>
  <c r="AT29" i="8"/>
  <c r="AX29" i="8"/>
  <c r="AR45" i="8"/>
  <c r="AV45" i="8"/>
  <c r="AZ45" i="8"/>
  <c r="AP53" i="8"/>
  <c r="AR53" i="8"/>
  <c r="AT53" i="8"/>
  <c r="AV53" i="8"/>
  <c r="AX53" i="8"/>
  <c r="AZ53" i="8"/>
  <c r="AK61" i="8"/>
  <c r="AZ61" i="8"/>
  <c r="AP61" i="8"/>
  <c r="AR61" i="8"/>
  <c r="AT61" i="8"/>
  <c r="AV61" i="8"/>
  <c r="AX61" i="8"/>
  <c r="AL29" i="7"/>
  <c r="AL33" i="7"/>
  <c r="AL53" i="7"/>
  <c r="AL65" i="7"/>
  <c r="AL93" i="7"/>
  <c r="AK105" i="7"/>
  <c r="AL105" i="7"/>
  <c r="AL9" i="7"/>
  <c r="AK25" i="7"/>
  <c r="AL25" i="7"/>
  <c r="AK41" i="7"/>
  <c r="AL41" i="7"/>
  <c r="AK57" i="7"/>
  <c r="AL57" i="7"/>
  <c r="AK81" i="7"/>
  <c r="AL81" i="7"/>
  <c r="AK97" i="7"/>
  <c r="AL97" i="7"/>
  <c r="G78" i="7"/>
  <c r="G111" i="7" s="1"/>
  <c r="I78" i="7"/>
  <c r="K78" i="7"/>
  <c r="M78" i="7"/>
  <c r="M111" i="7" s="1"/>
  <c r="O78" i="7"/>
  <c r="O109" i="7" s="1"/>
  <c r="G10" i="7"/>
  <c r="F14" i="7"/>
  <c r="AY13" i="7" s="1"/>
  <c r="AS13" i="7"/>
  <c r="AK13" i="7"/>
  <c r="AK17" i="7"/>
  <c r="AK33" i="7"/>
  <c r="AK49" i="7"/>
  <c r="AK65" i="7"/>
  <c r="AK89" i="7"/>
  <c r="F78" i="7"/>
  <c r="J78" i="7"/>
  <c r="J109" i="7" s="1"/>
  <c r="N78" i="7"/>
  <c r="R78" i="7"/>
  <c r="R112" i="7" s="1"/>
  <c r="Q78" i="7"/>
  <c r="Q112" i="7" s="1"/>
  <c r="AP17" i="7"/>
  <c r="AR17" i="7"/>
  <c r="AT17" i="7"/>
  <c r="AV17" i="7"/>
  <c r="AX17" i="7"/>
  <c r="AZ17" i="7"/>
  <c r="AK21" i="7"/>
  <c r="AM21" i="7"/>
  <c r="AO21" i="7"/>
  <c r="AQ21" i="7"/>
  <c r="AS21" i="7"/>
  <c r="AU21" i="7"/>
  <c r="AW21" i="7"/>
  <c r="AY21" i="7"/>
  <c r="AP25" i="7"/>
  <c r="AR25" i="7"/>
  <c r="AT25" i="7"/>
  <c r="AV25" i="7"/>
  <c r="AX25" i="7"/>
  <c r="AZ25" i="7"/>
  <c r="AK29" i="7"/>
  <c r="AM29" i="7"/>
  <c r="AO29" i="7"/>
  <c r="AQ29" i="7"/>
  <c r="AS29" i="7"/>
  <c r="AU29" i="7"/>
  <c r="AW29" i="7"/>
  <c r="AY29" i="7"/>
  <c r="AP33" i="7"/>
  <c r="AR33" i="7"/>
  <c r="AT33" i="7"/>
  <c r="AV33" i="7"/>
  <c r="AX33" i="7"/>
  <c r="AZ33" i="7"/>
  <c r="AK37" i="7"/>
  <c r="AM37" i="7"/>
  <c r="AO37" i="7"/>
  <c r="AQ37" i="7"/>
  <c r="AS37" i="7"/>
  <c r="AU37" i="7"/>
  <c r="AW37" i="7"/>
  <c r="AY37" i="7"/>
  <c r="AP41" i="7"/>
  <c r="AR41" i="7"/>
  <c r="AT41" i="7"/>
  <c r="AV41" i="7"/>
  <c r="AX41" i="7"/>
  <c r="AZ41" i="7"/>
  <c r="AK45" i="7"/>
  <c r="AM45" i="7"/>
  <c r="AO45" i="7"/>
  <c r="AQ45" i="7"/>
  <c r="AS45" i="7"/>
  <c r="AU45" i="7"/>
  <c r="AW45" i="7"/>
  <c r="AY45" i="7"/>
  <c r="AP49" i="7"/>
  <c r="AR49" i="7"/>
  <c r="AT49" i="7"/>
  <c r="AV49" i="7"/>
  <c r="AX49" i="7"/>
  <c r="AZ49" i="7"/>
  <c r="AK53" i="7"/>
  <c r="AM53" i="7"/>
  <c r="AO53" i="7"/>
  <c r="AQ53" i="7"/>
  <c r="AS53" i="7"/>
  <c r="AU53" i="7"/>
  <c r="AW53" i="7"/>
  <c r="AY53" i="7"/>
  <c r="AP57" i="7"/>
  <c r="AR57" i="7"/>
  <c r="AT57" i="7"/>
  <c r="AV57" i="7"/>
  <c r="AX57" i="7"/>
  <c r="AZ57" i="7"/>
  <c r="AK61" i="7"/>
  <c r="AM61" i="7"/>
  <c r="AO61" i="7"/>
  <c r="AQ61" i="7"/>
  <c r="AS61" i="7"/>
  <c r="AU61" i="7"/>
  <c r="AW61" i="7"/>
  <c r="AY61" i="7"/>
  <c r="AP65" i="7"/>
  <c r="AR65" i="7"/>
  <c r="AT65" i="7"/>
  <c r="AV65" i="7"/>
  <c r="AX65" i="7"/>
  <c r="AZ65" i="7"/>
  <c r="AK69" i="7"/>
  <c r="AM69" i="7"/>
  <c r="AO69" i="7"/>
  <c r="AQ69" i="7"/>
  <c r="AS69" i="7"/>
  <c r="AU69" i="7"/>
  <c r="AW69" i="7"/>
  <c r="AY69" i="7"/>
  <c r="AP81" i="7"/>
  <c r="AR81" i="7"/>
  <c r="AT81" i="7"/>
  <c r="AV81" i="7"/>
  <c r="AX81" i="7"/>
  <c r="AZ81" i="7"/>
  <c r="AK85" i="7"/>
  <c r="AM85" i="7"/>
  <c r="AO85" i="7"/>
  <c r="AQ85" i="7"/>
  <c r="AS85" i="7"/>
  <c r="AU85" i="7"/>
  <c r="AW85" i="7"/>
  <c r="AY85" i="7"/>
  <c r="AP89" i="7"/>
  <c r="AR89" i="7"/>
  <c r="AT89" i="7"/>
  <c r="AV89" i="7"/>
  <c r="AX89" i="7"/>
  <c r="AZ89" i="7"/>
  <c r="AK93" i="7"/>
  <c r="AM93" i="7"/>
  <c r="AO93" i="7"/>
  <c r="AQ93" i="7"/>
  <c r="AS93" i="7"/>
  <c r="AU93" i="7"/>
  <c r="AW93" i="7"/>
  <c r="AY93" i="7"/>
  <c r="AP97" i="7"/>
  <c r="AR97" i="7"/>
  <c r="AT97" i="7"/>
  <c r="AV97" i="7"/>
  <c r="AX97" i="7"/>
  <c r="AZ97" i="7"/>
  <c r="AK101" i="7"/>
  <c r="AM101" i="7"/>
  <c r="AO101" i="7"/>
  <c r="AQ101" i="7"/>
  <c r="AS101" i="7"/>
  <c r="AU101" i="7"/>
  <c r="AW101" i="7"/>
  <c r="AY101" i="7"/>
  <c r="AP105" i="7"/>
  <c r="AR105" i="7"/>
  <c r="AT105" i="7"/>
  <c r="AV105" i="7"/>
  <c r="AX105" i="7"/>
  <c r="AZ105" i="7"/>
  <c r="AK73" i="7"/>
  <c r="AM73" i="7"/>
  <c r="AO73" i="7"/>
  <c r="AQ73" i="7"/>
  <c r="AS73" i="7"/>
  <c r="AU73" i="7"/>
  <c r="AW73" i="7"/>
  <c r="AY73" i="7"/>
  <c r="AM17" i="7"/>
  <c r="AO17" i="7"/>
  <c r="AQ17" i="7"/>
  <c r="AS17" i="7"/>
  <c r="AU17" i="7"/>
  <c r="AW17" i="7"/>
  <c r="AY17" i="7"/>
  <c r="AP21" i="7"/>
  <c r="AR21" i="7"/>
  <c r="AT21" i="7"/>
  <c r="AV21" i="7"/>
  <c r="AX21" i="7"/>
  <c r="AZ21" i="7"/>
  <c r="AM25" i="7"/>
  <c r="AO25" i="7"/>
  <c r="AQ25" i="7"/>
  <c r="AS25" i="7"/>
  <c r="AU25" i="7"/>
  <c r="AW25" i="7"/>
  <c r="AY25" i="7"/>
  <c r="AP29" i="7"/>
  <c r="AR29" i="7"/>
  <c r="AT29" i="7"/>
  <c r="AV29" i="7"/>
  <c r="AX29" i="7"/>
  <c r="AZ29" i="7"/>
  <c r="AM33" i="7"/>
  <c r="AO33" i="7"/>
  <c r="AQ33" i="7"/>
  <c r="AS33" i="7"/>
  <c r="AU33" i="7"/>
  <c r="AW33" i="7"/>
  <c r="AY33" i="7"/>
  <c r="AP37" i="7"/>
  <c r="AR37" i="7"/>
  <c r="AT37" i="7"/>
  <c r="AV37" i="7"/>
  <c r="AX37" i="7"/>
  <c r="AZ37" i="7"/>
  <c r="AM41" i="7"/>
  <c r="AO41" i="7"/>
  <c r="AQ41" i="7"/>
  <c r="AS41" i="7"/>
  <c r="AU41" i="7"/>
  <c r="AW41" i="7"/>
  <c r="AY41" i="7"/>
  <c r="AP45" i="7"/>
  <c r="AR45" i="7"/>
  <c r="AT45" i="7"/>
  <c r="AV45" i="7"/>
  <c r="AX45" i="7"/>
  <c r="AZ45" i="7"/>
  <c r="AM49" i="7"/>
  <c r="AO49" i="7"/>
  <c r="AQ49" i="7"/>
  <c r="AS49" i="7"/>
  <c r="AU49" i="7"/>
  <c r="AW49" i="7"/>
  <c r="AY49" i="7"/>
  <c r="AP53" i="7"/>
  <c r="AR53" i="7"/>
  <c r="AT53" i="7"/>
  <c r="AV53" i="7"/>
  <c r="AX53" i="7"/>
  <c r="AZ53" i="7"/>
  <c r="AM57" i="7"/>
  <c r="AO57" i="7"/>
  <c r="AQ57" i="7"/>
  <c r="AS57" i="7"/>
  <c r="AU57" i="7"/>
  <c r="AW57" i="7"/>
  <c r="AY57" i="7"/>
  <c r="AP61" i="7"/>
  <c r="AR61" i="7"/>
  <c r="AT61" i="7"/>
  <c r="AV61" i="7"/>
  <c r="AX61" i="7"/>
  <c r="AZ61" i="7"/>
  <c r="AM65" i="7"/>
  <c r="AO65" i="7"/>
  <c r="AQ65" i="7"/>
  <c r="AS65" i="7"/>
  <c r="AU65" i="7"/>
  <c r="AW65" i="7"/>
  <c r="AY65" i="7"/>
  <c r="AP69" i="7"/>
  <c r="AR69" i="7"/>
  <c r="AT69" i="7"/>
  <c r="AV69" i="7"/>
  <c r="AX69" i="7"/>
  <c r="AZ69" i="7"/>
  <c r="AM81" i="7"/>
  <c r="AO81" i="7"/>
  <c r="AQ81" i="7"/>
  <c r="AS81" i="7"/>
  <c r="AU81" i="7"/>
  <c r="AW81" i="7"/>
  <c r="AY81" i="7"/>
  <c r="AP85" i="7"/>
  <c r="AR85" i="7"/>
  <c r="AT85" i="7"/>
  <c r="AV85" i="7"/>
  <c r="AX85" i="7"/>
  <c r="AZ85" i="7"/>
  <c r="AM89" i="7"/>
  <c r="AO89" i="7"/>
  <c r="AQ89" i="7"/>
  <c r="AS89" i="7"/>
  <c r="AU89" i="7"/>
  <c r="AW89" i="7"/>
  <c r="AY89" i="7"/>
  <c r="AP93" i="7"/>
  <c r="AR93" i="7"/>
  <c r="AT93" i="7"/>
  <c r="AV93" i="7"/>
  <c r="AX93" i="7"/>
  <c r="AZ93" i="7"/>
  <c r="AM97" i="7"/>
  <c r="AO97" i="7"/>
  <c r="AQ97" i="7"/>
  <c r="AS97" i="7"/>
  <c r="AU97" i="7"/>
  <c r="AW97" i="7"/>
  <c r="AY97" i="7"/>
  <c r="AP101" i="7"/>
  <c r="AR101" i="7"/>
  <c r="AT101" i="7"/>
  <c r="AV101" i="7"/>
  <c r="AX101" i="7"/>
  <c r="AZ101" i="7"/>
  <c r="AM105" i="7"/>
  <c r="AO105" i="7"/>
  <c r="AQ105" i="7"/>
  <c r="AS105" i="7"/>
  <c r="AU105" i="7"/>
  <c r="AW105" i="7"/>
  <c r="AY105" i="7"/>
  <c r="AP73" i="7"/>
  <c r="AR73" i="7"/>
  <c r="AT73" i="7"/>
  <c r="AV73" i="7"/>
  <c r="AX73" i="7"/>
  <c r="AZ73" i="7"/>
  <c r="D37" i="3"/>
  <c r="S33" i="2"/>
  <c r="S29" i="2"/>
  <c r="S25" i="2"/>
  <c r="S21" i="2"/>
  <c r="S17" i="2"/>
  <c r="R15" i="2"/>
  <c r="R17" i="2"/>
  <c r="R18" i="2" s="1"/>
  <c r="R19" i="2"/>
  <c r="R21" i="2"/>
  <c r="R22" i="2" s="1"/>
  <c r="R23" i="2"/>
  <c r="R25" i="2"/>
  <c r="R26" i="2" s="1"/>
  <c r="R27" i="2"/>
  <c r="R29" i="2"/>
  <c r="S13" i="2"/>
  <c r="AP69" i="12" l="1"/>
  <c r="AZ93" i="13"/>
  <c r="AW93" i="13"/>
  <c r="AO93" i="13"/>
  <c r="AP93" i="13"/>
  <c r="AX93" i="13"/>
  <c r="AQ93" i="13"/>
  <c r="AS93" i="13"/>
  <c r="AU93" i="13"/>
  <c r="AV113" i="11"/>
  <c r="AP113" i="11"/>
  <c r="AW113" i="11"/>
  <c r="AO113" i="11"/>
  <c r="AZ113" i="11"/>
  <c r="AS113" i="11"/>
  <c r="AT113" i="11"/>
  <c r="AU113" i="11"/>
  <c r="AR113" i="11"/>
  <c r="AX113" i="11"/>
  <c r="AY113" i="11"/>
  <c r="AQ113" i="11"/>
  <c r="AQ69" i="12"/>
  <c r="AT69" i="12"/>
  <c r="AU69" i="12"/>
  <c r="AX69" i="12"/>
  <c r="AY69" i="12"/>
  <c r="AV69" i="12"/>
  <c r="AR69" i="12"/>
  <c r="AZ69" i="12"/>
  <c r="AT93" i="13"/>
  <c r="AR93" i="13"/>
  <c r="AV93" i="13"/>
  <c r="AN29" i="13"/>
  <c r="S53" i="4"/>
  <c r="AW109" i="14"/>
  <c r="AX109" i="14"/>
  <c r="AN37" i="13"/>
  <c r="AQ109" i="14"/>
  <c r="AR109" i="14"/>
  <c r="AK109" i="14"/>
  <c r="AO109" i="14"/>
  <c r="AP109" i="14"/>
  <c r="AU109" i="14"/>
  <c r="AV109" i="14"/>
  <c r="AS109" i="14"/>
  <c r="AT109" i="14"/>
  <c r="AY109" i="14"/>
  <c r="AZ109" i="14"/>
  <c r="AM109" i="14"/>
  <c r="AK93" i="13"/>
  <c r="AM93" i="13"/>
  <c r="AM69" i="12"/>
  <c r="AK69" i="12"/>
  <c r="S112" i="7"/>
  <c r="M109" i="7"/>
  <c r="V112" i="7"/>
  <c r="Q109" i="7"/>
  <c r="T110" i="7"/>
  <c r="N110" i="7"/>
  <c r="T109" i="7"/>
  <c r="L109" i="7"/>
  <c r="H109" i="7"/>
  <c r="V111" i="7"/>
  <c r="U111" i="7"/>
  <c r="R109" i="7"/>
  <c r="F109" i="7"/>
  <c r="T111" i="7"/>
  <c r="G110" i="7"/>
  <c r="H111" i="7"/>
  <c r="I111" i="7"/>
  <c r="V110" i="7"/>
  <c r="K112" i="7"/>
  <c r="U110" i="7"/>
  <c r="N112" i="7"/>
  <c r="F111" i="7"/>
  <c r="O110" i="7"/>
  <c r="J110" i="7"/>
  <c r="AZ9" i="7"/>
  <c r="AO9" i="7"/>
  <c r="P110" i="7"/>
  <c r="H112" i="7"/>
  <c r="M110" i="7"/>
  <c r="I112" i="7"/>
  <c r="O112" i="7"/>
  <c r="K109" i="7"/>
  <c r="G109" i="7"/>
  <c r="Q111" i="7"/>
  <c r="U112" i="7"/>
  <c r="N111" i="7"/>
  <c r="J112" i="7"/>
  <c r="F110" i="7"/>
  <c r="Q110" i="7"/>
  <c r="AV9" i="7"/>
  <c r="P111" i="7"/>
  <c r="M112" i="7"/>
  <c r="I109" i="7"/>
  <c r="O111" i="7"/>
  <c r="K110" i="7"/>
  <c r="R110" i="7"/>
  <c r="N109" i="7"/>
  <c r="J111" i="7"/>
  <c r="F112" i="7"/>
  <c r="AR9" i="7"/>
  <c r="AV13" i="7"/>
  <c r="AW9" i="7"/>
  <c r="G112" i="7"/>
  <c r="AL109" i="7"/>
  <c r="AM113" i="11"/>
  <c r="AK113" i="11"/>
  <c r="AN81" i="10"/>
  <c r="AN73" i="9"/>
  <c r="AN49" i="10"/>
  <c r="L111" i="10"/>
  <c r="F109" i="10"/>
  <c r="AN101" i="10"/>
  <c r="AL109" i="10"/>
  <c r="T112" i="10"/>
  <c r="P112" i="10"/>
  <c r="L112" i="10"/>
  <c r="H112" i="10"/>
  <c r="F110" i="10"/>
  <c r="Q110" i="10"/>
  <c r="S112" i="10"/>
  <c r="G110" i="10"/>
  <c r="V109" i="10"/>
  <c r="J109" i="10"/>
  <c r="U109" i="10"/>
  <c r="M109" i="10"/>
  <c r="I110" i="10"/>
  <c r="R109" i="10"/>
  <c r="N109" i="10"/>
  <c r="AX53" i="10"/>
  <c r="AT29" i="10"/>
  <c r="AS17" i="10"/>
  <c r="AM13" i="10"/>
  <c r="T109" i="10"/>
  <c r="P111" i="10"/>
  <c r="L109" i="10"/>
  <c r="H111" i="10"/>
  <c r="F112" i="10"/>
  <c r="Q112" i="10"/>
  <c r="S111" i="10"/>
  <c r="G111" i="10"/>
  <c r="V110" i="10"/>
  <c r="J110" i="10"/>
  <c r="U110" i="10"/>
  <c r="M110" i="10"/>
  <c r="I112" i="10"/>
  <c r="R110" i="10"/>
  <c r="N110" i="10"/>
  <c r="T111" i="10"/>
  <c r="Q109" i="10"/>
  <c r="AL109" i="9"/>
  <c r="AN17" i="9"/>
  <c r="AN33" i="9"/>
  <c r="AS53" i="9"/>
  <c r="AK53" i="9"/>
  <c r="AN53" i="9" s="1"/>
  <c r="AZ53" i="9"/>
  <c r="AV45" i="9"/>
  <c r="AQ13" i="9"/>
  <c r="AV13" i="9"/>
  <c r="AZ69" i="9"/>
  <c r="AV65" i="9"/>
  <c r="AO65" i="9"/>
  <c r="AW65" i="9"/>
  <c r="AQ53" i="9"/>
  <c r="AZ61" i="9"/>
  <c r="AV53" i="9"/>
  <c r="AR45" i="9"/>
  <c r="AZ29" i="9"/>
  <c r="AW13" i="9"/>
  <c r="AO13" i="9"/>
  <c r="AR13" i="9"/>
  <c r="AR69" i="9"/>
  <c r="AQ65" i="9"/>
  <c r="AW53" i="9"/>
  <c r="AO53" i="9"/>
  <c r="AR53" i="9"/>
  <c r="AN13" i="13"/>
  <c r="S54" i="4"/>
  <c r="S56" i="4"/>
  <c r="AN69" i="14"/>
  <c r="AN53" i="14"/>
  <c r="AN45" i="14"/>
  <c r="AL65" i="8"/>
  <c r="AZ37" i="8"/>
  <c r="AR37" i="8"/>
  <c r="AQ37" i="8"/>
  <c r="S55" i="2"/>
  <c r="S56" i="2"/>
  <c r="S53" i="2"/>
  <c r="S54" i="2"/>
  <c r="AN53" i="13"/>
  <c r="AN85" i="11"/>
  <c r="AN69" i="11"/>
  <c r="AN45" i="13"/>
  <c r="AN13" i="11"/>
  <c r="AV37" i="8"/>
  <c r="AZ29" i="8"/>
  <c r="AV29" i="8"/>
  <c r="AR29" i="8"/>
  <c r="AZ17" i="8"/>
  <c r="AR17" i="8"/>
  <c r="AX49" i="8"/>
  <c r="AP49" i="8"/>
  <c r="AS29" i="8"/>
  <c r="AK29" i="8"/>
  <c r="AQ17" i="8"/>
  <c r="AY29" i="8"/>
  <c r="AS17" i="8"/>
  <c r="AM49" i="8"/>
  <c r="AZ49" i="8"/>
  <c r="AU49" i="8"/>
  <c r="AK17" i="8"/>
  <c r="AN61" i="11"/>
  <c r="AN89" i="11"/>
  <c r="AN21" i="13"/>
  <c r="AN37" i="11"/>
  <c r="AN29" i="14"/>
  <c r="AN61" i="14"/>
  <c r="AN9" i="14"/>
  <c r="AN89" i="13"/>
  <c r="AN9" i="13"/>
  <c r="AN81" i="13"/>
  <c r="AN17" i="13"/>
  <c r="AZ13" i="7"/>
  <c r="AR13" i="7"/>
  <c r="AO13" i="7"/>
  <c r="AW13" i="7"/>
  <c r="AX9" i="7"/>
  <c r="AT9" i="7"/>
  <c r="AP9" i="7"/>
  <c r="AS9" i="7"/>
  <c r="AK9" i="7"/>
  <c r="AN37" i="12"/>
  <c r="AN9" i="12"/>
  <c r="AN45" i="11"/>
  <c r="AN53" i="11"/>
  <c r="AN77" i="11"/>
  <c r="AN93" i="11"/>
  <c r="AN65" i="11"/>
  <c r="AN9" i="11"/>
  <c r="AN109" i="11"/>
  <c r="AN73" i="10"/>
  <c r="AN89" i="10"/>
  <c r="AN33" i="10"/>
  <c r="AZ97" i="10"/>
  <c r="AR97" i="10"/>
  <c r="AS97" i="10"/>
  <c r="AW97" i="10"/>
  <c r="AR105" i="10"/>
  <c r="AT105" i="10"/>
  <c r="AK105" i="10"/>
  <c r="AN105" i="10" s="1"/>
  <c r="AO105" i="10"/>
  <c r="AS105" i="10"/>
  <c r="AW105" i="10"/>
  <c r="AT93" i="10"/>
  <c r="AX93" i="10"/>
  <c r="AP93" i="10"/>
  <c r="AV93" i="10"/>
  <c r="AK93" i="10"/>
  <c r="AN93" i="10" s="1"/>
  <c r="AO93" i="10"/>
  <c r="AS93" i="10"/>
  <c r="AW93" i="10"/>
  <c r="AX77" i="10"/>
  <c r="AP77" i="10"/>
  <c r="AT77" i="10"/>
  <c r="AV77" i="10"/>
  <c r="AK77" i="10"/>
  <c r="AN77" i="10" s="1"/>
  <c r="AO77" i="10"/>
  <c r="AS77" i="10"/>
  <c r="AW77" i="10"/>
  <c r="AK65" i="10"/>
  <c r="AY65" i="10"/>
  <c r="AU65" i="10"/>
  <c r="AQ65" i="10"/>
  <c r="AM65" i="10"/>
  <c r="AK9" i="10"/>
  <c r="AM9" i="10"/>
  <c r="AY9" i="10"/>
  <c r="AQ9" i="10"/>
  <c r="AU9" i="10"/>
  <c r="AX9" i="10"/>
  <c r="AT9" i="10"/>
  <c r="AP9" i="10"/>
  <c r="AW89" i="10"/>
  <c r="AO89" i="10"/>
  <c r="AZ85" i="10"/>
  <c r="AP85" i="10"/>
  <c r="AX85" i="10"/>
  <c r="AM85" i="10"/>
  <c r="AQ85" i="10"/>
  <c r="AU85" i="10"/>
  <c r="AY85" i="10"/>
  <c r="AO65" i="10"/>
  <c r="AZ61" i="10"/>
  <c r="AR61" i="10"/>
  <c r="AM61" i="10"/>
  <c r="AQ61" i="10"/>
  <c r="AU61" i="10"/>
  <c r="AX45" i="10"/>
  <c r="AT45" i="10"/>
  <c r="AP45" i="10"/>
  <c r="AV45" i="10"/>
  <c r="AK45" i="10"/>
  <c r="AO45" i="10"/>
  <c r="AS45" i="10"/>
  <c r="AW45" i="10"/>
  <c r="AX21" i="10"/>
  <c r="AT21" i="10"/>
  <c r="AP21" i="10"/>
  <c r="AV21" i="10"/>
  <c r="AK21" i="10"/>
  <c r="AO21" i="10"/>
  <c r="AS21" i="10"/>
  <c r="AW21" i="10"/>
  <c r="AS9" i="10"/>
  <c r="AR69" i="10"/>
  <c r="AT69" i="10"/>
  <c r="AK69" i="10"/>
  <c r="AO69" i="10"/>
  <c r="AS69" i="10"/>
  <c r="AW69" i="10"/>
  <c r="AV53" i="10"/>
  <c r="AK53" i="10"/>
  <c r="AO53" i="10"/>
  <c r="AS53" i="10"/>
  <c r="AW53" i="10"/>
  <c r="AV37" i="10"/>
  <c r="AK37" i="10"/>
  <c r="AO37" i="10"/>
  <c r="AS37" i="10"/>
  <c r="AW37" i="10"/>
  <c r="AV29" i="10"/>
  <c r="AK29" i="10"/>
  <c r="AO29" i="10"/>
  <c r="AS29" i="10"/>
  <c r="AW29" i="10"/>
  <c r="AW65" i="10"/>
  <c r="AW17" i="10"/>
  <c r="AO17" i="10"/>
  <c r="AK97" i="10"/>
  <c r="AT97" i="10"/>
  <c r="AO97" i="10"/>
  <c r="AV97" i="10"/>
  <c r="AP97" i="10"/>
  <c r="AU97" i="10"/>
  <c r="AY97" i="10"/>
  <c r="AX97" i="10"/>
  <c r="AM97" i="10"/>
  <c r="AZ9" i="10"/>
  <c r="AV9" i="10"/>
  <c r="AR9" i="10"/>
  <c r="AR85" i="10"/>
  <c r="AT85" i="10"/>
  <c r="AK85" i="10"/>
  <c r="AO85" i="10"/>
  <c r="AS85" i="10"/>
  <c r="AW85" i="10"/>
  <c r="AS65" i="10"/>
  <c r="AX61" i="10"/>
  <c r="AT61" i="10"/>
  <c r="AP61" i="10"/>
  <c r="AV61" i="10"/>
  <c r="AK61" i="10"/>
  <c r="AO61" i="10"/>
  <c r="AS61" i="10"/>
  <c r="AW61" i="10"/>
  <c r="AZ45" i="10"/>
  <c r="AR45" i="10"/>
  <c r="AM45" i="10"/>
  <c r="AQ45" i="10"/>
  <c r="AU45" i="10"/>
  <c r="AY45" i="10"/>
  <c r="AZ21" i="10"/>
  <c r="AR21" i="10"/>
  <c r="AM21" i="10"/>
  <c r="AQ21" i="10"/>
  <c r="AU21" i="10"/>
  <c r="AY21" i="10"/>
  <c r="AW9" i="10"/>
  <c r="AO9" i="10"/>
  <c r="AZ69" i="10"/>
  <c r="AP69" i="10"/>
  <c r="AX69" i="10"/>
  <c r="AM69" i="10"/>
  <c r="AQ69" i="10"/>
  <c r="AU69" i="10"/>
  <c r="AN57" i="10"/>
  <c r="AZ53" i="10"/>
  <c r="AR53" i="10"/>
  <c r="AM53" i="10"/>
  <c r="AQ53" i="10"/>
  <c r="AU53" i="10"/>
  <c r="AN41" i="10"/>
  <c r="AZ37" i="10"/>
  <c r="AR37" i="10"/>
  <c r="AM37" i="10"/>
  <c r="AQ37" i="10"/>
  <c r="AU37" i="10"/>
  <c r="AZ29" i="10"/>
  <c r="AR29" i="10"/>
  <c r="AM29" i="10"/>
  <c r="AQ29" i="10"/>
  <c r="AU29" i="10"/>
  <c r="AK17" i="10"/>
  <c r="AN17" i="10" s="1"/>
  <c r="AQ17" i="10"/>
  <c r="AY17" i="10"/>
  <c r="AR13" i="10"/>
  <c r="AT13" i="10"/>
  <c r="AK13" i="10"/>
  <c r="AO13" i="10"/>
  <c r="AS13" i="10"/>
  <c r="AW13" i="10"/>
  <c r="AN25" i="10"/>
  <c r="AN49" i="9"/>
  <c r="AY9" i="9"/>
  <c r="AN65" i="9"/>
  <c r="AN61" i="9"/>
  <c r="AN45" i="9"/>
  <c r="AN29" i="9"/>
  <c r="AR105" i="9"/>
  <c r="AT105" i="9"/>
  <c r="AK105" i="9"/>
  <c r="AO105" i="9"/>
  <c r="AS105" i="9"/>
  <c r="AW105" i="9"/>
  <c r="AQ97" i="9"/>
  <c r="AV93" i="9"/>
  <c r="AK93" i="9"/>
  <c r="AO93" i="9"/>
  <c r="AS93" i="9"/>
  <c r="AW93" i="9"/>
  <c r="AO97" i="9"/>
  <c r="AP93" i="9"/>
  <c r="AX85" i="9"/>
  <c r="AT85" i="9"/>
  <c r="AP85" i="9"/>
  <c r="AV85" i="9"/>
  <c r="AK85" i="9"/>
  <c r="AO85" i="9"/>
  <c r="AS85" i="9"/>
  <c r="AW85" i="9"/>
  <c r="AU81" i="9"/>
  <c r="AM81" i="9"/>
  <c r="AN81" i="9" s="1"/>
  <c r="AU69" i="9"/>
  <c r="AR77" i="9"/>
  <c r="AT77" i="9"/>
  <c r="AK77" i="9"/>
  <c r="AO77" i="9"/>
  <c r="AS77" i="9"/>
  <c r="AW77" i="9"/>
  <c r="AY61" i="9"/>
  <c r="AY45" i="9"/>
  <c r="AY25" i="9"/>
  <c r="AV21" i="9"/>
  <c r="AK21" i="9"/>
  <c r="AN21" i="9" s="1"/>
  <c r="AO21" i="9"/>
  <c r="AS21" i="9"/>
  <c r="AW21" i="9"/>
  <c r="AX9" i="9"/>
  <c r="AT9" i="9"/>
  <c r="AP9" i="9"/>
  <c r="AY53" i="9"/>
  <c r="AY37" i="9"/>
  <c r="AM25" i="9"/>
  <c r="AN25" i="9" s="1"/>
  <c r="AP21" i="9"/>
  <c r="AN13" i="9"/>
  <c r="AX13" i="9"/>
  <c r="AT13" i="9"/>
  <c r="AP13" i="9"/>
  <c r="AW9" i="9"/>
  <c r="AS9" i="9"/>
  <c r="AO9" i="9"/>
  <c r="AK9" i="9"/>
  <c r="AY13" i="9"/>
  <c r="AV97" i="9"/>
  <c r="AP97" i="9"/>
  <c r="AU97" i="9"/>
  <c r="AY97" i="9"/>
  <c r="AZ105" i="9"/>
  <c r="AP105" i="9"/>
  <c r="AX105" i="9"/>
  <c r="AM105" i="9"/>
  <c r="AQ105" i="9"/>
  <c r="AU105" i="9"/>
  <c r="AY105" i="9"/>
  <c r="AX97" i="9"/>
  <c r="AM97" i="9"/>
  <c r="AN97" i="9" s="1"/>
  <c r="AZ93" i="9"/>
  <c r="AR93" i="9"/>
  <c r="AM93" i="9"/>
  <c r="AQ93" i="9"/>
  <c r="AU93" i="9"/>
  <c r="AY93" i="9"/>
  <c r="AT97" i="9"/>
  <c r="AT93" i="9"/>
  <c r="AN89" i="9"/>
  <c r="AZ85" i="9"/>
  <c r="AR85" i="9"/>
  <c r="AM85" i="9"/>
  <c r="AQ85" i="9"/>
  <c r="AU85" i="9"/>
  <c r="AY85" i="9"/>
  <c r="AY81" i="9"/>
  <c r="AQ81" i="9"/>
  <c r="AT69" i="9"/>
  <c r="AX69" i="9"/>
  <c r="AP69" i="9"/>
  <c r="AV69" i="9"/>
  <c r="AK69" i="9"/>
  <c r="AN69" i="9" s="1"/>
  <c r="AO69" i="9"/>
  <c r="AS69" i="9"/>
  <c r="AW69" i="9"/>
  <c r="AX65" i="9"/>
  <c r="AT65" i="9"/>
  <c r="AP65" i="9"/>
  <c r="AN37" i="9"/>
  <c r="AZ77" i="9"/>
  <c r="AP77" i="9"/>
  <c r="AX77" i="9"/>
  <c r="AM77" i="9"/>
  <c r="AQ77" i="9"/>
  <c r="AU77" i="9"/>
  <c r="AX61" i="9"/>
  <c r="AT61" i="9"/>
  <c r="AX53" i="9"/>
  <c r="AT53" i="9"/>
  <c r="AX45" i="9"/>
  <c r="AT45" i="9"/>
  <c r="AX37" i="9"/>
  <c r="AT37" i="9"/>
  <c r="AX29" i="9"/>
  <c r="AT29" i="9"/>
  <c r="AN57" i="9"/>
  <c r="AN41" i="9"/>
  <c r="AQ21" i="9"/>
  <c r="AU21" i="9"/>
  <c r="AY21" i="9"/>
  <c r="AZ9" i="9"/>
  <c r="AV9" i="9"/>
  <c r="AR9" i="9"/>
  <c r="AT21" i="9"/>
  <c r="AU9" i="9"/>
  <c r="AQ9" i="9"/>
  <c r="AM9" i="9"/>
  <c r="AR21" i="8"/>
  <c r="AQ21" i="8"/>
  <c r="AY21" i="8"/>
  <c r="AQ45" i="8"/>
  <c r="AR33" i="8"/>
  <c r="AQ33" i="8"/>
  <c r="AY33" i="8"/>
  <c r="AW37" i="8"/>
  <c r="AX45" i="8"/>
  <c r="AT45" i="8"/>
  <c r="AP45" i="8"/>
  <c r="AX37" i="8"/>
  <c r="AT37" i="8"/>
  <c r="AP37" i="8"/>
  <c r="AX17" i="8"/>
  <c r="AT17" i="8"/>
  <c r="AP17" i="8"/>
  <c r="AM9" i="8"/>
  <c r="AO57" i="8"/>
  <c r="AW57" i="8"/>
  <c r="AO45" i="8"/>
  <c r="AU37" i="8"/>
  <c r="AM37" i="8"/>
  <c r="AZ21" i="8"/>
  <c r="AM21" i="8"/>
  <c r="AU21" i="8"/>
  <c r="AU17" i="8"/>
  <c r="AM17" i="8"/>
  <c r="AR49" i="8"/>
  <c r="AQ49" i="8"/>
  <c r="AY49" i="8"/>
  <c r="AY45" i="8"/>
  <c r="AS37" i="8"/>
  <c r="AK37" i="8"/>
  <c r="AZ33" i="8"/>
  <c r="AM33" i="8"/>
  <c r="AQ29" i="8"/>
  <c r="AO17" i="8"/>
  <c r="AY17" i="8"/>
  <c r="AN97" i="7"/>
  <c r="AN81" i="7"/>
  <c r="AN57" i="7"/>
  <c r="AN41" i="7"/>
  <c r="AN25" i="7"/>
  <c r="AN105" i="7"/>
  <c r="AZ9" i="8"/>
  <c r="AV9" i="8"/>
  <c r="AR9" i="8"/>
  <c r="AW61" i="8"/>
  <c r="AS61" i="8"/>
  <c r="AO61" i="8"/>
  <c r="AM57" i="8"/>
  <c r="AN57" i="8" s="1"/>
  <c r="AQ57" i="8"/>
  <c r="AU57" i="8"/>
  <c r="AY57" i="8"/>
  <c r="AZ41" i="8"/>
  <c r="AR41" i="8"/>
  <c r="AM41" i="8"/>
  <c r="AQ41" i="8"/>
  <c r="AU41" i="8"/>
  <c r="AY41" i="8"/>
  <c r="AV21" i="8"/>
  <c r="AK21" i="8"/>
  <c r="AO21" i="8"/>
  <c r="AS21" i="8"/>
  <c r="AW21" i="8"/>
  <c r="AS9" i="8"/>
  <c r="AV49" i="8"/>
  <c r="AK49" i="8"/>
  <c r="AO49" i="8"/>
  <c r="AS49" i="8"/>
  <c r="AU45" i="8"/>
  <c r="AM45" i="8"/>
  <c r="AN45" i="8" s="1"/>
  <c r="AP41" i="8"/>
  <c r="AX33" i="8"/>
  <c r="AT33" i="8"/>
  <c r="AP33" i="8"/>
  <c r="AV33" i="8"/>
  <c r="AK33" i="8"/>
  <c r="AO33" i="8"/>
  <c r="AS33" i="8"/>
  <c r="AW33" i="8"/>
  <c r="AU29" i="8"/>
  <c r="AM29" i="8"/>
  <c r="AZ25" i="8"/>
  <c r="AR25" i="8"/>
  <c r="AM25" i="8"/>
  <c r="AQ25" i="8"/>
  <c r="AU25" i="8"/>
  <c r="AT21" i="8"/>
  <c r="AZ13" i="8"/>
  <c r="AR13" i="8"/>
  <c r="AM13" i="8"/>
  <c r="AQ13" i="8"/>
  <c r="AU13" i="8"/>
  <c r="AU9" i="8"/>
  <c r="AW45" i="8"/>
  <c r="AK9" i="8"/>
  <c r="AX9" i="8"/>
  <c r="AT9" i="8"/>
  <c r="AP9" i="8"/>
  <c r="AY61" i="8"/>
  <c r="AU61" i="8"/>
  <c r="AQ61" i="8"/>
  <c r="AM61" i="8"/>
  <c r="AN61" i="8" s="1"/>
  <c r="AV41" i="8"/>
  <c r="AK41" i="8"/>
  <c r="AO41" i="8"/>
  <c r="AS41" i="8"/>
  <c r="AW41" i="8"/>
  <c r="AW9" i="8"/>
  <c r="AO9" i="8"/>
  <c r="AN53" i="8"/>
  <c r="AT41" i="8"/>
  <c r="AX25" i="8"/>
  <c r="AT25" i="8"/>
  <c r="AP25" i="8"/>
  <c r="AV25" i="8"/>
  <c r="AK25" i="8"/>
  <c r="AO25" i="8"/>
  <c r="AS25" i="8"/>
  <c r="AW25" i="8"/>
  <c r="AP21" i="8"/>
  <c r="AX13" i="8"/>
  <c r="AT13" i="8"/>
  <c r="AP13" i="8"/>
  <c r="AV13" i="8"/>
  <c r="AK13" i="8"/>
  <c r="AO13" i="8"/>
  <c r="AS13" i="8"/>
  <c r="AW13" i="8"/>
  <c r="AY9" i="8"/>
  <c r="AQ9" i="8"/>
  <c r="AN73" i="7"/>
  <c r="AN101" i="7"/>
  <c r="AN93" i="7"/>
  <c r="AN85" i="7"/>
  <c r="AN69" i="7"/>
  <c r="AN61" i="7"/>
  <c r="AN53" i="7"/>
  <c r="AN45" i="7"/>
  <c r="AN37" i="7"/>
  <c r="AN29" i="7"/>
  <c r="AN21" i="7"/>
  <c r="AT77" i="7"/>
  <c r="AM13" i="7"/>
  <c r="AN13" i="7" s="1"/>
  <c r="AQ13" i="7"/>
  <c r="AU13" i="7"/>
  <c r="AZ77" i="7"/>
  <c r="AR77" i="7"/>
  <c r="AM77" i="7"/>
  <c r="AQ77" i="7"/>
  <c r="AU77" i="7"/>
  <c r="AY77" i="7"/>
  <c r="AN65" i="7"/>
  <c r="AN33" i="7"/>
  <c r="AU9" i="7"/>
  <c r="AM9" i="7"/>
  <c r="AP77" i="7"/>
  <c r="AX77" i="7"/>
  <c r="AV77" i="7"/>
  <c r="AK77" i="7"/>
  <c r="AO77" i="7"/>
  <c r="AS77" i="7"/>
  <c r="AW77" i="7"/>
  <c r="AN89" i="7"/>
  <c r="AN49" i="7"/>
  <c r="AN17" i="7"/>
  <c r="AX13" i="7"/>
  <c r="AT13" i="7"/>
  <c r="AP13" i="7"/>
  <c r="AY9" i="7"/>
  <c r="AQ9" i="7"/>
  <c r="R13" i="2"/>
  <c r="R30" i="2"/>
  <c r="R31" i="2"/>
  <c r="R33" i="2"/>
  <c r="R34" i="2" s="1"/>
  <c r="R35" i="2"/>
  <c r="B17" i="4"/>
  <c r="D17" i="4"/>
  <c r="B21" i="4"/>
  <c r="D21" i="4"/>
  <c r="B25" i="4"/>
  <c r="D25" i="4"/>
  <c r="B29" i="4"/>
  <c r="D29" i="4"/>
  <c r="B33" i="4"/>
  <c r="D33" i="4"/>
  <c r="B37" i="4"/>
  <c r="D37" i="4"/>
  <c r="B41" i="4"/>
  <c r="D41" i="4"/>
  <c r="B45" i="4"/>
  <c r="D45" i="4"/>
  <c r="B49" i="4"/>
  <c r="D49" i="4"/>
  <c r="D13" i="4"/>
  <c r="B13" i="4"/>
  <c r="B17" i="3"/>
  <c r="D17" i="3"/>
  <c r="B21" i="3"/>
  <c r="D21" i="3"/>
  <c r="B25" i="3"/>
  <c r="D25" i="3"/>
  <c r="B29" i="3"/>
  <c r="D29" i="3"/>
  <c r="B33" i="3"/>
  <c r="D33" i="3"/>
  <c r="B37" i="3"/>
  <c r="B41" i="3"/>
  <c r="D41" i="3"/>
  <c r="B45" i="3"/>
  <c r="D45" i="3"/>
  <c r="B49" i="3"/>
  <c r="D49" i="3"/>
  <c r="D13" i="3"/>
  <c r="B13" i="3"/>
  <c r="B17" i="2"/>
  <c r="D17" i="2"/>
  <c r="B21" i="2"/>
  <c r="D21" i="2"/>
  <c r="B25" i="2"/>
  <c r="D25" i="2"/>
  <c r="B29" i="2"/>
  <c r="D29" i="2"/>
  <c r="B33" i="2"/>
  <c r="D33" i="2"/>
  <c r="B37" i="2"/>
  <c r="D37" i="2"/>
  <c r="B41" i="2"/>
  <c r="D41" i="2"/>
  <c r="B45" i="2"/>
  <c r="D45" i="2"/>
  <c r="B49" i="2"/>
  <c r="D49" i="2"/>
  <c r="D13" i="2"/>
  <c r="B13" i="2"/>
  <c r="BA13" i="5"/>
  <c r="BA17" i="5"/>
  <c r="BA21" i="5"/>
  <c r="BA25" i="5"/>
  <c r="BA29" i="5"/>
  <c r="BA33" i="5"/>
  <c r="BA37" i="5"/>
  <c r="BA41" i="5"/>
  <c r="BA45" i="5"/>
  <c r="BA49" i="5"/>
  <c r="BA53" i="5"/>
  <c r="BA57" i="5"/>
  <c r="BA61" i="5"/>
  <c r="BA65" i="5"/>
  <c r="BA69" i="5"/>
  <c r="BA73" i="5"/>
  <c r="BA77" i="5"/>
  <c r="BA81" i="5"/>
  <c r="BA85" i="5"/>
  <c r="BA89" i="5"/>
  <c r="BA93" i="5"/>
  <c r="BA97" i="5"/>
  <c r="BA101" i="5"/>
  <c r="BA105" i="5"/>
  <c r="BA109" i="5"/>
  <c r="BA113" i="5"/>
  <c r="BA117" i="5"/>
  <c r="BA121" i="5"/>
  <c r="BA125" i="5"/>
  <c r="BA129" i="5"/>
  <c r="BA133" i="5"/>
  <c r="BA137" i="5"/>
  <c r="BA141" i="5"/>
  <c r="BA145" i="5"/>
  <c r="BA149" i="5"/>
  <c r="BA153" i="5"/>
  <c r="BA157" i="5"/>
  <c r="BA161" i="5"/>
  <c r="BA165" i="5"/>
  <c r="BA169" i="5"/>
  <c r="BA173" i="5"/>
  <c r="BA177" i="5"/>
  <c r="BA181" i="5"/>
  <c r="BA185" i="5"/>
  <c r="BA189" i="5"/>
  <c r="BA193" i="5"/>
  <c r="BA197" i="5"/>
  <c r="BA201" i="5"/>
  <c r="BA205" i="5"/>
  <c r="BA209" i="5"/>
  <c r="BA213" i="5"/>
  <c r="BA217" i="5"/>
  <c r="BA221" i="5"/>
  <c r="BA225" i="5"/>
  <c r="BA229" i="5"/>
  <c r="BA233" i="5"/>
  <c r="BA237" i="5"/>
  <c r="BA241" i="5"/>
  <c r="BA245" i="5"/>
  <c r="BA249" i="5"/>
  <c r="BA253" i="5"/>
  <c r="BA257" i="5"/>
  <c r="BA261" i="5"/>
  <c r="BA265" i="5"/>
  <c r="BA269" i="5"/>
  <c r="BA273" i="5"/>
  <c r="BA277" i="5"/>
  <c r="BA281" i="5"/>
  <c r="BA285" i="5"/>
  <c r="BA289" i="5"/>
  <c r="BA293" i="5"/>
  <c r="BA297" i="5"/>
  <c r="BA301" i="5"/>
  <c r="BA305" i="5"/>
  <c r="BA309" i="5"/>
  <c r="BA313" i="5"/>
  <c r="BA317" i="5"/>
  <c r="BA321" i="5"/>
  <c r="BA325" i="5"/>
  <c r="BA329" i="5"/>
  <c r="BA9" i="5"/>
  <c r="B329" i="5"/>
  <c r="D329" i="5"/>
  <c r="F329" i="5"/>
  <c r="F330" i="5" s="1"/>
  <c r="G329" i="5"/>
  <c r="H329" i="5"/>
  <c r="I329" i="5"/>
  <c r="I330" i="5" s="1"/>
  <c r="J329" i="5"/>
  <c r="J330" i="5" s="1"/>
  <c r="K329" i="5"/>
  <c r="K330" i="5" s="1"/>
  <c r="L329" i="5"/>
  <c r="L330" i="5" s="1"/>
  <c r="M329" i="5"/>
  <c r="M330" i="5" s="1"/>
  <c r="N329" i="5"/>
  <c r="N330" i="5" s="1"/>
  <c r="O329" i="5"/>
  <c r="O330" i="5" s="1"/>
  <c r="P329" i="5"/>
  <c r="P330" i="5" s="1"/>
  <c r="Q329" i="5"/>
  <c r="Q330" i="5" s="1"/>
  <c r="R329" i="5"/>
  <c r="R330" i="5" s="1"/>
  <c r="H330" i="5"/>
  <c r="F331" i="5"/>
  <c r="G331" i="5"/>
  <c r="H331" i="5"/>
  <c r="I331" i="5"/>
  <c r="J331" i="5"/>
  <c r="K331" i="5"/>
  <c r="L331" i="5"/>
  <c r="M331" i="5"/>
  <c r="N331" i="5"/>
  <c r="O331" i="5"/>
  <c r="P331" i="5"/>
  <c r="Q331" i="5"/>
  <c r="R331" i="5"/>
  <c r="AH331" i="5"/>
  <c r="AI331" i="5"/>
  <c r="AJ331" i="5"/>
  <c r="S333" i="5"/>
  <c r="T333" i="5"/>
  <c r="U333" i="5"/>
  <c r="V333" i="5"/>
  <c r="W333" i="5"/>
  <c r="X333" i="5"/>
  <c r="Y333" i="5"/>
  <c r="Z333" i="5"/>
  <c r="AA333" i="5"/>
  <c r="AB333" i="5"/>
  <c r="AC333" i="5"/>
  <c r="AD333" i="5"/>
  <c r="AE333" i="5"/>
  <c r="AF333" i="5"/>
  <c r="AG333" i="5"/>
  <c r="S335" i="5"/>
  <c r="T335" i="5"/>
  <c r="U335" i="5"/>
  <c r="V335" i="5"/>
  <c r="W335" i="5"/>
  <c r="X335" i="5"/>
  <c r="Y335" i="5"/>
  <c r="Z335" i="5"/>
  <c r="AA335" i="5"/>
  <c r="AB335" i="5"/>
  <c r="AC335" i="5"/>
  <c r="AD335" i="5"/>
  <c r="AE335" i="5"/>
  <c r="AF335" i="5"/>
  <c r="AG335" i="5"/>
  <c r="S337" i="5"/>
  <c r="T337" i="5"/>
  <c r="U337" i="5"/>
  <c r="V337" i="5"/>
  <c r="W337" i="5"/>
  <c r="X337" i="5"/>
  <c r="Y337" i="5"/>
  <c r="Z337" i="5"/>
  <c r="AA337" i="5"/>
  <c r="AB337" i="5"/>
  <c r="AC337" i="5"/>
  <c r="AD337" i="5"/>
  <c r="AE337" i="5"/>
  <c r="AF337" i="5"/>
  <c r="AG337" i="5"/>
  <c r="AH15" i="5"/>
  <c r="AI15" i="5"/>
  <c r="AJ15" i="5"/>
  <c r="AH19" i="5"/>
  <c r="AI19" i="5"/>
  <c r="AJ19" i="5"/>
  <c r="AH23" i="5"/>
  <c r="AI23" i="5"/>
  <c r="AJ23" i="5"/>
  <c r="AH27" i="5"/>
  <c r="AI27" i="5"/>
  <c r="AJ27" i="5"/>
  <c r="AH31" i="5"/>
  <c r="AI31" i="5"/>
  <c r="AJ31" i="5"/>
  <c r="AH35" i="5"/>
  <c r="AI35" i="5"/>
  <c r="AJ35" i="5"/>
  <c r="AH39" i="5"/>
  <c r="AI39" i="5"/>
  <c r="AJ39" i="5"/>
  <c r="F41" i="5"/>
  <c r="F42" i="5" s="1"/>
  <c r="G41" i="5"/>
  <c r="G42" i="5" s="1"/>
  <c r="H41" i="5"/>
  <c r="H42" i="5" s="1"/>
  <c r="I41" i="5"/>
  <c r="I42" i="5" s="1"/>
  <c r="J41" i="5"/>
  <c r="J42" i="5" s="1"/>
  <c r="K41" i="5"/>
  <c r="K42" i="5" s="1"/>
  <c r="L41" i="5"/>
  <c r="L42" i="5" s="1"/>
  <c r="M41" i="5"/>
  <c r="M42" i="5" s="1"/>
  <c r="N41" i="5"/>
  <c r="N42" i="5" s="1"/>
  <c r="O41" i="5"/>
  <c r="O42" i="5" s="1"/>
  <c r="P41" i="5"/>
  <c r="P42" i="5" s="1"/>
  <c r="Q41" i="5"/>
  <c r="Q42" i="5" s="1"/>
  <c r="R41" i="5"/>
  <c r="R42" i="5" s="1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AH43" i="5"/>
  <c r="AI43" i="5"/>
  <c r="AJ43" i="5"/>
  <c r="F45" i="5"/>
  <c r="F46" i="5" s="1"/>
  <c r="G45" i="5"/>
  <c r="G46" i="5" s="1"/>
  <c r="H45" i="5"/>
  <c r="H46" i="5" s="1"/>
  <c r="I45" i="5"/>
  <c r="I46" i="5" s="1"/>
  <c r="J45" i="5"/>
  <c r="J46" i="5" s="1"/>
  <c r="K45" i="5"/>
  <c r="K46" i="5" s="1"/>
  <c r="L45" i="5"/>
  <c r="L46" i="5" s="1"/>
  <c r="M45" i="5"/>
  <c r="M46" i="5" s="1"/>
  <c r="N45" i="5"/>
  <c r="N46" i="5" s="1"/>
  <c r="O45" i="5"/>
  <c r="O46" i="5" s="1"/>
  <c r="P45" i="5"/>
  <c r="Q45" i="5"/>
  <c r="Q46" i="5" s="1"/>
  <c r="R45" i="5"/>
  <c r="R46" i="5" s="1"/>
  <c r="P46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AH47" i="5"/>
  <c r="AI47" i="5"/>
  <c r="AJ47" i="5"/>
  <c r="F49" i="5"/>
  <c r="F50" i="5" s="1"/>
  <c r="G49" i="5"/>
  <c r="G50" i="5" s="1"/>
  <c r="H49" i="5"/>
  <c r="H50" i="5" s="1"/>
  <c r="I49" i="5"/>
  <c r="I50" i="5" s="1"/>
  <c r="J49" i="5"/>
  <c r="J50" i="5" s="1"/>
  <c r="K49" i="5"/>
  <c r="K50" i="5" s="1"/>
  <c r="L49" i="5"/>
  <c r="L50" i="5" s="1"/>
  <c r="M49" i="5"/>
  <c r="M50" i="5" s="1"/>
  <c r="N49" i="5"/>
  <c r="N50" i="5" s="1"/>
  <c r="O49" i="5"/>
  <c r="O50" i="5" s="1"/>
  <c r="P49" i="5"/>
  <c r="P50" i="5" s="1"/>
  <c r="Q49" i="5"/>
  <c r="Q50" i="5" s="1"/>
  <c r="R49" i="5"/>
  <c r="R50" i="5" s="1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AH51" i="5"/>
  <c r="AI51" i="5"/>
  <c r="AJ51" i="5"/>
  <c r="F53" i="5"/>
  <c r="F54" i="5" s="1"/>
  <c r="G53" i="5"/>
  <c r="G54" i="5" s="1"/>
  <c r="H53" i="5"/>
  <c r="H54" i="5" s="1"/>
  <c r="I53" i="5"/>
  <c r="I54" i="5" s="1"/>
  <c r="J53" i="5"/>
  <c r="J54" i="5" s="1"/>
  <c r="K53" i="5"/>
  <c r="K54" i="5" s="1"/>
  <c r="L53" i="5"/>
  <c r="M53" i="5"/>
  <c r="M54" i="5" s="1"/>
  <c r="N53" i="5"/>
  <c r="N54" i="5" s="1"/>
  <c r="O53" i="5"/>
  <c r="O54" i="5" s="1"/>
  <c r="P53" i="5"/>
  <c r="P54" i="5" s="1"/>
  <c r="Q53" i="5"/>
  <c r="Q54" i="5" s="1"/>
  <c r="R53" i="5"/>
  <c r="R54" i="5" s="1"/>
  <c r="L54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AH55" i="5"/>
  <c r="AI55" i="5"/>
  <c r="AJ55" i="5"/>
  <c r="F57" i="5"/>
  <c r="F58" i="5" s="1"/>
  <c r="G57" i="5"/>
  <c r="G58" i="5" s="1"/>
  <c r="H57" i="5"/>
  <c r="H58" i="5" s="1"/>
  <c r="I57" i="5"/>
  <c r="I58" i="5" s="1"/>
  <c r="J57" i="5"/>
  <c r="J58" i="5" s="1"/>
  <c r="K57" i="5"/>
  <c r="K58" i="5" s="1"/>
  <c r="L57" i="5"/>
  <c r="M57" i="5"/>
  <c r="M58" i="5" s="1"/>
  <c r="N57" i="5"/>
  <c r="N58" i="5" s="1"/>
  <c r="O57" i="5"/>
  <c r="O58" i="5" s="1"/>
  <c r="P57" i="5"/>
  <c r="P58" i="5" s="1"/>
  <c r="Q57" i="5"/>
  <c r="Q58" i="5" s="1"/>
  <c r="R57" i="5"/>
  <c r="R58" i="5" s="1"/>
  <c r="L58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AH59" i="5"/>
  <c r="AI59" i="5"/>
  <c r="AJ59" i="5"/>
  <c r="F61" i="5"/>
  <c r="F62" i="5" s="1"/>
  <c r="G61" i="5"/>
  <c r="G62" i="5" s="1"/>
  <c r="H61" i="5"/>
  <c r="H62" i="5" s="1"/>
  <c r="I61" i="5"/>
  <c r="I62" i="5" s="1"/>
  <c r="J61" i="5"/>
  <c r="J62" i="5" s="1"/>
  <c r="K61" i="5"/>
  <c r="K62" i="5" s="1"/>
  <c r="L61" i="5"/>
  <c r="M61" i="5"/>
  <c r="M62" i="5" s="1"/>
  <c r="N61" i="5"/>
  <c r="N62" i="5" s="1"/>
  <c r="O61" i="5"/>
  <c r="O62" i="5" s="1"/>
  <c r="P61" i="5"/>
  <c r="P62" i="5" s="1"/>
  <c r="Q61" i="5"/>
  <c r="Q62" i="5" s="1"/>
  <c r="R61" i="5"/>
  <c r="R62" i="5" s="1"/>
  <c r="L62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AH63" i="5"/>
  <c r="AI63" i="5"/>
  <c r="AJ63" i="5"/>
  <c r="F65" i="5"/>
  <c r="F66" i="5" s="1"/>
  <c r="G65" i="5"/>
  <c r="G66" i="5" s="1"/>
  <c r="H65" i="5"/>
  <c r="H66" i="5" s="1"/>
  <c r="I65" i="5"/>
  <c r="I66" i="5" s="1"/>
  <c r="J65" i="5"/>
  <c r="J66" i="5" s="1"/>
  <c r="K65" i="5"/>
  <c r="K66" i="5" s="1"/>
  <c r="L65" i="5"/>
  <c r="M65" i="5"/>
  <c r="M66" i="5" s="1"/>
  <c r="N65" i="5"/>
  <c r="N66" i="5" s="1"/>
  <c r="O65" i="5"/>
  <c r="O66" i="5" s="1"/>
  <c r="P65" i="5"/>
  <c r="P66" i="5" s="1"/>
  <c r="Q65" i="5"/>
  <c r="Q66" i="5" s="1"/>
  <c r="R65" i="5"/>
  <c r="R66" i="5" s="1"/>
  <c r="L66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AH67" i="5"/>
  <c r="AI67" i="5"/>
  <c r="AJ67" i="5"/>
  <c r="F69" i="5"/>
  <c r="F70" i="5" s="1"/>
  <c r="G69" i="5"/>
  <c r="G70" i="5" s="1"/>
  <c r="H69" i="5"/>
  <c r="H70" i="5" s="1"/>
  <c r="I69" i="5"/>
  <c r="I70" i="5" s="1"/>
  <c r="J69" i="5"/>
  <c r="J70" i="5" s="1"/>
  <c r="K69" i="5"/>
  <c r="K70" i="5" s="1"/>
  <c r="L69" i="5"/>
  <c r="M69" i="5"/>
  <c r="M70" i="5" s="1"/>
  <c r="N69" i="5"/>
  <c r="N70" i="5" s="1"/>
  <c r="O69" i="5"/>
  <c r="O70" i="5" s="1"/>
  <c r="P69" i="5"/>
  <c r="P70" i="5" s="1"/>
  <c r="Q69" i="5"/>
  <c r="Q70" i="5" s="1"/>
  <c r="R69" i="5"/>
  <c r="R70" i="5" s="1"/>
  <c r="L70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AH71" i="5"/>
  <c r="AI71" i="5"/>
  <c r="AJ71" i="5"/>
  <c r="F73" i="5"/>
  <c r="F74" i="5" s="1"/>
  <c r="G73" i="5"/>
  <c r="G74" i="5" s="1"/>
  <c r="H73" i="5"/>
  <c r="H74" i="5" s="1"/>
  <c r="I73" i="5"/>
  <c r="I74" i="5" s="1"/>
  <c r="J73" i="5"/>
  <c r="J74" i="5" s="1"/>
  <c r="K73" i="5"/>
  <c r="K74" i="5" s="1"/>
  <c r="L73" i="5"/>
  <c r="M73" i="5"/>
  <c r="M74" i="5" s="1"/>
  <c r="N73" i="5"/>
  <c r="N74" i="5" s="1"/>
  <c r="O73" i="5"/>
  <c r="O74" i="5" s="1"/>
  <c r="P73" i="5"/>
  <c r="P74" i="5" s="1"/>
  <c r="Q73" i="5"/>
  <c r="Q74" i="5" s="1"/>
  <c r="R73" i="5"/>
  <c r="R74" i="5" s="1"/>
  <c r="L74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AH75" i="5"/>
  <c r="AI75" i="5"/>
  <c r="AJ75" i="5"/>
  <c r="F77" i="5"/>
  <c r="F78" i="5" s="1"/>
  <c r="G77" i="5"/>
  <c r="G78" i="5" s="1"/>
  <c r="H77" i="5"/>
  <c r="I77" i="5"/>
  <c r="I78" i="5" s="1"/>
  <c r="J77" i="5"/>
  <c r="J78" i="5" s="1"/>
  <c r="K77" i="5"/>
  <c r="K78" i="5" s="1"/>
  <c r="L77" i="5"/>
  <c r="M77" i="5"/>
  <c r="M78" i="5" s="1"/>
  <c r="N77" i="5"/>
  <c r="N78" i="5" s="1"/>
  <c r="O77" i="5"/>
  <c r="O78" i="5" s="1"/>
  <c r="P77" i="5"/>
  <c r="P78" i="5" s="1"/>
  <c r="Q77" i="5"/>
  <c r="Q78" i="5" s="1"/>
  <c r="R77" i="5"/>
  <c r="R78" i="5" s="1"/>
  <c r="H78" i="5"/>
  <c r="L78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AH79" i="5"/>
  <c r="AI79" i="5"/>
  <c r="AJ79" i="5"/>
  <c r="F81" i="5"/>
  <c r="F82" i="5" s="1"/>
  <c r="G81" i="5"/>
  <c r="G82" i="5" s="1"/>
  <c r="H81" i="5"/>
  <c r="I81" i="5"/>
  <c r="I82" i="5" s="1"/>
  <c r="J81" i="5"/>
  <c r="J82" i="5" s="1"/>
  <c r="K81" i="5"/>
  <c r="K82" i="5" s="1"/>
  <c r="L81" i="5"/>
  <c r="M81" i="5"/>
  <c r="M82" i="5" s="1"/>
  <c r="N81" i="5"/>
  <c r="N82" i="5" s="1"/>
  <c r="O81" i="5"/>
  <c r="O82" i="5" s="1"/>
  <c r="P81" i="5"/>
  <c r="Q81" i="5"/>
  <c r="Q82" i="5" s="1"/>
  <c r="R81" i="5"/>
  <c r="R82" i="5" s="1"/>
  <c r="H82" i="5"/>
  <c r="L82" i="5"/>
  <c r="P82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AH83" i="5"/>
  <c r="AI83" i="5"/>
  <c r="AJ83" i="5"/>
  <c r="F85" i="5"/>
  <c r="F86" i="5" s="1"/>
  <c r="G85" i="5"/>
  <c r="G86" i="5" s="1"/>
  <c r="H85" i="5"/>
  <c r="I85" i="5"/>
  <c r="I86" i="5" s="1"/>
  <c r="J85" i="5"/>
  <c r="J86" i="5" s="1"/>
  <c r="K85" i="5"/>
  <c r="K86" i="5" s="1"/>
  <c r="L85" i="5"/>
  <c r="M85" i="5"/>
  <c r="M86" i="5" s="1"/>
  <c r="N85" i="5"/>
  <c r="N86" i="5" s="1"/>
  <c r="O85" i="5"/>
  <c r="O86" i="5" s="1"/>
  <c r="P85" i="5"/>
  <c r="Q85" i="5"/>
  <c r="Q86" i="5" s="1"/>
  <c r="R85" i="5"/>
  <c r="R86" i="5" s="1"/>
  <c r="H86" i="5"/>
  <c r="L86" i="5"/>
  <c r="P86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AH87" i="5"/>
  <c r="AI87" i="5"/>
  <c r="AJ87" i="5"/>
  <c r="F89" i="5"/>
  <c r="F90" i="5" s="1"/>
  <c r="G89" i="5"/>
  <c r="G90" i="5" s="1"/>
  <c r="H89" i="5"/>
  <c r="I89" i="5"/>
  <c r="I90" i="5" s="1"/>
  <c r="J89" i="5"/>
  <c r="J90" i="5" s="1"/>
  <c r="K89" i="5"/>
  <c r="K90" i="5" s="1"/>
  <c r="L89" i="5"/>
  <c r="M89" i="5"/>
  <c r="M90" i="5" s="1"/>
  <c r="N89" i="5"/>
  <c r="N90" i="5" s="1"/>
  <c r="O89" i="5"/>
  <c r="O90" i="5" s="1"/>
  <c r="P89" i="5"/>
  <c r="Q89" i="5"/>
  <c r="Q90" i="5" s="1"/>
  <c r="R89" i="5"/>
  <c r="R90" i="5" s="1"/>
  <c r="H90" i="5"/>
  <c r="L90" i="5"/>
  <c r="P90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AH91" i="5"/>
  <c r="AI91" i="5"/>
  <c r="AJ91" i="5"/>
  <c r="F93" i="5"/>
  <c r="F94" i="5" s="1"/>
  <c r="G93" i="5"/>
  <c r="G94" i="5" s="1"/>
  <c r="H93" i="5"/>
  <c r="I93" i="5"/>
  <c r="I94" i="5" s="1"/>
  <c r="J93" i="5"/>
  <c r="J94" i="5" s="1"/>
  <c r="K93" i="5"/>
  <c r="K94" i="5" s="1"/>
  <c r="L93" i="5"/>
  <c r="M93" i="5"/>
  <c r="M94" i="5" s="1"/>
  <c r="N93" i="5"/>
  <c r="N94" i="5" s="1"/>
  <c r="O93" i="5"/>
  <c r="O94" i="5" s="1"/>
  <c r="P93" i="5"/>
  <c r="Q93" i="5"/>
  <c r="Q94" i="5" s="1"/>
  <c r="R93" i="5"/>
  <c r="R94" i="5" s="1"/>
  <c r="H94" i="5"/>
  <c r="L94" i="5"/>
  <c r="P94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AH95" i="5"/>
  <c r="AI95" i="5"/>
  <c r="AJ95" i="5"/>
  <c r="F97" i="5"/>
  <c r="F98" i="5" s="1"/>
  <c r="G97" i="5"/>
  <c r="G98" i="5" s="1"/>
  <c r="H97" i="5"/>
  <c r="I97" i="5"/>
  <c r="I98" i="5" s="1"/>
  <c r="J97" i="5"/>
  <c r="J98" i="5" s="1"/>
  <c r="K97" i="5"/>
  <c r="K98" i="5" s="1"/>
  <c r="L97" i="5"/>
  <c r="M97" i="5"/>
  <c r="M98" i="5" s="1"/>
  <c r="N97" i="5"/>
  <c r="N98" i="5" s="1"/>
  <c r="O97" i="5"/>
  <c r="O98" i="5" s="1"/>
  <c r="P97" i="5"/>
  <c r="Q97" i="5"/>
  <c r="Q98" i="5" s="1"/>
  <c r="R97" i="5"/>
  <c r="R98" i="5" s="1"/>
  <c r="H98" i="5"/>
  <c r="L98" i="5"/>
  <c r="P98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AH99" i="5"/>
  <c r="AI99" i="5"/>
  <c r="AJ99" i="5"/>
  <c r="F101" i="5"/>
  <c r="F102" i="5" s="1"/>
  <c r="G101" i="5"/>
  <c r="G102" i="5" s="1"/>
  <c r="H101" i="5"/>
  <c r="I101" i="5"/>
  <c r="I102" i="5" s="1"/>
  <c r="J101" i="5"/>
  <c r="J102" i="5" s="1"/>
  <c r="K101" i="5"/>
  <c r="K102" i="5" s="1"/>
  <c r="L101" i="5"/>
  <c r="M101" i="5"/>
  <c r="M102" i="5" s="1"/>
  <c r="N101" i="5"/>
  <c r="N102" i="5" s="1"/>
  <c r="O101" i="5"/>
  <c r="O102" i="5" s="1"/>
  <c r="P101" i="5"/>
  <c r="Q101" i="5"/>
  <c r="Q102" i="5" s="1"/>
  <c r="R101" i="5"/>
  <c r="R102" i="5" s="1"/>
  <c r="H102" i="5"/>
  <c r="L102" i="5"/>
  <c r="P102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AH103" i="5"/>
  <c r="AI103" i="5"/>
  <c r="AJ103" i="5"/>
  <c r="F105" i="5"/>
  <c r="F106" i="5" s="1"/>
  <c r="G105" i="5"/>
  <c r="G106" i="5" s="1"/>
  <c r="H105" i="5"/>
  <c r="I105" i="5"/>
  <c r="I106" i="5" s="1"/>
  <c r="J105" i="5"/>
  <c r="J106" i="5" s="1"/>
  <c r="K105" i="5"/>
  <c r="K106" i="5" s="1"/>
  <c r="L105" i="5"/>
  <c r="M105" i="5"/>
  <c r="M106" i="5" s="1"/>
  <c r="N105" i="5"/>
  <c r="N106" i="5" s="1"/>
  <c r="O105" i="5"/>
  <c r="O106" i="5" s="1"/>
  <c r="P105" i="5"/>
  <c r="Q105" i="5"/>
  <c r="Q106" i="5" s="1"/>
  <c r="R105" i="5"/>
  <c r="R106" i="5" s="1"/>
  <c r="H106" i="5"/>
  <c r="L106" i="5"/>
  <c r="P106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AH107" i="5"/>
  <c r="AI107" i="5"/>
  <c r="AJ107" i="5"/>
  <c r="F109" i="5"/>
  <c r="F110" i="5" s="1"/>
  <c r="G109" i="5"/>
  <c r="G110" i="5" s="1"/>
  <c r="H109" i="5"/>
  <c r="I109" i="5"/>
  <c r="I110" i="5" s="1"/>
  <c r="J109" i="5"/>
  <c r="J110" i="5" s="1"/>
  <c r="K109" i="5"/>
  <c r="K110" i="5" s="1"/>
  <c r="L109" i="5"/>
  <c r="M109" i="5"/>
  <c r="M110" i="5" s="1"/>
  <c r="N109" i="5"/>
  <c r="N110" i="5" s="1"/>
  <c r="O109" i="5"/>
  <c r="O110" i="5" s="1"/>
  <c r="P109" i="5"/>
  <c r="Q109" i="5"/>
  <c r="Q110" i="5" s="1"/>
  <c r="R109" i="5"/>
  <c r="R110" i="5" s="1"/>
  <c r="H110" i="5"/>
  <c r="L110" i="5"/>
  <c r="P110" i="5"/>
  <c r="F111" i="5"/>
  <c r="G111" i="5"/>
  <c r="H111" i="5"/>
  <c r="I111" i="5"/>
  <c r="J111" i="5"/>
  <c r="K111" i="5"/>
  <c r="L111" i="5"/>
  <c r="M111" i="5"/>
  <c r="N111" i="5"/>
  <c r="O111" i="5"/>
  <c r="P111" i="5"/>
  <c r="Q111" i="5"/>
  <c r="R111" i="5"/>
  <c r="AH111" i="5"/>
  <c r="AI111" i="5"/>
  <c r="AJ111" i="5"/>
  <c r="F113" i="5"/>
  <c r="F114" i="5" s="1"/>
  <c r="G113" i="5"/>
  <c r="G114" i="5" s="1"/>
  <c r="H113" i="5"/>
  <c r="I113" i="5"/>
  <c r="I114" i="5" s="1"/>
  <c r="J113" i="5"/>
  <c r="J114" i="5" s="1"/>
  <c r="K113" i="5"/>
  <c r="K114" i="5" s="1"/>
  <c r="L113" i="5"/>
  <c r="M113" i="5"/>
  <c r="M114" i="5" s="1"/>
  <c r="N113" i="5"/>
  <c r="N114" i="5" s="1"/>
  <c r="O113" i="5"/>
  <c r="O114" i="5" s="1"/>
  <c r="P113" i="5"/>
  <c r="Q113" i="5"/>
  <c r="Q114" i="5" s="1"/>
  <c r="R113" i="5"/>
  <c r="R114" i="5" s="1"/>
  <c r="H114" i="5"/>
  <c r="L114" i="5"/>
  <c r="P114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AH115" i="5"/>
  <c r="AI115" i="5"/>
  <c r="AJ115" i="5"/>
  <c r="F117" i="5"/>
  <c r="F118" i="5" s="1"/>
  <c r="G117" i="5"/>
  <c r="G118" i="5" s="1"/>
  <c r="H117" i="5"/>
  <c r="I117" i="5"/>
  <c r="I118" i="5" s="1"/>
  <c r="J117" i="5"/>
  <c r="J118" i="5" s="1"/>
  <c r="K117" i="5"/>
  <c r="K118" i="5" s="1"/>
  <c r="L117" i="5"/>
  <c r="M117" i="5"/>
  <c r="M118" i="5" s="1"/>
  <c r="N117" i="5"/>
  <c r="N118" i="5" s="1"/>
  <c r="O117" i="5"/>
  <c r="O118" i="5" s="1"/>
  <c r="P117" i="5"/>
  <c r="Q117" i="5"/>
  <c r="Q118" i="5" s="1"/>
  <c r="R117" i="5"/>
  <c r="R118" i="5" s="1"/>
  <c r="H118" i="5"/>
  <c r="L118" i="5"/>
  <c r="P118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AH119" i="5"/>
  <c r="AI119" i="5"/>
  <c r="AJ119" i="5"/>
  <c r="F121" i="5"/>
  <c r="F122" i="5" s="1"/>
  <c r="G121" i="5"/>
  <c r="G122" i="5" s="1"/>
  <c r="H121" i="5"/>
  <c r="I121" i="5"/>
  <c r="I122" i="5" s="1"/>
  <c r="J121" i="5"/>
  <c r="J122" i="5" s="1"/>
  <c r="K121" i="5"/>
  <c r="K122" i="5" s="1"/>
  <c r="L121" i="5"/>
  <c r="M121" i="5"/>
  <c r="M122" i="5" s="1"/>
  <c r="N121" i="5"/>
  <c r="N122" i="5" s="1"/>
  <c r="O121" i="5"/>
  <c r="O122" i="5" s="1"/>
  <c r="P121" i="5"/>
  <c r="Q121" i="5"/>
  <c r="Q122" i="5" s="1"/>
  <c r="R121" i="5"/>
  <c r="R122" i="5" s="1"/>
  <c r="H122" i="5"/>
  <c r="L122" i="5"/>
  <c r="P122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AH123" i="5"/>
  <c r="AI123" i="5"/>
  <c r="AJ123" i="5"/>
  <c r="F125" i="5"/>
  <c r="F126" i="5" s="1"/>
  <c r="G125" i="5"/>
  <c r="G126" i="5" s="1"/>
  <c r="H125" i="5"/>
  <c r="H126" i="5" s="1"/>
  <c r="I125" i="5"/>
  <c r="I126" i="5" s="1"/>
  <c r="J125" i="5"/>
  <c r="J126" i="5" s="1"/>
  <c r="K125" i="5"/>
  <c r="K126" i="5" s="1"/>
  <c r="L125" i="5"/>
  <c r="L126" i="5" s="1"/>
  <c r="M125" i="5"/>
  <c r="M126" i="5" s="1"/>
  <c r="N125" i="5"/>
  <c r="N126" i="5" s="1"/>
  <c r="O125" i="5"/>
  <c r="P125" i="5"/>
  <c r="P126" i="5" s="1"/>
  <c r="Q125" i="5"/>
  <c r="Q126" i="5" s="1"/>
  <c r="R125" i="5"/>
  <c r="R126" i="5" s="1"/>
  <c r="O126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AH127" i="5"/>
  <c r="AI127" i="5"/>
  <c r="AJ127" i="5"/>
  <c r="F129" i="5"/>
  <c r="G129" i="5"/>
  <c r="G130" i="5" s="1"/>
  <c r="H129" i="5"/>
  <c r="H130" i="5" s="1"/>
  <c r="I129" i="5"/>
  <c r="I130" i="5" s="1"/>
  <c r="J129" i="5"/>
  <c r="K129" i="5"/>
  <c r="K130" i="5" s="1"/>
  <c r="L129" i="5"/>
  <c r="L130" i="5" s="1"/>
  <c r="M129" i="5"/>
  <c r="M130" i="5" s="1"/>
  <c r="N129" i="5"/>
  <c r="O129" i="5"/>
  <c r="O130" i="5" s="1"/>
  <c r="P129" i="5"/>
  <c r="P130" i="5" s="1"/>
  <c r="Q129" i="5"/>
  <c r="Q130" i="5" s="1"/>
  <c r="R129" i="5"/>
  <c r="J130" i="5"/>
  <c r="N130" i="5"/>
  <c r="R130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AH131" i="5"/>
  <c r="AI131" i="5"/>
  <c r="AJ131" i="5"/>
  <c r="F133" i="5"/>
  <c r="F134" i="5" s="1"/>
  <c r="G133" i="5"/>
  <c r="G134" i="5" s="1"/>
  <c r="H133" i="5"/>
  <c r="H134" i="5" s="1"/>
  <c r="I133" i="5"/>
  <c r="I134" i="5" s="1"/>
  <c r="J133" i="5"/>
  <c r="J134" i="5" s="1"/>
  <c r="K133" i="5"/>
  <c r="K134" i="5" s="1"/>
  <c r="L133" i="5"/>
  <c r="L134" i="5" s="1"/>
  <c r="M133" i="5"/>
  <c r="M134" i="5" s="1"/>
  <c r="N133" i="5"/>
  <c r="N134" i="5" s="1"/>
  <c r="O133" i="5"/>
  <c r="O134" i="5" s="1"/>
  <c r="P133" i="5"/>
  <c r="Q133" i="5"/>
  <c r="Q134" i="5" s="1"/>
  <c r="R133" i="5"/>
  <c r="R134" i="5" s="1"/>
  <c r="P134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AH135" i="5"/>
  <c r="AI135" i="5"/>
  <c r="AJ135" i="5"/>
  <c r="F137" i="5"/>
  <c r="F138" i="5" s="1"/>
  <c r="G137" i="5"/>
  <c r="G138" i="5" s="1"/>
  <c r="H137" i="5"/>
  <c r="H138" i="5" s="1"/>
  <c r="I137" i="5"/>
  <c r="I138" i="5" s="1"/>
  <c r="J137" i="5"/>
  <c r="J138" i="5" s="1"/>
  <c r="K137" i="5"/>
  <c r="K138" i="5" s="1"/>
  <c r="L137" i="5"/>
  <c r="L138" i="5" s="1"/>
  <c r="M137" i="5"/>
  <c r="M138" i="5" s="1"/>
  <c r="N137" i="5"/>
  <c r="N138" i="5" s="1"/>
  <c r="O137" i="5"/>
  <c r="O138" i="5" s="1"/>
  <c r="P137" i="5"/>
  <c r="P138" i="5" s="1"/>
  <c r="Q137" i="5"/>
  <c r="Q138" i="5" s="1"/>
  <c r="R137" i="5"/>
  <c r="R138" i="5" s="1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AH139" i="5"/>
  <c r="AI139" i="5"/>
  <c r="AJ139" i="5"/>
  <c r="F141" i="5"/>
  <c r="G141" i="5"/>
  <c r="G142" i="5" s="1"/>
  <c r="H141" i="5"/>
  <c r="H142" i="5" s="1"/>
  <c r="I141" i="5"/>
  <c r="I142" i="5" s="1"/>
  <c r="J141" i="5"/>
  <c r="J142" i="5" s="1"/>
  <c r="K141" i="5"/>
  <c r="K142" i="5" s="1"/>
  <c r="L141" i="5"/>
  <c r="L142" i="5" s="1"/>
  <c r="M141" i="5"/>
  <c r="M142" i="5" s="1"/>
  <c r="N141" i="5"/>
  <c r="N142" i="5" s="1"/>
  <c r="O141" i="5"/>
  <c r="O142" i="5" s="1"/>
  <c r="P141" i="5"/>
  <c r="P142" i="5" s="1"/>
  <c r="Q141" i="5"/>
  <c r="Q142" i="5" s="1"/>
  <c r="R141" i="5"/>
  <c r="R142" i="5" s="1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AH143" i="5"/>
  <c r="AI143" i="5"/>
  <c r="AJ143" i="5"/>
  <c r="F145" i="5"/>
  <c r="G145" i="5"/>
  <c r="G146" i="5" s="1"/>
  <c r="H145" i="5"/>
  <c r="H146" i="5" s="1"/>
  <c r="I145" i="5"/>
  <c r="I146" i="5" s="1"/>
  <c r="J145" i="5"/>
  <c r="J146" i="5" s="1"/>
  <c r="K145" i="5"/>
  <c r="K146" i="5" s="1"/>
  <c r="L145" i="5"/>
  <c r="L146" i="5" s="1"/>
  <c r="M145" i="5"/>
  <c r="M146" i="5" s="1"/>
  <c r="N145" i="5"/>
  <c r="N146" i="5" s="1"/>
  <c r="O145" i="5"/>
  <c r="O146" i="5" s="1"/>
  <c r="P145" i="5"/>
  <c r="P146" i="5" s="1"/>
  <c r="Q145" i="5"/>
  <c r="Q146" i="5" s="1"/>
  <c r="R145" i="5"/>
  <c r="R146" i="5" s="1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AH147" i="5"/>
  <c r="AI147" i="5"/>
  <c r="AJ147" i="5"/>
  <c r="F149" i="5"/>
  <c r="F150" i="5" s="1"/>
  <c r="G149" i="5"/>
  <c r="G150" i="5" s="1"/>
  <c r="H149" i="5"/>
  <c r="H150" i="5" s="1"/>
  <c r="I149" i="5"/>
  <c r="I150" i="5" s="1"/>
  <c r="J149" i="5"/>
  <c r="J150" i="5" s="1"/>
  <c r="K149" i="5"/>
  <c r="K150" i="5" s="1"/>
  <c r="L149" i="5"/>
  <c r="L150" i="5" s="1"/>
  <c r="M149" i="5"/>
  <c r="M150" i="5" s="1"/>
  <c r="N149" i="5"/>
  <c r="N150" i="5" s="1"/>
  <c r="O149" i="5"/>
  <c r="O150" i="5" s="1"/>
  <c r="P149" i="5"/>
  <c r="Q149" i="5"/>
  <c r="Q150" i="5" s="1"/>
  <c r="R149" i="5"/>
  <c r="R150" i="5" s="1"/>
  <c r="P150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AH151" i="5"/>
  <c r="AI151" i="5"/>
  <c r="AJ151" i="5"/>
  <c r="F153" i="5"/>
  <c r="F154" i="5" s="1"/>
  <c r="G153" i="5"/>
  <c r="G154" i="5" s="1"/>
  <c r="H153" i="5"/>
  <c r="H154" i="5" s="1"/>
  <c r="I153" i="5"/>
  <c r="I154" i="5" s="1"/>
  <c r="J153" i="5"/>
  <c r="J154" i="5" s="1"/>
  <c r="K153" i="5"/>
  <c r="K154" i="5" s="1"/>
  <c r="L153" i="5"/>
  <c r="L154" i="5" s="1"/>
  <c r="M153" i="5"/>
  <c r="M154" i="5" s="1"/>
  <c r="N153" i="5"/>
  <c r="N154" i="5" s="1"/>
  <c r="O153" i="5"/>
  <c r="O154" i="5" s="1"/>
  <c r="P153" i="5"/>
  <c r="P154" i="5" s="1"/>
  <c r="Q153" i="5"/>
  <c r="Q154" i="5" s="1"/>
  <c r="R153" i="5"/>
  <c r="R154" i="5" s="1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AH155" i="5"/>
  <c r="AI155" i="5"/>
  <c r="AJ155" i="5"/>
  <c r="F157" i="5"/>
  <c r="F158" i="5" s="1"/>
  <c r="G157" i="5"/>
  <c r="G158" i="5" s="1"/>
  <c r="H157" i="5"/>
  <c r="I157" i="5"/>
  <c r="I158" i="5" s="1"/>
  <c r="J157" i="5"/>
  <c r="J158" i="5" s="1"/>
  <c r="K157" i="5"/>
  <c r="K158" i="5" s="1"/>
  <c r="L157" i="5"/>
  <c r="L158" i="5" s="1"/>
  <c r="M157" i="5"/>
  <c r="M158" i="5" s="1"/>
  <c r="N157" i="5"/>
  <c r="N158" i="5" s="1"/>
  <c r="O157" i="5"/>
  <c r="O158" i="5" s="1"/>
  <c r="P157" i="5"/>
  <c r="Q157" i="5"/>
  <c r="Q158" i="5" s="1"/>
  <c r="R157" i="5"/>
  <c r="R158" i="5" s="1"/>
  <c r="H158" i="5"/>
  <c r="P158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AH159" i="5"/>
  <c r="AI159" i="5"/>
  <c r="AJ159" i="5"/>
  <c r="F161" i="5"/>
  <c r="G161" i="5"/>
  <c r="G162" i="5" s="1"/>
  <c r="H161" i="5"/>
  <c r="H162" i="5" s="1"/>
  <c r="I161" i="5"/>
  <c r="I162" i="5" s="1"/>
  <c r="J161" i="5"/>
  <c r="J162" i="5" s="1"/>
  <c r="K161" i="5"/>
  <c r="K162" i="5" s="1"/>
  <c r="L161" i="5"/>
  <c r="L162" i="5" s="1"/>
  <c r="M161" i="5"/>
  <c r="M162" i="5" s="1"/>
  <c r="N161" i="5"/>
  <c r="N162" i="5" s="1"/>
  <c r="O161" i="5"/>
  <c r="O162" i="5" s="1"/>
  <c r="P161" i="5"/>
  <c r="P162" i="5" s="1"/>
  <c r="Q161" i="5"/>
  <c r="Q162" i="5" s="1"/>
  <c r="R161" i="5"/>
  <c r="R162" i="5" s="1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AH163" i="5"/>
  <c r="AI163" i="5"/>
  <c r="AJ163" i="5"/>
  <c r="F165" i="5"/>
  <c r="F166" i="5" s="1"/>
  <c r="G165" i="5"/>
  <c r="G166" i="5" s="1"/>
  <c r="H165" i="5"/>
  <c r="I165" i="5"/>
  <c r="I166" i="5" s="1"/>
  <c r="J165" i="5"/>
  <c r="J166" i="5" s="1"/>
  <c r="K165" i="5"/>
  <c r="K166" i="5" s="1"/>
  <c r="L165" i="5"/>
  <c r="L166" i="5" s="1"/>
  <c r="M165" i="5"/>
  <c r="M166" i="5" s="1"/>
  <c r="N165" i="5"/>
  <c r="O165" i="5"/>
  <c r="O166" i="5" s="1"/>
  <c r="P165" i="5"/>
  <c r="P166" i="5" s="1"/>
  <c r="Q165" i="5"/>
  <c r="Q166" i="5" s="1"/>
  <c r="R165" i="5"/>
  <c r="R166" i="5" s="1"/>
  <c r="H166" i="5"/>
  <c r="N166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AH167" i="5"/>
  <c r="AI167" i="5"/>
  <c r="AJ167" i="5"/>
  <c r="F169" i="5"/>
  <c r="F170" i="5" s="1"/>
  <c r="G169" i="5"/>
  <c r="G170" i="5" s="1"/>
  <c r="H169" i="5"/>
  <c r="H170" i="5" s="1"/>
  <c r="I169" i="5"/>
  <c r="I170" i="5" s="1"/>
  <c r="J169" i="5"/>
  <c r="J170" i="5" s="1"/>
  <c r="K169" i="5"/>
  <c r="K170" i="5" s="1"/>
  <c r="L169" i="5"/>
  <c r="L170" i="5" s="1"/>
  <c r="M169" i="5"/>
  <c r="M170" i="5" s="1"/>
  <c r="N169" i="5"/>
  <c r="O169" i="5"/>
  <c r="O170" i="5" s="1"/>
  <c r="P169" i="5"/>
  <c r="P170" i="5" s="1"/>
  <c r="Q169" i="5"/>
  <c r="Q170" i="5" s="1"/>
  <c r="R169" i="5"/>
  <c r="R170" i="5" s="1"/>
  <c r="N170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AH171" i="5"/>
  <c r="AI171" i="5"/>
  <c r="AJ171" i="5"/>
  <c r="F173" i="5"/>
  <c r="F174" i="5" s="1"/>
  <c r="G173" i="5"/>
  <c r="G174" i="5" s="1"/>
  <c r="H173" i="5"/>
  <c r="H174" i="5" s="1"/>
  <c r="I173" i="5"/>
  <c r="I174" i="5" s="1"/>
  <c r="J173" i="5"/>
  <c r="J174" i="5" s="1"/>
  <c r="K173" i="5"/>
  <c r="K174" i="5" s="1"/>
  <c r="L173" i="5"/>
  <c r="L174" i="5" s="1"/>
  <c r="M173" i="5"/>
  <c r="M174" i="5" s="1"/>
  <c r="N173" i="5"/>
  <c r="N174" i="5" s="1"/>
  <c r="O173" i="5"/>
  <c r="O174" i="5" s="1"/>
  <c r="P173" i="5"/>
  <c r="P174" i="5" s="1"/>
  <c r="Q173" i="5"/>
  <c r="Q174" i="5" s="1"/>
  <c r="R173" i="5"/>
  <c r="R174" i="5" s="1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AH175" i="5"/>
  <c r="AI175" i="5"/>
  <c r="AJ175" i="5"/>
  <c r="F177" i="5"/>
  <c r="G177" i="5"/>
  <c r="G178" i="5" s="1"/>
  <c r="H177" i="5"/>
  <c r="H178" i="5" s="1"/>
  <c r="I177" i="5"/>
  <c r="I178" i="5" s="1"/>
  <c r="J177" i="5"/>
  <c r="J178" i="5" s="1"/>
  <c r="K177" i="5"/>
  <c r="K178" i="5" s="1"/>
  <c r="L177" i="5"/>
  <c r="L178" i="5" s="1"/>
  <c r="M177" i="5"/>
  <c r="M178" i="5" s="1"/>
  <c r="N177" i="5"/>
  <c r="O177" i="5"/>
  <c r="O178" i="5" s="1"/>
  <c r="P177" i="5"/>
  <c r="P178" i="5" s="1"/>
  <c r="Q177" i="5"/>
  <c r="Q178" i="5" s="1"/>
  <c r="R177" i="5"/>
  <c r="N178" i="5"/>
  <c r="R178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AH179" i="5"/>
  <c r="AI179" i="5"/>
  <c r="AJ179" i="5"/>
  <c r="F181" i="5"/>
  <c r="F182" i="5" s="1"/>
  <c r="G181" i="5"/>
  <c r="G182" i="5" s="1"/>
  <c r="H181" i="5"/>
  <c r="H182" i="5" s="1"/>
  <c r="I181" i="5"/>
  <c r="I182" i="5" s="1"/>
  <c r="J181" i="5"/>
  <c r="K181" i="5"/>
  <c r="K182" i="5" s="1"/>
  <c r="L181" i="5"/>
  <c r="L182" i="5" s="1"/>
  <c r="M181" i="5"/>
  <c r="M182" i="5" s="1"/>
  <c r="N181" i="5"/>
  <c r="O181" i="5"/>
  <c r="O182" i="5" s="1"/>
  <c r="P181" i="5"/>
  <c r="P182" i="5" s="1"/>
  <c r="Q181" i="5"/>
  <c r="Q182" i="5" s="1"/>
  <c r="R181" i="5"/>
  <c r="R182" i="5" s="1"/>
  <c r="J182" i="5"/>
  <c r="N182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AH183" i="5"/>
  <c r="AI183" i="5"/>
  <c r="AJ183" i="5"/>
  <c r="F185" i="5"/>
  <c r="F186" i="5" s="1"/>
  <c r="G185" i="5"/>
  <c r="G186" i="5" s="1"/>
  <c r="H185" i="5"/>
  <c r="H186" i="5" s="1"/>
  <c r="I185" i="5"/>
  <c r="I186" i="5" s="1"/>
  <c r="J185" i="5"/>
  <c r="J186" i="5" s="1"/>
  <c r="K185" i="5"/>
  <c r="K186" i="5" s="1"/>
  <c r="L185" i="5"/>
  <c r="L186" i="5" s="1"/>
  <c r="M185" i="5"/>
  <c r="M186" i="5" s="1"/>
  <c r="N185" i="5"/>
  <c r="N186" i="5" s="1"/>
  <c r="O185" i="5"/>
  <c r="O186" i="5" s="1"/>
  <c r="P185" i="5"/>
  <c r="P186" i="5" s="1"/>
  <c r="Q185" i="5"/>
  <c r="Q186" i="5" s="1"/>
  <c r="R185" i="5"/>
  <c r="R186" i="5" s="1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AH187" i="5"/>
  <c r="AI187" i="5"/>
  <c r="AJ187" i="5"/>
  <c r="F189" i="5"/>
  <c r="F190" i="5" s="1"/>
  <c r="G189" i="5"/>
  <c r="G190" i="5" s="1"/>
  <c r="H189" i="5"/>
  <c r="H190" i="5" s="1"/>
  <c r="I189" i="5"/>
  <c r="I190" i="5" s="1"/>
  <c r="J189" i="5"/>
  <c r="J190" i="5" s="1"/>
  <c r="K189" i="5"/>
  <c r="K190" i="5" s="1"/>
  <c r="L189" i="5"/>
  <c r="L190" i="5" s="1"/>
  <c r="M189" i="5"/>
  <c r="M190" i="5" s="1"/>
  <c r="N189" i="5"/>
  <c r="O189" i="5"/>
  <c r="O190" i="5" s="1"/>
  <c r="P189" i="5"/>
  <c r="P190" i="5" s="1"/>
  <c r="Q189" i="5"/>
  <c r="Q190" i="5" s="1"/>
  <c r="R189" i="5"/>
  <c r="R190" i="5" s="1"/>
  <c r="N190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AH191" i="5"/>
  <c r="AI191" i="5"/>
  <c r="AJ191" i="5"/>
  <c r="F193" i="5"/>
  <c r="F194" i="5" s="1"/>
  <c r="G193" i="5"/>
  <c r="G194" i="5" s="1"/>
  <c r="H193" i="5"/>
  <c r="H194" i="5" s="1"/>
  <c r="I193" i="5"/>
  <c r="I194" i="5" s="1"/>
  <c r="J193" i="5"/>
  <c r="K193" i="5"/>
  <c r="K194" i="5" s="1"/>
  <c r="L193" i="5"/>
  <c r="L194" i="5" s="1"/>
  <c r="M193" i="5"/>
  <c r="M194" i="5" s="1"/>
  <c r="N193" i="5"/>
  <c r="N194" i="5" s="1"/>
  <c r="O193" i="5"/>
  <c r="O194" i="5" s="1"/>
  <c r="P193" i="5"/>
  <c r="P194" i="5" s="1"/>
  <c r="Q193" i="5"/>
  <c r="Q194" i="5" s="1"/>
  <c r="R193" i="5"/>
  <c r="R194" i="5" s="1"/>
  <c r="J194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AH195" i="5"/>
  <c r="AI195" i="5"/>
  <c r="AJ195" i="5"/>
  <c r="F197" i="5"/>
  <c r="F198" i="5" s="1"/>
  <c r="G197" i="5"/>
  <c r="G198" i="5" s="1"/>
  <c r="H197" i="5"/>
  <c r="I197" i="5"/>
  <c r="I198" i="5" s="1"/>
  <c r="J197" i="5"/>
  <c r="J198" i="5" s="1"/>
  <c r="K197" i="5"/>
  <c r="K198" i="5" s="1"/>
  <c r="L197" i="5"/>
  <c r="L198" i="5" s="1"/>
  <c r="M197" i="5"/>
  <c r="M198" i="5" s="1"/>
  <c r="N197" i="5"/>
  <c r="N198" i="5" s="1"/>
  <c r="O197" i="5"/>
  <c r="O198" i="5" s="1"/>
  <c r="P197" i="5"/>
  <c r="Q197" i="5"/>
  <c r="Q198" i="5" s="1"/>
  <c r="R197" i="5"/>
  <c r="R198" i="5" s="1"/>
  <c r="H198" i="5"/>
  <c r="P198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AH199" i="5"/>
  <c r="AI199" i="5"/>
  <c r="AJ199" i="5"/>
  <c r="F201" i="5"/>
  <c r="F202" i="5" s="1"/>
  <c r="G201" i="5"/>
  <c r="G202" i="5" s="1"/>
  <c r="H201" i="5"/>
  <c r="H202" i="5" s="1"/>
  <c r="I201" i="5"/>
  <c r="I202" i="5" s="1"/>
  <c r="J201" i="5"/>
  <c r="J202" i="5" s="1"/>
  <c r="K201" i="5"/>
  <c r="K202" i="5" s="1"/>
  <c r="L201" i="5"/>
  <c r="L202" i="5" s="1"/>
  <c r="M201" i="5"/>
  <c r="M202" i="5" s="1"/>
  <c r="N201" i="5"/>
  <c r="N202" i="5" s="1"/>
  <c r="O201" i="5"/>
  <c r="O202" i="5" s="1"/>
  <c r="P201" i="5"/>
  <c r="Q201" i="5"/>
  <c r="Q202" i="5" s="1"/>
  <c r="R201" i="5"/>
  <c r="R202" i="5" s="1"/>
  <c r="P202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AH203" i="5"/>
  <c r="AI203" i="5"/>
  <c r="AJ203" i="5"/>
  <c r="F205" i="5"/>
  <c r="G205" i="5"/>
  <c r="G206" i="5" s="1"/>
  <c r="H205" i="5"/>
  <c r="H206" i="5" s="1"/>
  <c r="I205" i="5"/>
  <c r="I206" i="5" s="1"/>
  <c r="J205" i="5"/>
  <c r="J206" i="5" s="1"/>
  <c r="K205" i="5"/>
  <c r="K206" i="5" s="1"/>
  <c r="L205" i="5"/>
  <c r="L206" i="5" s="1"/>
  <c r="M205" i="5"/>
  <c r="M206" i="5" s="1"/>
  <c r="N205" i="5"/>
  <c r="N206" i="5" s="1"/>
  <c r="O205" i="5"/>
  <c r="O206" i="5" s="1"/>
  <c r="P205" i="5"/>
  <c r="P206" i="5" s="1"/>
  <c r="Q205" i="5"/>
  <c r="Q206" i="5" s="1"/>
  <c r="R205" i="5"/>
  <c r="R206" i="5" s="1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AH207" i="5"/>
  <c r="AI207" i="5"/>
  <c r="AJ207" i="5"/>
  <c r="F209" i="5"/>
  <c r="F210" i="5" s="1"/>
  <c r="G209" i="5"/>
  <c r="G210" i="5" s="1"/>
  <c r="H209" i="5"/>
  <c r="I209" i="5"/>
  <c r="I210" i="5" s="1"/>
  <c r="J209" i="5"/>
  <c r="J210" i="5" s="1"/>
  <c r="K209" i="5"/>
  <c r="K210" i="5" s="1"/>
  <c r="L209" i="5"/>
  <c r="L210" i="5" s="1"/>
  <c r="M209" i="5"/>
  <c r="M210" i="5" s="1"/>
  <c r="N209" i="5"/>
  <c r="N210" i="5" s="1"/>
  <c r="O209" i="5"/>
  <c r="O210" i="5" s="1"/>
  <c r="P209" i="5"/>
  <c r="P210" i="5" s="1"/>
  <c r="Q209" i="5"/>
  <c r="Q210" i="5" s="1"/>
  <c r="R209" i="5"/>
  <c r="R210" i="5" s="1"/>
  <c r="H210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AH211" i="5"/>
  <c r="AI211" i="5"/>
  <c r="AJ211" i="5"/>
  <c r="F213" i="5"/>
  <c r="F214" i="5" s="1"/>
  <c r="G213" i="5"/>
  <c r="G214" i="5" s="1"/>
  <c r="H213" i="5"/>
  <c r="I213" i="5"/>
  <c r="I214" i="5" s="1"/>
  <c r="J213" i="5"/>
  <c r="J214" i="5" s="1"/>
  <c r="K213" i="5"/>
  <c r="K214" i="5" s="1"/>
  <c r="L213" i="5"/>
  <c r="L214" i="5" s="1"/>
  <c r="M213" i="5"/>
  <c r="M214" i="5" s="1"/>
  <c r="N213" i="5"/>
  <c r="N214" i="5" s="1"/>
  <c r="O213" i="5"/>
  <c r="O214" i="5" s="1"/>
  <c r="P213" i="5"/>
  <c r="P214" i="5" s="1"/>
  <c r="Q213" i="5"/>
  <c r="Q214" i="5" s="1"/>
  <c r="R213" i="5"/>
  <c r="R214" i="5" s="1"/>
  <c r="H214" i="5"/>
  <c r="F215" i="5"/>
  <c r="G215" i="5"/>
  <c r="H215" i="5"/>
  <c r="I215" i="5"/>
  <c r="J215" i="5"/>
  <c r="K215" i="5"/>
  <c r="L215" i="5"/>
  <c r="M215" i="5"/>
  <c r="N215" i="5"/>
  <c r="O215" i="5"/>
  <c r="P215" i="5"/>
  <c r="Q215" i="5"/>
  <c r="R215" i="5"/>
  <c r="AH215" i="5"/>
  <c r="AI215" i="5"/>
  <c r="AJ215" i="5"/>
  <c r="F217" i="5"/>
  <c r="F218" i="5" s="1"/>
  <c r="G217" i="5"/>
  <c r="G218" i="5" s="1"/>
  <c r="H217" i="5"/>
  <c r="H218" i="5" s="1"/>
  <c r="I217" i="5"/>
  <c r="I218" i="5" s="1"/>
  <c r="J217" i="5"/>
  <c r="J218" i="5" s="1"/>
  <c r="K217" i="5"/>
  <c r="K218" i="5" s="1"/>
  <c r="L217" i="5"/>
  <c r="L218" i="5" s="1"/>
  <c r="M217" i="5"/>
  <c r="M218" i="5" s="1"/>
  <c r="N217" i="5"/>
  <c r="O217" i="5"/>
  <c r="O218" i="5" s="1"/>
  <c r="P217" i="5"/>
  <c r="P218" i="5" s="1"/>
  <c r="Q217" i="5"/>
  <c r="Q218" i="5" s="1"/>
  <c r="R217" i="5"/>
  <c r="R218" i="5" s="1"/>
  <c r="N218" i="5"/>
  <c r="F219" i="5"/>
  <c r="G219" i="5"/>
  <c r="H219" i="5"/>
  <c r="I219" i="5"/>
  <c r="J219" i="5"/>
  <c r="K219" i="5"/>
  <c r="L219" i="5"/>
  <c r="M219" i="5"/>
  <c r="N219" i="5"/>
  <c r="O219" i="5"/>
  <c r="P219" i="5"/>
  <c r="Q219" i="5"/>
  <c r="R219" i="5"/>
  <c r="AH219" i="5"/>
  <c r="AI219" i="5"/>
  <c r="AJ219" i="5"/>
  <c r="F221" i="5"/>
  <c r="F222" i="5" s="1"/>
  <c r="G221" i="5"/>
  <c r="G222" i="5" s="1"/>
  <c r="H221" i="5"/>
  <c r="H222" i="5" s="1"/>
  <c r="I221" i="5"/>
  <c r="I222" i="5" s="1"/>
  <c r="J221" i="5"/>
  <c r="J222" i="5" s="1"/>
  <c r="K221" i="5"/>
  <c r="K222" i="5" s="1"/>
  <c r="L221" i="5"/>
  <c r="L222" i="5" s="1"/>
  <c r="M221" i="5"/>
  <c r="M222" i="5" s="1"/>
  <c r="N221" i="5"/>
  <c r="N222" i="5" s="1"/>
  <c r="O221" i="5"/>
  <c r="O222" i="5" s="1"/>
  <c r="P221" i="5"/>
  <c r="P222" i="5" s="1"/>
  <c r="Q221" i="5"/>
  <c r="Q222" i="5" s="1"/>
  <c r="R221" i="5"/>
  <c r="R222" i="5" s="1"/>
  <c r="F223" i="5"/>
  <c r="G223" i="5"/>
  <c r="H223" i="5"/>
  <c r="I223" i="5"/>
  <c r="J223" i="5"/>
  <c r="K223" i="5"/>
  <c r="L223" i="5"/>
  <c r="M223" i="5"/>
  <c r="N223" i="5"/>
  <c r="O223" i="5"/>
  <c r="P223" i="5"/>
  <c r="Q223" i="5"/>
  <c r="R223" i="5"/>
  <c r="AH223" i="5"/>
  <c r="AI223" i="5"/>
  <c r="AJ223" i="5"/>
  <c r="F225" i="5"/>
  <c r="F226" i="5" s="1"/>
  <c r="G225" i="5"/>
  <c r="G226" i="5" s="1"/>
  <c r="H225" i="5"/>
  <c r="H226" i="5" s="1"/>
  <c r="I225" i="5"/>
  <c r="I226" i="5" s="1"/>
  <c r="J225" i="5"/>
  <c r="J226" i="5" s="1"/>
  <c r="K225" i="5"/>
  <c r="K226" i="5" s="1"/>
  <c r="L225" i="5"/>
  <c r="L226" i="5" s="1"/>
  <c r="M225" i="5"/>
  <c r="M226" i="5" s="1"/>
  <c r="N225" i="5"/>
  <c r="N226" i="5" s="1"/>
  <c r="O225" i="5"/>
  <c r="O226" i="5" s="1"/>
  <c r="P225" i="5"/>
  <c r="P226" i="5" s="1"/>
  <c r="Q225" i="5"/>
  <c r="Q226" i="5" s="1"/>
  <c r="R225" i="5"/>
  <c r="R226" i="5" s="1"/>
  <c r="F227" i="5"/>
  <c r="G227" i="5"/>
  <c r="H227" i="5"/>
  <c r="I227" i="5"/>
  <c r="J227" i="5"/>
  <c r="K227" i="5"/>
  <c r="L227" i="5"/>
  <c r="M227" i="5"/>
  <c r="N227" i="5"/>
  <c r="O227" i="5"/>
  <c r="P227" i="5"/>
  <c r="Q227" i="5"/>
  <c r="R227" i="5"/>
  <c r="AH227" i="5"/>
  <c r="AI227" i="5"/>
  <c r="AJ227" i="5"/>
  <c r="F229" i="5"/>
  <c r="F230" i="5" s="1"/>
  <c r="G229" i="5"/>
  <c r="G230" i="5" s="1"/>
  <c r="H229" i="5"/>
  <c r="H230" i="5" s="1"/>
  <c r="I229" i="5"/>
  <c r="I230" i="5" s="1"/>
  <c r="J229" i="5"/>
  <c r="K229" i="5"/>
  <c r="K230" i="5" s="1"/>
  <c r="L229" i="5"/>
  <c r="L230" i="5" s="1"/>
  <c r="M229" i="5"/>
  <c r="M230" i="5" s="1"/>
  <c r="N229" i="5"/>
  <c r="O229" i="5"/>
  <c r="O230" i="5" s="1"/>
  <c r="P229" i="5"/>
  <c r="P230" i="5" s="1"/>
  <c r="Q229" i="5"/>
  <c r="Q230" i="5" s="1"/>
  <c r="R229" i="5"/>
  <c r="R230" i="5" s="1"/>
  <c r="J230" i="5"/>
  <c r="N230" i="5"/>
  <c r="F231" i="5"/>
  <c r="G231" i="5"/>
  <c r="H231" i="5"/>
  <c r="I231" i="5"/>
  <c r="J231" i="5"/>
  <c r="K231" i="5"/>
  <c r="L231" i="5"/>
  <c r="M231" i="5"/>
  <c r="N231" i="5"/>
  <c r="O231" i="5"/>
  <c r="P231" i="5"/>
  <c r="Q231" i="5"/>
  <c r="R231" i="5"/>
  <c r="AH231" i="5"/>
  <c r="AI231" i="5"/>
  <c r="AJ231" i="5"/>
  <c r="F233" i="5"/>
  <c r="F234" i="5" s="1"/>
  <c r="G233" i="5"/>
  <c r="G234" i="5" s="1"/>
  <c r="H233" i="5"/>
  <c r="H234" i="5" s="1"/>
  <c r="I233" i="5"/>
  <c r="I234" i="5" s="1"/>
  <c r="J233" i="5"/>
  <c r="K233" i="5"/>
  <c r="K234" i="5" s="1"/>
  <c r="L233" i="5"/>
  <c r="L234" i="5" s="1"/>
  <c r="M233" i="5"/>
  <c r="M234" i="5" s="1"/>
  <c r="N233" i="5"/>
  <c r="O233" i="5"/>
  <c r="O234" i="5" s="1"/>
  <c r="P233" i="5"/>
  <c r="P234" i="5" s="1"/>
  <c r="Q233" i="5"/>
  <c r="Q234" i="5" s="1"/>
  <c r="R233" i="5"/>
  <c r="R234" i="5" s="1"/>
  <c r="J234" i="5"/>
  <c r="N234" i="5"/>
  <c r="F235" i="5"/>
  <c r="G235" i="5"/>
  <c r="H235" i="5"/>
  <c r="I235" i="5"/>
  <c r="J235" i="5"/>
  <c r="K235" i="5"/>
  <c r="L235" i="5"/>
  <c r="M235" i="5"/>
  <c r="N235" i="5"/>
  <c r="O235" i="5"/>
  <c r="P235" i="5"/>
  <c r="Q235" i="5"/>
  <c r="R235" i="5"/>
  <c r="AH235" i="5"/>
  <c r="AI235" i="5"/>
  <c r="AJ235" i="5"/>
  <c r="F237" i="5"/>
  <c r="F238" i="5" s="1"/>
  <c r="G237" i="5"/>
  <c r="G238" i="5" s="1"/>
  <c r="H237" i="5"/>
  <c r="H238" i="5" s="1"/>
  <c r="I237" i="5"/>
  <c r="I238" i="5" s="1"/>
  <c r="J237" i="5"/>
  <c r="J238" i="5" s="1"/>
  <c r="K237" i="5"/>
  <c r="K238" i="5" s="1"/>
  <c r="L237" i="5"/>
  <c r="L238" i="5" s="1"/>
  <c r="M237" i="5"/>
  <c r="M238" i="5" s="1"/>
  <c r="N237" i="5"/>
  <c r="N238" i="5" s="1"/>
  <c r="O237" i="5"/>
  <c r="O238" i="5" s="1"/>
  <c r="P237" i="5"/>
  <c r="P238" i="5" s="1"/>
  <c r="Q237" i="5"/>
  <c r="Q238" i="5" s="1"/>
  <c r="R237" i="5"/>
  <c r="R238" i="5" s="1"/>
  <c r="F239" i="5"/>
  <c r="G239" i="5"/>
  <c r="H239" i="5"/>
  <c r="I239" i="5"/>
  <c r="J239" i="5"/>
  <c r="K239" i="5"/>
  <c r="L239" i="5"/>
  <c r="M239" i="5"/>
  <c r="N239" i="5"/>
  <c r="O239" i="5"/>
  <c r="P239" i="5"/>
  <c r="Q239" i="5"/>
  <c r="R239" i="5"/>
  <c r="AH239" i="5"/>
  <c r="AI239" i="5"/>
  <c r="AJ239" i="5"/>
  <c r="F241" i="5"/>
  <c r="F242" i="5" s="1"/>
  <c r="G241" i="5"/>
  <c r="H241" i="5"/>
  <c r="H242" i="5" s="1"/>
  <c r="I241" i="5"/>
  <c r="I242" i="5" s="1"/>
  <c r="J241" i="5"/>
  <c r="J242" i="5" s="1"/>
  <c r="K241" i="5"/>
  <c r="K242" i="5" s="1"/>
  <c r="L241" i="5"/>
  <c r="L242" i="5" s="1"/>
  <c r="M241" i="5"/>
  <c r="M242" i="5" s="1"/>
  <c r="N241" i="5"/>
  <c r="N242" i="5" s="1"/>
  <c r="O241" i="5"/>
  <c r="O242" i="5" s="1"/>
  <c r="P241" i="5"/>
  <c r="P242" i="5" s="1"/>
  <c r="Q241" i="5"/>
  <c r="Q242" i="5" s="1"/>
  <c r="R241" i="5"/>
  <c r="R242" i="5" s="1"/>
  <c r="G242" i="5"/>
  <c r="F243" i="5"/>
  <c r="G243" i="5"/>
  <c r="H243" i="5"/>
  <c r="I243" i="5"/>
  <c r="J243" i="5"/>
  <c r="K243" i="5"/>
  <c r="L243" i="5"/>
  <c r="M243" i="5"/>
  <c r="N243" i="5"/>
  <c r="O243" i="5"/>
  <c r="P243" i="5"/>
  <c r="Q243" i="5"/>
  <c r="R243" i="5"/>
  <c r="AH243" i="5"/>
  <c r="AI243" i="5"/>
  <c r="AJ243" i="5"/>
  <c r="F245" i="5"/>
  <c r="F246" i="5" s="1"/>
  <c r="G245" i="5"/>
  <c r="G246" i="5" s="1"/>
  <c r="H245" i="5"/>
  <c r="H246" i="5" s="1"/>
  <c r="I245" i="5"/>
  <c r="I246" i="5" s="1"/>
  <c r="J245" i="5"/>
  <c r="J246" i="5" s="1"/>
  <c r="K245" i="5"/>
  <c r="K246" i="5" s="1"/>
  <c r="L245" i="5"/>
  <c r="L246" i="5" s="1"/>
  <c r="M245" i="5"/>
  <c r="M246" i="5" s="1"/>
  <c r="N245" i="5"/>
  <c r="N246" i="5" s="1"/>
  <c r="O245" i="5"/>
  <c r="O246" i="5" s="1"/>
  <c r="P245" i="5"/>
  <c r="P246" i="5" s="1"/>
  <c r="Q245" i="5"/>
  <c r="Q246" i="5" s="1"/>
  <c r="R245" i="5"/>
  <c r="R246" i="5" s="1"/>
  <c r="F247" i="5"/>
  <c r="G247" i="5"/>
  <c r="H247" i="5"/>
  <c r="I247" i="5"/>
  <c r="J247" i="5"/>
  <c r="K247" i="5"/>
  <c r="L247" i="5"/>
  <c r="M247" i="5"/>
  <c r="N247" i="5"/>
  <c r="O247" i="5"/>
  <c r="P247" i="5"/>
  <c r="Q247" i="5"/>
  <c r="R247" i="5"/>
  <c r="AH247" i="5"/>
  <c r="AI247" i="5"/>
  <c r="AJ247" i="5"/>
  <c r="F249" i="5"/>
  <c r="F250" i="5" s="1"/>
  <c r="G249" i="5"/>
  <c r="G250" i="5" s="1"/>
  <c r="H249" i="5"/>
  <c r="H250" i="5" s="1"/>
  <c r="I249" i="5"/>
  <c r="I250" i="5" s="1"/>
  <c r="J249" i="5"/>
  <c r="J250" i="5" s="1"/>
  <c r="K249" i="5"/>
  <c r="K250" i="5" s="1"/>
  <c r="L249" i="5"/>
  <c r="L250" i="5" s="1"/>
  <c r="M249" i="5"/>
  <c r="M250" i="5" s="1"/>
  <c r="N249" i="5"/>
  <c r="N250" i="5" s="1"/>
  <c r="O249" i="5"/>
  <c r="O250" i="5" s="1"/>
  <c r="P249" i="5"/>
  <c r="P250" i="5" s="1"/>
  <c r="Q249" i="5"/>
  <c r="Q250" i="5" s="1"/>
  <c r="R249" i="5"/>
  <c r="R250" i="5" s="1"/>
  <c r="F251" i="5"/>
  <c r="G251" i="5"/>
  <c r="H251" i="5"/>
  <c r="I251" i="5"/>
  <c r="J251" i="5"/>
  <c r="K251" i="5"/>
  <c r="L251" i="5"/>
  <c r="M251" i="5"/>
  <c r="N251" i="5"/>
  <c r="O251" i="5"/>
  <c r="P251" i="5"/>
  <c r="Q251" i="5"/>
  <c r="R251" i="5"/>
  <c r="AH251" i="5"/>
  <c r="AI251" i="5"/>
  <c r="AJ251" i="5"/>
  <c r="F253" i="5"/>
  <c r="F254" i="5" s="1"/>
  <c r="G253" i="5"/>
  <c r="G254" i="5" s="1"/>
  <c r="H253" i="5"/>
  <c r="H254" i="5" s="1"/>
  <c r="I253" i="5"/>
  <c r="I254" i="5" s="1"/>
  <c r="J253" i="5"/>
  <c r="J254" i="5" s="1"/>
  <c r="K253" i="5"/>
  <c r="K254" i="5" s="1"/>
  <c r="L253" i="5"/>
  <c r="L254" i="5" s="1"/>
  <c r="M253" i="5"/>
  <c r="M254" i="5" s="1"/>
  <c r="N253" i="5"/>
  <c r="N254" i="5" s="1"/>
  <c r="O253" i="5"/>
  <c r="O254" i="5" s="1"/>
  <c r="P253" i="5"/>
  <c r="P254" i="5" s="1"/>
  <c r="Q253" i="5"/>
  <c r="Q254" i="5" s="1"/>
  <c r="R253" i="5"/>
  <c r="R254" i="5" s="1"/>
  <c r="F255" i="5"/>
  <c r="G255" i="5"/>
  <c r="H255" i="5"/>
  <c r="I255" i="5"/>
  <c r="J255" i="5"/>
  <c r="K255" i="5"/>
  <c r="L255" i="5"/>
  <c r="M255" i="5"/>
  <c r="N255" i="5"/>
  <c r="O255" i="5"/>
  <c r="P255" i="5"/>
  <c r="Q255" i="5"/>
  <c r="R255" i="5"/>
  <c r="AH255" i="5"/>
  <c r="AI255" i="5"/>
  <c r="AJ255" i="5"/>
  <c r="F257" i="5"/>
  <c r="F258" i="5" s="1"/>
  <c r="G257" i="5"/>
  <c r="H257" i="5"/>
  <c r="H258" i="5" s="1"/>
  <c r="I257" i="5"/>
  <c r="I258" i="5" s="1"/>
  <c r="J257" i="5"/>
  <c r="J258" i="5" s="1"/>
  <c r="K257" i="5"/>
  <c r="K258" i="5" s="1"/>
  <c r="L257" i="5"/>
  <c r="L258" i="5" s="1"/>
  <c r="M257" i="5"/>
  <c r="M258" i="5" s="1"/>
  <c r="N257" i="5"/>
  <c r="N258" i="5" s="1"/>
  <c r="O257" i="5"/>
  <c r="O258" i="5" s="1"/>
  <c r="P257" i="5"/>
  <c r="P258" i="5" s="1"/>
  <c r="Q257" i="5"/>
  <c r="Q258" i="5" s="1"/>
  <c r="R257" i="5"/>
  <c r="R258" i="5" s="1"/>
  <c r="G258" i="5"/>
  <c r="F259" i="5"/>
  <c r="G259" i="5"/>
  <c r="H259" i="5"/>
  <c r="I259" i="5"/>
  <c r="J259" i="5"/>
  <c r="K259" i="5"/>
  <c r="L259" i="5"/>
  <c r="M259" i="5"/>
  <c r="N259" i="5"/>
  <c r="O259" i="5"/>
  <c r="P259" i="5"/>
  <c r="Q259" i="5"/>
  <c r="R259" i="5"/>
  <c r="AH259" i="5"/>
  <c r="AI259" i="5"/>
  <c r="AJ259" i="5"/>
  <c r="F261" i="5"/>
  <c r="F262" i="5" s="1"/>
  <c r="G261" i="5"/>
  <c r="G262" i="5" s="1"/>
  <c r="H261" i="5"/>
  <c r="H262" i="5" s="1"/>
  <c r="I261" i="5"/>
  <c r="I262" i="5" s="1"/>
  <c r="J261" i="5"/>
  <c r="J262" i="5" s="1"/>
  <c r="K261" i="5"/>
  <c r="K262" i="5" s="1"/>
  <c r="L261" i="5"/>
  <c r="L262" i="5" s="1"/>
  <c r="M261" i="5"/>
  <c r="M262" i="5" s="1"/>
  <c r="N261" i="5"/>
  <c r="N262" i="5" s="1"/>
  <c r="O261" i="5"/>
  <c r="O262" i="5" s="1"/>
  <c r="P261" i="5"/>
  <c r="P262" i="5" s="1"/>
  <c r="Q261" i="5"/>
  <c r="Q262" i="5" s="1"/>
  <c r="R261" i="5"/>
  <c r="R262" i="5" s="1"/>
  <c r="F263" i="5"/>
  <c r="G263" i="5"/>
  <c r="H263" i="5"/>
  <c r="I263" i="5"/>
  <c r="J263" i="5"/>
  <c r="K263" i="5"/>
  <c r="L263" i="5"/>
  <c r="M263" i="5"/>
  <c r="N263" i="5"/>
  <c r="O263" i="5"/>
  <c r="P263" i="5"/>
  <c r="Q263" i="5"/>
  <c r="R263" i="5"/>
  <c r="AH263" i="5"/>
  <c r="AI263" i="5"/>
  <c r="AJ263" i="5"/>
  <c r="F265" i="5"/>
  <c r="F266" i="5" s="1"/>
  <c r="G265" i="5"/>
  <c r="G266" i="5" s="1"/>
  <c r="H265" i="5"/>
  <c r="H266" i="5" s="1"/>
  <c r="I265" i="5"/>
  <c r="I266" i="5" s="1"/>
  <c r="J265" i="5"/>
  <c r="J266" i="5" s="1"/>
  <c r="K265" i="5"/>
  <c r="K266" i="5" s="1"/>
  <c r="L265" i="5"/>
  <c r="L266" i="5" s="1"/>
  <c r="M265" i="5"/>
  <c r="M266" i="5" s="1"/>
  <c r="N265" i="5"/>
  <c r="N266" i="5" s="1"/>
  <c r="O265" i="5"/>
  <c r="O266" i="5" s="1"/>
  <c r="P265" i="5"/>
  <c r="P266" i="5" s="1"/>
  <c r="Q265" i="5"/>
  <c r="Q266" i="5" s="1"/>
  <c r="R265" i="5"/>
  <c r="R266" i="5" s="1"/>
  <c r="F267" i="5"/>
  <c r="G267" i="5"/>
  <c r="H267" i="5"/>
  <c r="I267" i="5"/>
  <c r="J267" i="5"/>
  <c r="K267" i="5"/>
  <c r="L267" i="5"/>
  <c r="M267" i="5"/>
  <c r="N267" i="5"/>
  <c r="O267" i="5"/>
  <c r="P267" i="5"/>
  <c r="Q267" i="5"/>
  <c r="R267" i="5"/>
  <c r="AH267" i="5"/>
  <c r="AI267" i="5"/>
  <c r="AJ267" i="5"/>
  <c r="F269" i="5"/>
  <c r="F270" i="5" s="1"/>
  <c r="G269" i="5"/>
  <c r="G270" i="5" s="1"/>
  <c r="H269" i="5"/>
  <c r="H270" i="5" s="1"/>
  <c r="I269" i="5"/>
  <c r="I270" i="5" s="1"/>
  <c r="J269" i="5"/>
  <c r="J270" i="5" s="1"/>
  <c r="K269" i="5"/>
  <c r="K270" i="5" s="1"/>
  <c r="L269" i="5"/>
  <c r="L270" i="5" s="1"/>
  <c r="M269" i="5"/>
  <c r="M270" i="5" s="1"/>
  <c r="N269" i="5"/>
  <c r="N270" i="5" s="1"/>
  <c r="O269" i="5"/>
  <c r="O270" i="5" s="1"/>
  <c r="P269" i="5"/>
  <c r="P270" i="5" s="1"/>
  <c r="Q269" i="5"/>
  <c r="Q270" i="5" s="1"/>
  <c r="R269" i="5"/>
  <c r="R270" i="5" s="1"/>
  <c r="F271" i="5"/>
  <c r="G271" i="5"/>
  <c r="H271" i="5"/>
  <c r="I271" i="5"/>
  <c r="J271" i="5"/>
  <c r="K271" i="5"/>
  <c r="L271" i="5"/>
  <c r="M271" i="5"/>
  <c r="N271" i="5"/>
  <c r="O271" i="5"/>
  <c r="P271" i="5"/>
  <c r="Q271" i="5"/>
  <c r="R271" i="5"/>
  <c r="AH271" i="5"/>
  <c r="AI271" i="5"/>
  <c r="AJ271" i="5"/>
  <c r="F273" i="5"/>
  <c r="F274" i="5" s="1"/>
  <c r="G273" i="5"/>
  <c r="H273" i="5"/>
  <c r="H274" i="5" s="1"/>
  <c r="I273" i="5"/>
  <c r="I274" i="5" s="1"/>
  <c r="J273" i="5"/>
  <c r="J274" i="5" s="1"/>
  <c r="K273" i="5"/>
  <c r="K274" i="5" s="1"/>
  <c r="L273" i="5"/>
  <c r="L274" i="5" s="1"/>
  <c r="M273" i="5"/>
  <c r="M274" i="5" s="1"/>
  <c r="N273" i="5"/>
  <c r="N274" i="5" s="1"/>
  <c r="O273" i="5"/>
  <c r="O274" i="5" s="1"/>
  <c r="P273" i="5"/>
  <c r="P274" i="5" s="1"/>
  <c r="Q273" i="5"/>
  <c r="Q274" i="5" s="1"/>
  <c r="R273" i="5"/>
  <c r="R274" i="5" s="1"/>
  <c r="G274" i="5"/>
  <c r="F275" i="5"/>
  <c r="G275" i="5"/>
  <c r="H275" i="5"/>
  <c r="I275" i="5"/>
  <c r="J275" i="5"/>
  <c r="K275" i="5"/>
  <c r="L275" i="5"/>
  <c r="M275" i="5"/>
  <c r="N275" i="5"/>
  <c r="O275" i="5"/>
  <c r="P275" i="5"/>
  <c r="Q275" i="5"/>
  <c r="R275" i="5"/>
  <c r="AH275" i="5"/>
  <c r="AI275" i="5"/>
  <c r="AJ275" i="5"/>
  <c r="F277" i="5"/>
  <c r="F278" i="5" s="1"/>
  <c r="G277" i="5"/>
  <c r="G278" i="5" s="1"/>
  <c r="H277" i="5"/>
  <c r="H278" i="5" s="1"/>
  <c r="I277" i="5"/>
  <c r="I278" i="5" s="1"/>
  <c r="J277" i="5"/>
  <c r="J278" i="5" s="1"/>
  <c r="K277" i="5"/>
  <c r="K278" i="5" s="1"/>
  <c r="L277" i="5"/>
  <c r="L278" i="5" s="1"/>
  <c r="M277" i="5"/>
  <c r="M278" i="5" s="1"/>
  <c r="N277" i="5"/>
  <c r="N278" i="5" s="1"/>
  <c r="O277" i="5"/>
  <c r="O278" i="5" s="1"/>
  <c r="P277" i="5"/>
  <c r="P278" i="5" s="1"/>
  <c r="Q277" i="5"/>
  <c r="R277" i="5"/>
  <c r="R278" i="5" s="1"/>
  <c r="Q278" i="5"/>
  <c r="F279" i="5"/>
  <c r="G279" i="5"/>
  <c r="H279" i="5"/>
  <c r="I279" i="5"/>
  <c r="J279" i="5"/>
  <c r="K279" i="5"/>
  <c r="L279" i="5"/>
  <c r="M279" i="5"/>
  <c r="N279" i="5"/>
  <c r="O279" i="5"/>
  <c r="P279" i="5"/>
  <c r="Q279" i="5"/>
  <c r="R279" i="5"/>
  <c r="AH279" i="5"/>
  <c r="AI279" i="5"/>
  <c r="AJ279" i="5"/>
  <c r="F281" i="5"/>
  <c r="F282" i="5" s="1"/>
  <c r="G281" i="5"/>
  <c r="G282" i="5" s="1"/>
  <c r="H281" i="5"/>
  <c r="H282" i="5" s="1"/>
  <c r="I281" i="5"/>
  <c r="I282" i="5" s="1"/>
  <c r="J281" i="5"/>
  <c r="J282" i="5" s="1"/>
  <c r="K281" i="5"/>
  <c r="K282" i="5" s="1"/>
  <c r="L281" i="5"/>
  <c r="L282" i="5" s="1"/>
  <c r="M281" i="5"/>
  <c r="M282" i="5" s="1"/>
  <c r="N281" i="5"/>
  <c r="N282" i="5" s="1"/>
  <c r="O281" i="5"/>
  <c r="O282" i="5" s="1"/>
  <c r="P281" i="5"/>
  <c r="P282" i="5" s="1"/>
  <c r="Q281" i="5"/>
  <c r="Q282" i="5" s="1"/>
  <c r="R281" i="5"/>
  <c r="R282" i="5" s="1"/>
  <c r="F283" i="5"/>
  <c r="G283" i="5"/>
  <c r="H283" i="5"/>
  <c r="I283" i="5"/>
  <c r="J283" i="5"/>
  <c r="K283" i="5"/>
  <c r="L283" i="5"/>
  <c r="M283" i="5"/>
  <c r="N283" i="5"/>
  <c r="O283" i="5"/>
  <c r="P283" i="5"/>
  <c r="Q283" i="5"/>
  <c r="R283" i="5"/>
  <c r="AH283" i="5"/>
  <c r="AI283" i="5"/>
  <c r="AJ283" i="5"/>
  <c r="F285" i="5"/>
  <c r="F286" i="5" s="1"/>
  <c r="G285" i="5"/>
  <c r="G286" i="5" s="1"/>
  <c r="H285" i="5"/>
  <c r="H286" i="5" s="1"/>
  <c r="I285" i="5"/>
  <c r="I286" i="5" s="1"/>
  <c r="J285" i="5"/>
  <c r="J286" i="5" s="1"/>
  <c r="K285" i="5"/>
  <c r="K286" i="5" s="1"/>
  <c r="L285" i="5"/>
  <c r="L286" i="5" s="1"/>
  <c r="M285" i="5"/>
  <c r="M286" i="5" s="1"/>
  <c r="N285" i="5"/>
  <c r="N286" i="5" s="1"/>
  <c r="O285" i="5"/>
  <c r="O286" i="5" s="1"/>
  <c r="P285" i="5"/>
  <c r="P286" i="5" s="1"/>
  <c r="Q285" i="5"/>
  <c r="Q286" i="5" s="1"/>
  <c r="R285" i="5"/>
  <c r="R286" i="5" s="1"/>
  <c r="F287" i="5"/>
  <c r="G287" i="5"/>
  <c r="H287" i="5"/>
  <c r="I287" i="5"/>
  <c r="J287" i="5"/>
  <c r="K287" i="5"/>
  <c r="L287" i="5"/>
  <c r="M287" i="5"/>
  <c r="N287" i="5"/>
  <c r="O287" i="5"/>
  <c r="P287" i="5"/>
  <c r="Q287" i="5"/>
  <c r="R287" i="5"/>
  <c r="AH287" i="5"/>
  <c r="AI287" i="5"/>
  <c r="AJ287" i="5"/>
  <c r="F289" i="5"/>
  <c r="F290" i="5" s="1"/>
  <c r="G289" i="5"/>
  <c r="H289" i="5"/>
  <c r="H290" i="5" s="1"/>
  <c r="I289" i="5"/>
  <c r="I290" i="5" s="1"/>
  <c r="J289" i="5"/>
  <c r="J290" i="5" s="1"/>
  <c r="K289" i="5"/>
  <c r="K290" i="5" s="1"/>
  <c r="L289" i="5"/>
  <c r="L290" i="5" s="1"/>
  <c r="M289" i="5"/>
  <c r="M290" i="5" s="1"/>
  <c r="N289" i="5"/>
  <c r="N290" i="5" s="1"/>
  <c r="O289" i="5"/>
  <c r="O290" i="5" s="1"/>
  <c r="P289" i="5"/>
  <c r="P290" i="5" s="1"/>
  <c r="Q289" i="5"/>
  <c r="Q290" i="5" s="1"/>
  <c r="R289" i="5"/>
  <c r="R290" i="5" s="1"/>
  <c r="G290" i="5"/>
  <c r="F291" i="5"/>
  <c r="G291" i="5"/>
  <c r="H291" i="5"/>
  <c r="I291" i="5"/>
  <c r="J291" i="5"/>
  <c r="K291" i="5"/>
  <c r="L291" i="5"/>
  <c r="M291" i="5"/>
  <c r="N291" i="5"/>
  <c r="O291" i="5"/>
  <c r="P291" i="5"/>
  <c r="Q291" i="5"/>
  <c r="R291" i="5"/>
  <c r="AH291" i="5"/>
  <c r="AI291" i="5"/>
  <c r="AJ291" i="5"/>
  <c r="F293" i="5"/>
  <c r="F294" i="5" s="1"/>
  <c r="G293" i="5"/>
  <c r="G294" i="5" s="1"/>
  <c r="H293" i="5"/>
  <c r="H294" i="5" s="1"/>
  <c r="I293" i="5"/>
  <c r="J293" i="5"/>
  <c r="J294" i="5" s="1"/>
  <c r="K293" i="5"/>
  <c r="K294" i="5" s="1"/>
  <c r="L293" i="5"/>
  <c r="L294" i="5" s="1"/>
  <c r="M293" i="5"/>
  <c r="M294" i="5" s="1"/>
  <c r="N293" i="5"/>
  <c r="N294" i="5" s="1"/>
  <c r="O293" i="5"/>
  <c r="O294" i="5" s="1"/>
  <c r="P293" i="5"/>
  <c r="P294" i="5" s="1"/>
  <c r="Q293" i="5"/>
  <c r="R293" i="5"/>
  <c r="R294" i="5" s="1"/>
  <c r="I294" i="5"/>
  <c r="Q294" i="5"/>
  <c r="F295" i="5"/>
  <c r="G295" i="5"/>
  <c r="H295" i="5"/>
  <c r="I295" i="5"/>
  <c r="J295" i="5"/>
  <c r="K295" i="5"/>
  <c r="L295" i="5"/>
  <c r="M295" i="5"/>
  <c r="N295" i="5"/>
  <c r="O295" i="5"/>
  <c r="P295" i="5"/>
  <c r="Q295" i="5"/>
  <c r="R295" i="5"/>
  <c r="AH295" i="5"/>
  <c r="AI295" i="5"/>
  <c r="AJ295" i="5"/>
  <c r="F297" i="5"/>
  <c r="F298" i="5" s="1"/>
  <c r="G297" i="5"/>
  <c r="G298" i="5" s="1"/>
  <c r="H297" i="5"/>
  <c r="H298" i="5" s="1"/>
  <c r="I297" i="5"/>
  <c r="I298" i="5" s="1"/>
  <c r="J297" i="5"/>
  <c r="J298" i="5" s="1"/>
  <c r="K297" i="5"/>
  <c r="K298" i="5" s="1"/>
  <c r="L297" i="5"/>
  <c r="L298" i="5" s="1"/>
  <c r="M297" i="5"/>
  <c r="M298" i="5" s="1"/>
  <c r="N297" i="5"/>
  <c r="N298" i="5" s="1"/>
  <c r="O297" i="5"/>
  <c r="O298" i="5" s="1"/>
  <c r="P297" i="5"/>
  <c r="P298" i="5" s="1"/>
  <c r="Q297" i="5"/>
  <c r="Q298" i="5" s="1"/>
  <c r="R297" i="5"/>
  <c r="R298" i="5" s="1"/>
  <c r="F299" i="5"/>
  <c r="G299" i="5"/>
  <c r="H299" i="5"/>
  <c r="I299" i="5"/>
  <c r="J299" i="5"/>
  <c r="K299" i="5"/>
  <c r="L299" i="5"/>
  <c r="M299" i="5"/>
  <c r="N299" i="5"/>
  <c r="O299" i="5"/>
  <c r="P299" i="5"/>
  <c r="Q299" i="5"/>
  <c r="R299" i="5"/>
  <c r="AH299" i="5"/>
  <c r="AI299" i="5"/>
  <c r="AJ299" i="5"/>
  <c r="F301" i="5"/>
  <c r="F302" i="5" s="1"/>
  <c r="G301" i="5"/>
  <c r="G302" i="5" s="1"/>
  <c r="H301" i="5"/>
  <c r="H302" i="5" s="1"/>
  <c r="I301" i="5"/>
  <c r="I302" i="5" s="1"/>
  <c r="J301" i="5"/>
  <c r="J302" i="5" s="1"/>
  <c r="K301" i="5"/>
  <c r="K302" i="5" s="1"/>
  <c r="L301" i="5"/>
  <c r="M301" i="5"/>
  <c r="M302" i="5" s="1"/>
  <c r="N301" i="5"/>
  <c r="N302" i="5" s="1"/>
  <c r="O301" i="5"/>
  <c r="O302" i="5" s="1"/>
  <c r="P301" i="5"/>
  <c r="P302" i="5" s="1"/>
  <c r="Q301" i="5"/>
  <c r="Q302" i="5" s="1"/>
  <c r="R301" i="5"/>
  <c r="R302" i="5" s="1"/>
  <c r="L302" i="5"/>
  <c r="F303" i="5"/>
  <c r="G303" i="5"/>
  <c r="H303" i="5"/>
  <c r="I303" i="5"/>
  <c r="J303" i="5"/>
  <c r="K303" i="5"/>
  <c r="L303" i="5"/>
  <c r="M303" i="5"/>
  <c r="N303" i="5"/>
  <c r="O303" i="5"/>
  <c r="P303" i="5"/>
  <c r="Q303" i="5"/>
  <c r="R303" i="5"/>
  <c r="AH303" i="5"/>
  <c r="AI303" i="5"/>
  <c r="AJ303" i="5"/>
  <c r="F305" i="5"/>
  <c r="F306" i="5" s="1"/>
  <c r="G305" i="5"/>
  <c r="H305" i="5"/>
  <c r="H306" i="5" s="1"/>
  <c r="I305" i="5"/>
  <c r="I306" i="5" s="1"/>
  <c r="J305" i="5"/>
  <c r="J306" i="5" s="1"/>
  <c r="K305" i="5"/>
  <c r="K306" i="5" s="1"/>
  <c r="L305" i="5"/>
  <c r="L306" i="5" s="1"/>
  <c r="M305" i="5"/>
  <c r="M306" i="5" s="1"/>
  <c r="N305" i="5"/>
  <c r="N306" i="5" s="1"/>
  <c r="O305" i="5"/>
  <c r="O306" i="5" s="1"/>
  <c r="P305" i="5"/>
  <c r="P306" i="5" s="1"/>
  <c r="Q305" i="5"/>
  <c r="Q306" i="5" s="1"/>
  <c r="R305" i="5"/>
  <c r="R306" i="5" s="1"/>
  <c r="G306" i="5"/>
  <c r="F307" i="5"/>
  <c r="G307" i="5"/>
  <c r="H307" i="5"/>
  <c r="I307" i="5"/>
  <c r="J307" i="5"/>
  <c r="K307" i="5"/>
  <c r="L307" i="5"/>
  <c r="M307" i="5"/>
  <c r="N307" i="5"/>
  <c r="O307" i="5"/>
  <c r="P307" i="5"/>
  <c r="Q307" i="5"/>
  <c r="R307" i="5"/>
  <c r="AH307" i="5"/>
  <c r="AI307" i="5"/>
  <c r="AJ307" i="5"/>
  <c r="F309" i="5"/>
  <c r="F310" i="5" s="1"/>
  <c r="G309" i="5"/>
  <c r="G310" i="5" s="1"/>
  <c r="H309" i="5"/>
  <c r="H310" i="5" s="1"/>
  <c r="I309" i="5"/>
  <c r="I310" i="5" s="1"/>
  <c r="J309" i="5"/>
  <c r="J310" i="5" s="1"/>
  <c r="K309" i="5"/>
  <c r="K310" i="5" s="1"/>
  <c r="L309" i="5"/>
  <c r="L310" i="5" s="1"/>
  <c r="M309" i="5"/>
  <c r="M310" i="5" s="1"/>
  <c r="N309" i="5"/>
  <c r="N310" i="5" s="1"/>
  <c r="O309" i="5"/>
  <c r="O310" i="5" s="1"/>
  <c r="P309" i="5"/>
  <c r="P310" i="5" s="1"/>
  <c r="Q309" i="5"/>
  <c r="Q310" i="5" s="1"/>
  <c r="R309" i="5"/>
  <c r="R310" i="5" s="1"/>
  <c r="F311" i="5"/>
  <c r="G311" i="5"/>
  <c r="H311" i="5"/>
  <c r="I311" i="5"/>
  <c r="J311" i="5"/>
  <c r="K311" i="5"/>
  <c r="L311" i="5"/>
  <c r="M311" i="5"/>
  <c r="N311" i="5"/>
  <c r="O311" i="5"/>
  <c r="P311" i="5"/>
  <c r="Q311" i="5"/>
  <c r="R311" i="5"/>
  <c r="AH311" i="5"/>
  <c r="AI311" i="5"/>
  <c r="AJ311" i="5"/>
  <c r="F313" i="5"/>
  <c r="F314" i="5" s="1"/>
  <c r="G313" i="5"/>
  <c r="G314" i="5" s="1"/>
  <c r="H313" i="5"/>
  <c r="H314" i="5" s="1"/>
  <c r="I313" i="5"/>
  <c r="I314" i="5" s="1"/>
  <c r="J313" i="5"/>
  <c r="J314" i="5" s="1"/>
  <c r="K313" i="5"/>
  <c r="K314" i="5" s="1"/>
  <c r="L313" i="5"/>
  <c r="L314" i="5" s="1"/>
  <c r="M313" i="5"/>
  <c r="M314" i="5" s="1"/>
  <c r="N313" i="5"/>
  <c r="N314" i="5" s="1"/>
  <c r="O313" i="5"/>
  <c r="O314" i="5" s="1"/>
  <c r="P313" i="5"/>
  <c r="P314" i="5" s="1"/>
  <c r="Q313" i="5"/>
  <c r="Q314" i="5" s="1"/>
  <c r="R313" i="5"/>
  <c r="R314" i="5" s="1"/>
  <c r="F315" i="5"/>
  <c r="G315" i="5"/>
  <c r="H315" i="5"/>
  <c r="I315" i="5"/>
  <c r="J315" i="5"/>
  <c r="K315" i="5"/>
  <c r="L315" i="5"/>
  <c r="M315" i="5"/>
  <c r="N315" i="5"/>
  <c r="O315" i="5"/>
  <c r="P315" i="5"/>
  <c r="Q315" i="5"/>
  <c r="R315" i="5"/>
  <c r="AH315" i="5"/>
  <c r="AI315" i="5"/>
  <c r="AJ315" i="5"/>
  <c r="F317" i="5"/>
  <c r="F318" i="5" s="1"/>
  <c r="G317" i="5"/>
  <c r="G318" i="5" s="1"/>
  <c r="H317" i="5"/>
  <c r="H318" i="5" s="1"/>
  <c r="I317" i="5"/>
  <c r="I318" i="5" s="1"/>
  <c r="J317" i="5"/>
  <c r="J318" i="5" s="1"/>
  <c r="K317" i="5"/>
  <c r="K318" i="5" s="1"/>
  <c r="L317" i="5"/>
  <c r="L318" i="5" s="1"/>
  <c r="M317" i="5"/>
  <c r="M318" i="5" s="1"/>
  <c r="N317" i="5"/>
  <c r="N318" i="5" s="1"/>
  <c r="O317" i="5"/>
  <c r="O318" i="5" s="1"/>
  <c r="P317" i="5"/>
  <c r="P318" i="5" s="1"/>
  <c r="Q317" i="5"/>
  <c r="Q318" i="5" s="1"/>
  <c r="R317" i="5"/>
  <c r="R318" i="5" s="1"/>
  <c r="F319" i="5"/>
  <c r="G319" i="5"/>
  <c r="H319" i="5"/>
  <c r="I319" i="5"/>
  <c r="J319" i="5"/>
  <c r="K319" i="5"/>
  <c r="L319" i="5"/>
  <c r="M319" i="5"/>
  <c r="N319" i="5"/>
  <c r="O319" i="5"/>
  <c r="P319" i="5"/>
  <c r="Q319" i="5"/>
  <c r="R319" i="5"/>
  <c r="AH319" i="5"/>
  <c r="AI319" i="5"/>
  <c r="AJ319" i="5"/>
  <c r="F321" i="5"/>
  <c r="F322" i="5" s="1"/>
  <c r="G321" i="5"/>
  <c r="H321" i="5"/>
  <c r="H322" i="5" s="1"/>
  <c r="I321" i="5"/>
  <c r="I322" i="5" s="1"/>
  <c r="J321" i="5"/>
  <c r="J322" i="5" s="1"/>
  <c r="K321" i="5"/>
  <c r="K322" i="5" s="1"/>
  <c r="L321" i="5"/>
  <c r="L322" i="5" s="1"/>
  <c r="M321" i="5"/>
  <c r="M322" i="5" s="1"/>
  <c r="N321" i="5"/>
  <c r="N322" i="5" s="1"/>
  <c r="O321" i="5"/>
  <c r="O322" i="5" s="1"/>
  <c r="P321" i="5"/>
  <c r="P322" i="5" s="1"/>
  <c r="Q321" i="5"/>
  <c r="Q322" i="5" s="1"/>
  <c r="R321" i="5"/>
  <c r="R322" i="5" s="1"/>
  <c r="G322" i="5"/>
  <c r="F323" i="5"/>
  <c r="G323" i="5"/>
  <c r="H323" i="5"/>
  <c r="I323" i="5"/>
  <c r="J323" i="5"/>
  <c r="K323" i="5"/>
  <c r="L323" i="5"/>
  <c r="M323" i="5"/>
  <c r="N323" i="5"/>
  <c r="O323" i="5"/>
  <c r="P323" i="5"/>
  <c r="Q323" i="5"/>
  <c r="R323" i="5"/>
  <c r="AH323" i="5"/>
  <c r="AI323" i="5"/>
  <c r="AJ323" i="5"/>
  <c r="F325" i="5"/>
  <c r="F326" i="5" s="1"/>
  <c r="G325" i="5"/>
  <c r="G326" i="5" s="1"/>
  <c r="H325" i="5"/>
  <c r="H326" i="5" s="1"/>
  <c r="I325" i="5"/>
  <c r="I326" i="5" s="1"/>
  <c r="J325" i="5"/>
  <c r="J326" i="5" s="1"/>
  <c r="K325" i="5"/>
  <c r="K326" i="5" s="1"/>
  <c r="L325" i="5"/>
  <c r="L326" i="5" s="1"/>
  <c r="M325" i="5"/>
  <c r="M326" i="5" s="1"/>
  <c r="N325" i="5"/>
  <c r="N326" i="5" s="1"/>
  <c r="O325" i="5"/>
  <c r="O326" i="5" s="1"/>
  <c r="P325" i="5"/>
  <c r="P326" i="5" s="1"/>
  <c r="Q325" i="5"/>
  <c r="Q326" i="5" s="1"/>
  <c r="R325" i="5"/>
  <c r="R326" i="5" s="1"/>
  <c r="F327" i="5"/>
  <c r="G327" i="5"/>
  <c r="H327" i="5"/>
  <c r="I327" i="5"/>
  <c r="J327" i="5"/>
  <c r="K327" i="5"/>
  <c r="L327" i="5"/>
  <c r="M327" i="5"/>
  <c r="N327" i="5"/>
  <c r="O327" i="5"/>
  <c r="P327" i="5"/>
  <c r="Q327" i="5"/>
  <c r="R327" i="5"/>
  <c r="AH327" i="5"/>
  <c r="AI327" i="5"/>
  <c r="AJ327" i="5"/>
  <c r="B13" i="5"/>
  <c r="D13" i="5"/>
  <c r="B17" i="5"/>
  <c r="D17" i="5"/>
  <c r="B21" i="5"/>
  <c r="D21" i="5"/>
  <c r="B25" i="5"/>
  <c r="D25" i="5"/>
  <c r="B29" i="5"/>
  <c r="D29" i="5"/>
  <c r="B33" i="5"/>
  <c r="D33" i="5"/>
  <c r="B37" i="5"/>
  <c r="D37" i="5"/>
  <c r="B41" i="5"/>
  <c r="D41" i="5"/>
  <c r="B45" i="5"/>
  <c r="D45" i="5"/>
  <c r="B49" i="5"/>
  <c r="D49" i="5"/>
  <c r="B53" i="5"/>
  <c r="D53" i="5"/>
  <c r="B57" i="5"/>
  <c r="D57" i="5"/>
  <c r="B61" i="5"/>
  <c r="D61" i="5"/>
  <c r="B65" i="5"/>
  <c r="D65" i="5"/>
  <c r="B69" i="5"/>
  <c r="D69" i="5"/>
  <c r="B73" i="5"/>
  <c r="D73" i="5"/>
  <c r="B77" i="5"/>
  <c r="D77" i="5"/>
  <c r="B81" i="5"/>
  <c r="D81" i="5"/>
  <c r="B85" i="5"/>
  <c r="D85" i="5"/>
  <c r="B89" i="5"/>
  <c r="D89" i="5"/>
  <c r="B93" i="5"/>
  <c r="D93" i="5"/>
  <c r="B97" i="5"/>
  <c r="D97" i="5"/>
  <c r="B101" i="5"/>
  <c r="D101" i="5"/>
  <c r="B105" i="5"/>
  <c r="D105" i="5"/>
  <c r="B109" i="5"/>
  <c r="D109" i="5"/>
  <c r="B113" i="5"/>
  <c r="D113" i="5"/>
  <c r="B117" i="5"/>
  <c r="D117" i="5"/>
  <c r="B121" i="5"/>
  <c r="D121" i="5"/>
  <c r="B125" i="5"/>
  <c r="D125" i="5"/>
  <c r="B129" i="5"/>
  <c r="D129" i="5"/>
  <c r="B133" i="5"/>
  <c r="D133" i="5"/>
  <c r="B137" i="5"/>
  <c r="D137" i="5"/>
  <c r="B141" i="5"/>
  <c r="D141" i="5"/>
  <c r="B145" i="5"/>
  <c r="D145" i="5"/>
  <c r="B149" i="5"/>
  <c r="D149" i="5"/>
  <c r="B153" i="5"/>
  <c r="D153" i="5"/>
  <c r="B157" i="5"/>
  <c r="D157" i="5"/>
  <c r="B161" i="5"/>
  <c r="D161" i="5"/>
  <c r="B165" i="5"/>
  <c r="D165" i="5"/>
  <c r="B169" i="5"/>
  <c r="D169" i="5"/>
  <c r="B173" i="5"/>
  <c r="D173" i="5"/>
  <c r="B177" i="5"/>
  <c r="D177" i="5"/>
  <c r="B181" i="5"/>
  <c r="D181" i="5"/>
  <c r="B185" i="5"/>
  <c r="D185" i="5"/>
  <c r="B189" i="5"/>
  <c r="D189" i="5"/>
  <c r="B193" i="5"/>
  <c r="D193" i="5"/>
  <c r="B197" i="5"/>
  <c r="D197" i="5"/>
  <c r="B201" i="5"/>
  <c r="D201" i="5"/>
  <c r="B205" i="5"/>
  <c r="D205" i="5"/>
  <c r="B209" i="5"/>
  <c r="D209" i="5"/>
  <c r="B213" i="5"/>
  <c r="D213" i="5"/>
  <c r="B217" i="5"/>
  <c r="D217" i="5"/>
  <c r="B221" i="5"/>
  <c r="D221" i="5"/>
  <c r="B225" i="5"/>
  <c r="D225" i="5"/>
  <c r="B229" i="5"/>
  <c r="D229" i="5"/>
  <c r="B233" i="5"/>
  <c r="D233" i="5"/>
  <c r="B237" i="5"/>
  <c r="D237" i="5"/>
  <c r="B241" i="5"/>
  <c r="D241" i="5"/>
  <c r="B245" i="5"/>
  <c r="D245" i="5"/>
  <c r="B249" i="5"/>
  <c r="D249" i="5"/>
  <c r="B253" i="5"/>
  <c r="D253" i="5"/>
  <c r="B257" i="5"/>
  <c r="D257" i="5"/>
  <c r="B261" i="5"/>
  <c r="D261" i="5"/>
  <c r="B265" i="5"/>
  <c r="D265" i="5"/>
  <c r="B269" i="5"/>
  <c r="D269" i="5"/>
  <c r="B273" i="5"/>
  <c r="D273" i="5"/>
  <c r="B277" i="5"/>
  <c r="D277" i="5"/>
  <c r="B281" i="5"/>
  <c r="D281" i="5"/>
  <c r="B285" i="5"/>
  <c r="D285" i="5"/>
  <c r="B289" i="5"/>
  <c r="D289" i="5"/>
  <c r="B293" i="5"/>
  <c r="D293" i="5"/>
  <c r="B297" i="5"/>
  <c r="D297" i="5"/>
  <c r="B301" i="5"/>
  <c r="D301" i="5"/>
  <c r="B305" i="5"/>
  <c r="D305" i="5"/>
  <c r="B309" i="5"/>
  <c r="D309" i="5"/>
  <c r="B313" i="5"/>
  <c r="D313" i="5"/>
  <c r="B317" i="5"/>
  <c r="D317" i="5"/>
  <c r="B321" i="5"/>
  <c r="D321" i="5"/>
  <c r="B325" i="5"/>
  <c r="D325" i="5"/>
  <c r="D9" i="5"/>
  <c r="B9" i="5"/>
  <c r="AZ109" i="9" l="1"/>
  <c r="AQ65" i="8"/>
  <c r="AQ109" i="9"/>
  <c r="AR109" i="9"/>
  <c r="AU109" i="9"/>
  <c r="AY65" i="8"/>
  <c r="AW65" i="8"/>
  <c r="AP65" i="8"/>
  <c r="AX65" i="8"/>
  <c r="AS65" i="8"/>
  <c r="AV65" i="8"/>
  <c r="AO65" i="8"/>
  <c r="AT65" i="8"/>
  <c r="AU65" i="8"/>
  <c r="AR65" i="8"/>
  <c r="AZ65" i="8"/>
  <c r="AS109" i="9"/>
  <c r="AW109" i="9"/>
  <c r="AO109" i="9"/>
  <c r="AP109" i="9"/>
  <c r="AV109" i="9"/>
  <c r="AY109" i="9"/>
  <c r="AX109" i="9"/>
  <c r="AT109" i="9"/>
  <c r="AO109" i="10"/>
  <c r="AN109" i="14"/>
  <c r="AN93" i="13"/>
  <c r="AN69" i="12"/>
  <c r="AM109" i="7"/>
  <c r="AP109" i="7"/>
  <c r="AQ109" i="7"/>
  <c r="AU109" i="7"/>
  <c r="AT109" i="7"/>
  <c r="AZ109" i="7"/>
  <c r="AY109" i="7"/>
  <c r="AN13" i="10"/>
  <c r="AX109" i="7"/>
  <c r="AW109" i="7"/>
  <c r="AV109" i="7"/>
  <c r="AR109" i="7"/>
  <c r="AO109" i="7"/>
  <c r="AS109" i="7"/>
  <c r="AK109" i="7"/>
  <c r="AN113" i="11"/>
  <c r="AK109" i="10"/>
  <c r="AW109" i="10"/>
  <c r="AR109" i="10"/>
  <c r="AS109" i="10"/>
  <c r="AP109" i="10"/>
  <c r="AQ109" i="10"/>
  <c r="AV109" i="10"/>
  <c r="AT109" i="10"/>
  <c r="AY109" i="10"/>
  <c r="AU109" i="10"/>
  <c r="AZ109" i="10"/>
  <c r="AX109" i="10"/>
  <c r="AM109" i="10"/>
  <c r="AM109" i="9"/>
  <c r="AK109" i="9"/>
  <c r="AM65" i="8"/>
  <c r="AK65" i="8"/>
  <c r="R14" i="2"/>
  <c r="R54" i="2" s="1"/>
  <c r="R55" i="2"/>
  <c r="R53" i="2"/>
  <c r="AN33" i="8"/>
  <c r="AN17" i="8"/>
  <c r="AN29" i="8"/>
  <c r="AN49" i="8"/>
  <c r="AN9" i="7"/>
  <c r="AN85" i="10"/>
  <c r="AN61" i="10"/>
  <c r="AN29" i="10"/>
  <c r="AN53" i="10"/>
  <c r="AN21" i="10"/>
  <c r="AN45" i="10"/>
  <c r="AN9" i="10"/>
  <c r="AN97" i="10"/>
  <c r="AN37" i="10"/>
  <c r="AN69" i="10"/>
  <c r="AN65" i="10"/>
  <c r="AN77" i="9"/>
  <c r="AN9" i="9"/>
  <c r="AN85" i="9"/>
  <c r="AN93" i="9"/>
  <c r="AN105" i="9"/>
  <c r="AN37" i="8"/>
  <c r="AN21" i="8"/>
  <c r="AN41" i="8"/>
  <c r="AN25" i="8"/>
  <c r="AN13" i="8"/>
  <c r="AN9" i="8"/>
  <c r="AN77" i="7"/>
  <c r="AO189" i="5"/>
  <c r="AO221" i="5"/>
  <c r="AO173" i="5"/>
  <c r="AO225" i="5"/>
  <c r="F206" i="5"/>
  <c r="AO205" i="5" s="1"/>
  <c r="AO157" i="5"/>
  <c r="F142" i="5"/>
  <c r="AO141" i="5" s="1"/>
  <c r="AO17" i="5"/>
  <c r="AO209" i="5"/>
  <c r="AO193" i="5"/>
  <c r="AO313" i="5"/>
  <c r="AO265" i="5"/>
  <c r="AO217" i="5"/>
  <c r="AO169" i="5"/>
  <c r="AO137" i="5"/>
  <c r="AO105" i="5"/>
  <c r="AO41" i="5"/>
  <c r="F178" i="5"/>
  <c r="F162" i="5"/>
  <c r="AO161" i="5" s="1"/>
  <c r="F146" i="5"/>
  <c r="AO145" i="5" s="1"/>
  <c r="F130" i="5"/>
  <c r="AO129" i="5" s="1"/>
  <c r="AL329" i="5"/>
  <c r="AO325" i="5"/>
  <c r="AO309" i="5"/>
  <c r="AO293" i="5"/>
  <c r="AO277" i="5"/>
  <c r="AO261" i="5"/>
  <c r="AO245" i="5"/>
  <c r="AO229" i="5"/>
  <c r="AO213" i="5"/>
  <c r="AO197" i="5"/>
  <c r="AO181" i="5"/>
  <c r="AO165" i="5"/>
  <c r="AO149" i="5"/>
  <c r="AO133" i="5"/>
  <c r="AO117" i="5"/>
  <c r="AO101" i="5"/>
  <c r="AO85" i="5"/>
  <c r="AO69" i="5"/>
  <c r="AO53" i="5"/>
  <c r="AO37" i="5"/>
  <c r="AO21" i="5"/>
  <c r="AO297" i="5"/>
  <c r="AO249" i="5"/>
  <c r="AO201" i="5"/>
  <c r="AO121" i="5"/>
  <c r="AO89" i="5"/>
  <c r="AO57" i="5"/>
  <c r="AO321" i="5"/>
  <c r="AO305" i="5"/>
  <c r="AO289" i="5"/>
  <c r="AO273" i="5"/>
  <c r="AO257" i="5"/>
  <c r="AO241" i="5"/>
  <c r="AO113" i="5"/>
  <c r="AO97" i="5"/>
  <c r="AO81" i="5"/>
  <c r="AO65" i="5"/>
  <c r="AO49" i="5"/>
  <c r="AO33" i="5"/>
  <c r="AO281" i="5"/>
  <c r="AO233" i="5"/>
  <c r="AO185" i="5"/>
  <c r="AO153" i="5"/>
  <c r="AO73" i="5"/>
  <c r="AO25" i="5"/>
  <c r="AO13" i="5"/>
  <c r="AO317" i="5"/>
  <c r="AO301" i="5"/>
  <c r="AO285" i="5"/>
  <c r="AO269" i="5"/>
  <c r="AO253" i="5"/>
  <c r="AO237" i="5"/>
  <c r="AO125" i="5"/>
  <c r="AO109" i="5"/>
  <c r="AO93" i="5"/>
  <c r="AO77" i="5"/>
  <c r="AO61" i="5"/>
  <c r="AO45" i="5"/>
  <c r="AO29" i="5"/>
  <c r="R335" i="5"/>
  <c r="N335" i="5"/>
  <c r="Q335" i="5"/>
  <c r="M335" i="5"/>
  <c r="I335" i="5"/>
  <c r="J335" i="5"/>
  <c r="P333" i="5"/>
  <c r="L333" i="5"/>
  <c r="H333" i="5"/>
  <c r="G330" i="5"/>
  <c r="AZ329" i="5" s="1"/>
  <c r="O333" i="5"/>
  <c r="K333" i="5"/>
  <c r="R337" i="5"/>
  <c r="N337" i="5"/>
  <c r="J337" i="5"/>
  <c r="P335" i="5"/>
  <c r="L335" i="5"/>
  <c r="H335" i="5"/>
  <c r="R333" i="5"/>
  <c r="N333" i="5"/>
  <c r="J333" i="5"/>
  <c r="Q337" i="5"/>
  <c r="M337" i="5"/>
  <c r="I337" i="5"/>
  <c r="O335" i="5"/>
  <c r="K335" i="5"/>
  <c r="Q333" i="5"/>
  <c r="M333" i="5"/>
  <c r="I333" i="5"/>
  <c r="P337" i="5"/>
  <c r="L337" i="5"/>
  <c r="H337" i="5"/>
  <c r="O337" i="5"/>
  <c r="K337" i="5"/>
  <c r="AL325" i="5"/>
  <c r="AM325" i="5"/>
  <c r="AL321" i="5"/>
  <c r="AL317" i="5"/>
  <c r="AQ317" i="5"/>
  <c r="AY317" i="5"/>
  <c r="AM317" i="5"/>
  <c r="AL313" i="5"/>
  <c r="AL309" i="5"/>
  <c r="AL305" i="5"/>
  <c r="AL301" i="5"/>
  <c r="AL297" i="5"/>
  <c r="AL293" i="5"/>
  <c r="AL289" i="5"/>
  <c r="AL281" i="5"/>
  <c r="AL277" i="5"/>
  <c r="AL273" i="5"/>
  <c r="AL269" i="5"/>
  <c r="AL265" i="5"/>
  <c r="AL261" i="5"/>
  <c r="AL257" i="5"/>
  <c r="AL253" i="5"/>
  <c r="AY253" i="5"/>
  <c r="AL249" i="5"/>
  <c r="AL245" i="5"/>
  <c r="AW245" i="5"/>
  <c r="AY245" i="5"/>
  <c r="AL241" i="5"/>
  <c r="AL237" i="5"/>
  <c r="AL233" i="5"/>
  <c r="AL229" i="5"/>
  <c r="AL225" i="5"/>
  <c r="AL221" i="5"/>
  <c r="AL217" i="5"/>
  <c r="AL213" i="5"/>
  <c r="AL209" i="5"/>
  <c r="AL205" i="5"/>
  <c r="AL201" i="5"/>
  <c r="AL197" i="5"/>
  <c r="AL189" i="5"/>
  <c r="AL185" i="5"/>
  <c r="AL181" i="5"/>
  <c r="AL177" i="5"/>
  <c r="AV177" i="5"/>
  <c r="AL173" i="5"/>
  <c r="AL169" i="5"/>
  <c r="AZ169" i="5"/>
  <c r="AW169" i="5"/>
  <c r="AL165" i="5"/>
  <c r="AL161" i="5"/>
  <c r="AM161" i="5"/>
  <c r="AW161" i="5"/>
  <c r="AL157" i="5"/>
  <c r="AX157" i="5"/>
  <c r="AP157" i="5"/>
  <c r="AL153" i="5"/>
  <c r="AL149" i="5"/>
  <c r="AL145" i="5"/>
  <c r="AL141" i="5"/>
  <c r="AY141" i="5"/>
  <c r="AL137" i="5"/>
  <c r="AL133" i="5"/>
  <c r="AY133" i="5"/>
  <c r="AL129" i="5"/>
  <c r="AL125" i="5"/>
  <c r="AY125" i="5"/>
  <c r="AL121" i="5"/>
  <c r="AL117" i="5"/>
  <c r="AY117" i="5"/>
  <c r="AL113" i="5"/>
  <c r="AL109" i="5"/>
  <c r="AY109" i="5"/>
  <c r="AL105" i="5"/>
  <c r="AT101" i="5"/>
  <c r="AL101" i="5"/>
  <c r="AY101" i="5"/>
  <c r="AL97" i="5"/>
  <c r="AL93" i="5"/>
  <c r="AL89" i="5"/>
  <c r="AL85" i="5"/>
  <c r="AL81" i="5"/>
  <c r="AL77" i="5"/>
  <c r="AL73" i="5"/>
  <c r="AL69" i="5"/>
  <c r="AL65" i="5"/>
  <c r="AL61" i="5"/>
  <c r="AL57" i="5"/>
  <c r="AL53" i="5"/>
  <c r="AL49" i="5"/>
  <c r="AL45" i="5"/>
  <c r="AL37" i="5"/>
  <c r="AL33" i="5"/>
  <c r="AZ33" i="5"/>
  <c r="AL29" i="5"/>
  <c r="AL25" i="5"/>
  <c r="AL21" i="5"/>
  <c r="AL17" i="5"/>
  <c r="AW17" i="5"/>
  <c r="AL13" i="5"/>
  <c r="AJ11" i="5"/>
  <c r="AI11" i="5"/>
  <c r="AH11" i="5"/>
  <c r="AO3" i="5"/>
  <c r="AK342" i="5" s="1"/>
  <c r="P36" i="1"/>
  <c r="O36" i="1"/>
  <c r="R56" i="2" l="1"/>
  <c r="AN109" i="7"/>
  <c r="AN109" i="10"/>
  <c r="AN109" i="9"/>
  <c r="AN65" i="8"/>
  <c r="AO9" i="5"/>
  <c r="G333" i="5"/>
  <c r="G337" i="5"/>
  <c r="F335" i="5"/>
  <c r="G335" i="5"/>
  <c r="F333" i="5"/>
  <c r="AO329" i="5"/>
  <c r="AO177" i="5"/>
  <c r="AT329" i="5"/>
  <c r="AW177" i="5"/>
  <c r="AX329" i="5"/>
  <c r="AM329" i="5"/>
  <c r="AY329" i="5"/>
  <c r="AS329" i="5"/>
  <c r="AW329" i="5"/>
  <c r="AQ329" i="5"/>
  <c r="AR329" i="5"/>
  <c r="AK329" i="5"/>
  <c r="AU329" i="5"/>
  <c r="AV329" i="5"/>
  <c r="AP329" i="5"/>
  <c r="AH335" i="5"/>
  <c r="AH333" i="5"/>
  <c r="AH337" i="5"/>
  <c r="AI333" i="5"/>
  <c r="AI337" i="5"/>
  <c r="AI335" i="5"/>
  <c r="AJ333" i="5"/>
  <c r="AJ337" i="5"/>
  <c r="AJ335" i="5"/>
  <c r="AL9" i="5"/>
  <c r="BA333" i="5"/>
  <c r="AW25" i="5"/>
  <c r="AY29" i="5"/>
  <c r="AP17" i="5"/>
  <c r="AT17" i="5"/>
  <c r="AX17" i="5"/>
  <c r="AR21" i="5"/>
  <c r="AP25" i="5"/>
  <c r="AT25" i="5"/>
  <c r="AX25" i="5"/>
  <c r="AZ29" i="5"/>
  <c r="AR33" i="5"/>
  <c r="AW33" i="5"/>
  <c r="AT37" i="5"/>
  <c r="AW41" i="5"/>
  <c r="AK41" i="5"/>
  <c r="AW13" i="5"/>
  <c r="AM17" i="5"/>
  <c r="AQ17" i="5"/>
  <c r="AU17" i="5"/>
  <c r="AY17" i="5"/>
  <c r="AM25" i="5"/>
  <c r="AQ25" i="5"/>
  <c r="AU25" i="5"/>
  <c r="AY25" i="5"/>
  <c r="AK29" i="5"/>
  <c r="AS33" i="5"/>
  <c r="AX33" i="5"/>
  <c r="AP37" i="5"/>
  <c r="AU37" i="5"/>
  <c r="AL41" i="5"/>
  <c r="AZ93" i="5"/>
  <c r="AV9" i="5"/>
  <c r="AP13" i="5"/>
  <c r="AT13" i="5"/>
  <c r="AR17" i="5"/>
  <c r="AV17" i="5"/>
  <c r="AZ17" i="5"/>
  <c r="AP21" i="5"/>
  <c r="AT21" i="5"/>
  <c r="AY21" i="5"/>
  <c r="AR25" i="5"/>
  <c r="AV25" i="5"/>
  <c r="AZ25" i="5"/>
  <c r="AP29" i="5"/>
  <c r="AT29" i="5"/>
  <c r="AX29" i="5"/>
  <c r="AS29" i="5"/>
  <c r="AT33" i="5"/>
  <c r="AW37" i="5"/>
  <c r="AQ37" i="5"/>
  <c r="AX37" i="5"/>
  <c r="AY65" i="5"/>
  <c r="AX97" i="5"/>
  <c r="AM13" i="5"/>
  <c r="AQ13" i="5"/>
  <c r="AU13" i="5"/>
  <c r="AK17" i="5"/>
  <c r="AS17" i="5"/>
  <c r="AM21" i="5"/>
  <c r="AQ21" i="5"/>
  <c r="AU21" i="5"/>
  <c r="AK25" i="5"/>
  <c r="AS25" i="5"/>
  <c r="AM29" i="5"/>
  <c r="AQ29" i="5"/>
  <c r="AU29" i="5"/>
  <c r="AY33" i="5"/>
  <c r="AU33" i="5"/>
  <c r="AQ33" i="5"/>
  <c r="AM33" i="5"/>
  <c r="AK33" i="5"/>
  <c r="AP33" i="5"/>
  <c r="AV33" i="5"/>
  <c r="AZ37" i="5"/>
  <c r="AV37" i="5"/>
  <c r="AM37" i="5"/>
  <c r="AR37" i="5"/>
  <c r="AY37" i="5"/>
  <c r="AR41" i="5"/>
  <c r="AZ41" i="5"/>
  <c r="AZ85" i="5"/>
  <c r="AR49" i="5"/>
  <c r="AT53" i="5"/>
  <c r="AV57" i="5"/>
  <c r="AZ57" i="5"/>
  <c r="AR65" i="5"/>
  <c r="AT69" i="5"/>
  <c r="AV73" i="5"/>
  <c r="AZ73" i="5"/>
  <c r="AR81" i="5"/>
  <c r="AT85" i="5"/>
  <c r="AV89" i="5"/>
  <c r="AZ89" i="5"/>
  <c r="AP97" i="5"/>
  <c r="AP101" i="5"/>
  <c r="AX101" i="5"/>
  <c r="AY149" i="5"/>
  <c r="AQ45" i="5"/>
  <c r="AZ45" i="5"/>
  <c r="AK49" i="5"/>
  <c r="AQ53" i="5"/>
  <c r="AX53" i="5"/>
  <c r="AK57" i="5"/>
  <c r="AQ61" i="5"/>
  <c r="AP61" i="5"/>
  <c r="AK65" i="5"/>
  <c r="AQ69" i="5"/>
  <c r="AW69" i="5"/>
  <c r="AK73" i="5"/>
  <c r="AQ77" i="5"/>
  <c r="AP77" i="5"/>
  <c r="AK81" i="5"/>
  <c r="AQ85" i="5"/>
  <c r="AX85" i="5"/>
  <c r="AK89" i="5"/>
  <c r="AQ93" i="5"/>
  <c r="AP93" i="5"/>
  <c r="AW97" i="5"/>
  <c r="AU97" i="5"/>
  <c r="AQ97" i="5"/>
  <c r="AR97" i="5"/>
  <c r="AZ97" i="5"/>
  <c r="AR101" i="5"/>
  <c r="AZ101" i="5"/>
  <c r="AV45" i="5"/>
  <c r="AP49" i="5"/>
  <c r="AV49" i="5"/>
  <c r="AR53" i="5"/>
  <c r="AT57" i="5"/>
  <c r="AX57" i="5"/>
  <c r="AS57" i="5"/>
  <c r="AV61" i="5"/>
  <c r="AP65" i="5"/>
  <c r="AV65" i="5"/>
  <c r="AR69" i="5"/>
  <c r="AT73" i="5"/>
  <c r="AX73" i="5"/>
  <c r="AY73" i="5"/>
  <c r="AV77" i="5"/>
  <c r="AP81" i="5"/>
  <c r="AV81" i="5"/>
  <c r="AR85" i="5"/>
  <c r="AT89" i="5"/>
  <c r="AX89" i="5"/>
  <c r="AS89" i="5"/>
  <c r="AV93" i="5"/>
  <c r="AT97" i="5"/>
  <c r="AW105" i="5"/>
  <c r="AK37" i="5"/>
  <c r="AS37" i="5"/>
  <c r="AK45" i="5"/>
  <c r="AQ49" i="5"/>
  <c r="AU49" i="5"/>
  <c r="AM57" i="5"/>
  <c r="AQ57" i="5"/>
  <c r="AU57" i="5"/>
  <c r="AS61" i="5"/>
  <c r="AM65" i="5"/>
  <c r="AK69" i="5"/>
  <c r="AS69" i="5"/>
  <c r="AM73" i="5"/>
  <c r="AU73" i="5"/>
  <c r="AK77" i="5"/>
  <c r="AQ81" i="5"/>
  <c r="AU81" i="5"/>
  <c r="AM89" i="5"/>
  <c r="AQ89" i="5"/>
  <c r="AU89" i="5"/>
  <c r="AS93" i="5"/>
  <c r="AV97" i="5"/>
  <c r="AS97" i="5"/>
  <c r="AV101" i="5"/>
  <c r="AZ105" i="5"/>
  <c r="AV105" i="5"/>
  <c r="AR105" i="5"/>
  <c r="AT105" i="5"/>
  <c r="AP105" i="5"/>
  <c r="AR109" i="5"/>
  <c r="AV109" i="5"/>
  <c r="AZ109" i="5"/>
  <c r="AR117" i="5"/>
  <c r="AV117" i="5"/>
  <c r="AZ117" i="5"/>
  <c r="AR125" i="5"/>
  <c r="AV125" i="5"/>
  <c r="AZ125" i="5"/>
  <c r="AR133" i="5"/>
  <c r="AV133" i="5"/>
  <c r="AZ133" i="5"/>
  <c r="AR141" i="5"/>
  <c r="AV141" i="5"/>
  <c r="AZ141" i="5"/>
  <c r="AR149" i="5"/>
  <c r="AV149" i="5"/>
  <c r="AZ149" i="5"/>
  <c r="AU161" i="5"/>
  <c r="AS165" i="5"/>
  <c r="AK101" i="5"/>
  <c r="AS101" i="5"/>
  <c r="AW101" i="5"/>
  <c r="AM105" i="5"/>
  <c r="AQ105" i="5"/>
  <c r="AU105" i="5"/>
  <c r="AY105" i="5"/>
  <c r="AK109" i="5"/>
  <c r="AS109" i="5"/>
  <c r="AW109" i="5"/>
  <c r="AM113" i="5"/>
  <c r="AQ113" i="5"/>
  <c r="AK117" i="5"/>
  <c r="AS117" i="5"/>
  <c r="AW117" i="5"/>
  <c r="AM121" i="5"/>
  <c r="AT121" i="5"/>
  <c r="AK125" i="5"/>
  <c r="AS125" i="5"/>
  <c r="AW125" i="5"/>
  <c r="AM129" i="5"/>
  <c r="AW129" i="5"/>
  <c r="AK133" i="5"/>
  <c r="AS133" i="5"/>
  <c r="AW133" i="5"/>
  <c r="AM137" i="5"/>
  <c r="AT137" i="5"/>
  <c r="AK141" i="5"/>
  <c r="AS141" i="5"/>
  <c r="AW141" i="5"/>
  <c r="AM145" i="5"/>
  <c r="AZ145" i="5"/>
  <c r="AK149" i="5"/>
  <c r="AS149" i="5"/>
  <c r="AW149" i="5"/>
  <c r="AM153" i="5"/>
  <c r="AW153" i="5"/>
  <c r="AY157" i="5"/>
  <c r="AU157" i="5"/>
  <c r="AQ157" i="5"/>
  <c r="AM157" i="5"/>
  <c r="AZ157" i="5"/>
  <c r="AV157" i="5"/>
  <c r="AR157" i="5"/>
  <c r="AK157" i="5"/>
  <c r="AS157" i="5"/>
  <c r="AY161" i="5"/>
  <c r="AP109" i="5"/>
  <c r="AT109" i="5"/>
  <c r="AX109" i="5"/>
  <c r="AP117" i="5"/>
  <c r="AT117" i="5"/>
  <c r="AX117" i="5"/>
  <c r="AV121" i="5"/>
  <c r="AP125" i="5"/>
  <c r="AT125" i="5"/>
  <c r="AX125" i="5"/>
  <c r="AR129" i="5"/>
  <c r="AP133" i="5"/>
  <c r="AT133" i="5"/>
  <c r="AX133" i="5"/>
  <c r="AP141" i="5"/>
  <c r="AT141" i="5"/>
  <c r="AX141" i="5"/>
  <c r="AP149" i="5"/>
  <c r="AT149" i="5"/>
  <c r="AX149" i="5"/>
  <c r="AV153" i="5"/>
  <c r="AT157" i="5"/>
  <c r="AU165" i="5"/>
  <c r="AQ165" i="5"/>
  <c r="AM165" i="5"/>
  <c r="AW165" i="5"/>
  <c r="AX165" i="5"/>
  <c r="AT165" i="5"/>
  <c r="AP165" i="5"/>
  <c r="AZ165" i="5"/>
  <c r="AV165" i="5"/>
  <c r="AR165" i="5"/>
  <c r="AK165" i="5"/>
  <c r="AY181" i="5"/>
  <c r="AM101" i="5"/>
  <c r="AQ101" i="5"/>
  <c r="AU101" i="5"/>
  <c r="AK105" i="5"/>
  <c r="AS105" i="5"/>
  <c r="AM109" i="5"/>
  <c r="AQ109" i="5"/>
  <c r="AU109" i="5"/>
  <c r="AK113" i="5"/>
  <c r="AM117" i="5"/>
  <c r="AQ117" i="5"/>
  <c r="AU117" i="5"/>
  <c r="AM125" i="5"/>
  <c r="AQ125" i="5"/>
  <c r="AU125" i="5"/>
  <c r="AM133" i="5"/>
  <c r="AQ133" i="5"/>
  <c r="AU133" i="5"/>
  <c r="AS137" i="5"/>
  <c r="AM141" i="5"/>
  <c r="AQ141" i="5"/>
  <c r="AU141" i="5"/>
  <c r="AK145" i="5"/>
  <c r="AM149" i="5"/>
  <c r="AQ149" i="5"/>
  <c r="AU149" i="5"/>
  <c r="AW157" i="5"/>
  <c r="AZ161" i="5"/>
  <c r="AQ161" i="5"/>
  <c r="AP161" i="5"/>
  <c r="AT161" i="5"/>
  <c r="AX161" i="5"/>
  <c r="AP169" i="5"/>
  <c r="AT169" i="5"/>
  <c r="AX169" i="5"/>
  <c r="AP177" i="5"/>
  <c r="AT177" i="5"/>
  <c r="AX177" i="5"/>
  <c r="AR181" i="5"/>
  <c r="AV181" i="5"/>
  <c r="AZ181" i="5"/>
  <c r="AM189" i="5"/>
  <c r="AW209" i="5"/>
  <c r="AW241" i="5"/>
  <c r="AM169" i="5"/>
  <c r="AQ169" i="5"/>
  <c r="AU169" i="5"/>
  <c r="AY169" i="5"/>
  <c r="AM177" i="5"/>
  <c r="AQ177" i="5"/>
  <c r="AU177" i="5"/>
  <c r="AY177" i="5"/>
  <c r="AK181" i="5"/>
  <c r="AS181" i="5"/>
  <c r="AP189" i="5"/>
  <c r="AX189" i="5"/>
  <c r="AT189" i="5"/>
  <c r="AW205" i="5"/>
  <c r="AW237" i="5"/>
  <c r="AR161" i="5"/>
  <c r="AV161" i="5"/>
  <c r="AR169" i="5"/>
  <c r="AV169" i="5"/>
  <c r="AR173" i="5"/>
  <c r="AR177" i="5"/>
  <c r="AZ177" i="5"/>
  <c r="AP181" i="5"/>
  <c r="AT181" i="5"/>
  <c r="AX181" i="5"/>
  <c r="AW181" i="5"/>
  <c r="AZ185" i="5"/>
  <c r="AQ189" i="5"/>
  <c r="AY189" i="5"/>
  <c r="AZ193" i="5"/>
  <c r="AV193" i="5"/>
  <c r="AR193" i="5"/>
  <c r="AU193" i="5"/>
  <c r="AQ193" i="5"/>
  <c r="AM193" i="5"/>
  <c r="AX193" i="5"/>
  <c r="AT193" i="5"/>
  <c r="AP193" i="5"/>
  <c r="AK193" i="5"/>
  <c r="AX205" i="5"/>
  <c r="AX237" i="5"/>
  <c r="AK161" i="5"/>
  <c r="AS161" i="5"/>
  <c r="AK169" i="5"/>
  <c r="AS169" i="5"/>
  <c r="AK177" i="5"/>
  <c r="AS177" i="5"/>
  <c r="AM181" i="5"/>
  <c r="AQ181" i="5"/>
  <c r="AU181" i="5"/>
  <c r="AM185" i="5"/>
  <c r="AX185" i="5"/>
  <c r="AV185" i="5"/>
  <c r="AW189" i="5"/>
  <c r="AL193" i="5"/>
  <c r="AY205" i="5"/>
  <c r="AY237" i="5"/>
  <c r="AR189" i="5"/>
  <c r="AV189" i="5"/>
  <c r="AZ189" i="5"/>
  <c r="AR197" i="5"/>
  <c r="AV197" i="5"/>
  <c r="AP201" i="5"/>
  <c r="AT201" i="5"/>
  <c r="AR205" i="5"/>
  <c r="AV205" i="5"/>
  <c r="AP209" i="5"/>
  <c r="AT209" i="5"/>
  <c r="AR213" i="5"/>
  <c r="AW213" i="5"/>
  <c r="AP217" i="5"/>
  <c r="AW217" i="5"/>
  <c r="AR221" i="5"/>
  <c r="AV221" i="5"/>
  <c r="AP225" i="5"/>
  <c r="AT225" i="5"/>
  <c r="AR229" i="5"/>
  <c r="AV229" i="5"/>
  <c r="AP233" i="5"/>
  <c r="AT233" i="5"/>
  <c r="AR237" i="5"/>
  <c r="AV237" i="5"/>
  <c r="AP241" i="5"/>
  <c r="AT241" i="5"/>
  <c r="AT245" i="5"/>
  <c r="AU249" i="5"/>
  <c r="AW249" i="5"/>
  <c r="AX249" i="5"/>
  <c r="AK249" i="5"/>
  <c r="AS249" i="5"/>
  <c r="AK189" i="5"/>
  <c r="AS189" i="5"/>
  <c r="AK197" i="5"/>
  <c r="AQ201" i="5"/>
  <c r="AU201" i="5"/>
  <c r="AS205" i="5"/>
  <c r="AM209" i="5"/>
  <c r="AY209" i="5"/>
  <c r="AK213" i="5"/>
  <c r="AQ217" i="5"/>
  <c r="AU217" i="5"/>
  <c r="AS221" i="5"/>
  <c r="AM225" i="5"/>
  <c r="AY225" i="5"/>
  <c r="AK229" i="5"/>
  <c r="AQ233" i="5"/>
  <c r="AU233" i="5"/>
  <c r="AS237" i="5"/>
  <c r="AM241" i="5"/>
  <c r="AY241" i="5"/>
  <c r="AZ245" i="5"/>
  <c r="AV245" i="5"/>
  <c r="AR245" i="5"/>
  <c r="AK245" i="5"/>
  <c r="AP245" i="5"/>
  <c r="AU245" i="5"/>
  <c r="AY269" i="5"/>
  <c r="AY277" i="5"/>
  <c r="AR201" i="5"/>
  <c r="AV201" i="5"/>
  <c r="AT205" i="5"/>
  <c r="AR209" i="5"/>
  <c r="AP213" i="5"/>
  <c r="AT213" i="5"/>
  <c r="AZ217" i="5"/>
  <c r="AP221" i="5"/>
  <c r="AV225" i="5"/>
  <c r="AZ225" i="5"/>
  <c r="AR233" i="5"/>
  <c r="AV233" i="5"/>
  <c r="AT237" i="5"/>
  <c r="AR241" i="5"/>
  <c r="AQ245" i="5"/>
  <c r="AW273" i="5"/>
  <c r="AQ197" i="5"/>
  <c r="AU197" i="5"/>
  <c r="AM205" i="5"/>
  <c r="AQ205" i="5"/>
  <c r="AS209" i="5"/>
  <c r="AM213" i="5"/>
  <c r="AK217" i="5"/>
  <c r="AS217" i="5"/>
  <c r="AU221" i="5"/>
  <c r="AK225" i="5"/>
  <c r="AQ229" i="5"/>
  <c r="AU229" i="5"/>
  <c r="AM237" i="5"/>
  <c r="AQ237" i="5"/>
  <c r="AS241" i="5"/>
  <c r="AM245" i="5"/>
  <c r="AS245" i="5"/>
  <c r="AX245" i="5"/>
  <c r="AR249" i="5"/>
  <c r="AY261" i="5"/>
  <c r="AR253" i="5"/>
  <c r="AV253" i="5"/>
  <c r="AZ253" i="5"/>
  <c r="AP257" i="5"/>
  <c r="AR261" i="5"/>
  <c r="AV261" i="5"/>
  <c r="AZ261" i="5"/>
  <c r="AP265" i="5"/>
  <c r="AW265" i="5"/>
  <c r="AR269" i="5"/>
  <c r="AV269" i="5"/>
  <c r="AZ269" i="5"/>
  <c r="AP273" i="5"/>
  <c r="AT273" i="5"/>
  <c r="AX273" i="5"/>
  <c r="AR277" i="5"/>
  <c r="AV277" i="5"/>
  <c r="AZ277" i="5"/>
  <c r="AT281" i="5"/>
  <c r="AX281" i="5"/>
  <c r="AW281" i="5"/>
  <c r="AX285" i="5"/>
  <c r="AT285" i="5"/>
  <c r="AP285" i="5"/>
  <c r="AK285" i="5"/>
  <c r="AQ285" i="5"/>
  <c r="AV285" i="5"/>
  <c r="AX289" i="5"/>
  <c r="AY297" i="5"/>
  <c r="AY305" i="5"/>
  <c r="AK253" i="5"/>
  <c r="AS253" i="5"/>
  <c r="AW253" i="5"/>
  <c r="AQ257" i="5"/>
  <c r="AK261" i="5"/>
  <c r="AS261" i="5"/>
  <c r="AW261" i="5"/>
  <c r="AQ265" i="5"/>
  <c r="AU265" i="5"/>
  <c r="AK269" i="5"/>
  <c r="AS269" i="5"/>
  <c r="AW269" i="5"/>
  <c r="AM273" i="5"/>
  <c r="AQ273" i="5"/>
  <c r="AU273" i="5"/>
  <c r="AY273" i="5"/>
  <c r="AK277" i="5"/>
  <c r="AS277" i="5"/>
  <c r="AW277" i="5"/>
  <c r="AM281" i="5"/>
  <c r="AQ281" i="5"/>
  <c r="AY281" i="5"/>
  <c r="AW293" i="5"/>
  <c r="AP253" i="5"/>
  <c r="AT253" i="5"/>
  <c r="AX253" i="5"/>
  <c r="AV257" i="5"/>
  <c r="AP261" i="5"/>
  <c r="AT261" i="5"/>
  <c r="AX261" i="5"/>
  <c r="AZ265" i="5"/>
  <c r="AP269" i="5"/>
  <c r="AT269" i="5"/>
  <c r="AX269" i="5"/>
  <c r="AR273" i="5"/>
  <c r="AV273" i="5"/>
  <c r="AZ273" i="5"/>
  <c r="AP277" i="5"/>
  <c r="AT277" i="5"/>
  <c r="AX277" i="5"/>
  <c r="AR281" i="5"/>
  <c r="AZ281" i="5"/>
  <c r="AS285" i="5"/>
  <c r="AY285" i="5"/>
  <c r="AP289" i="5"/>
  <c r="AW313" i="5"/>
  <c r="AM253" i="5"/>
  <c r="AQ253" i="5"/>
  <c r="AU253" i="5"/>
  <c r="AS257" i="5"/>
  <c r="AM261" i="5"/>
  <c r="AQ261" i="5"/>
  <c r="AU261" i="5"/>
  <c r="AK265" i="5"/>
  <c r="AM269" i="5"/>
  <c r="AQ269" i="5"/>
  <c r="AU269" i="5"/>
  <c r="AK273" i="5"/>
  <c r="AS273" i="5"/>
  <c r="AM277" i="5"/>
  <c r="AQ277" i="5"/>
  <c r="AU277" i="5"/>
  <c r="AK281" i="5"/>
  <c r="AS281" i="5"/>
  <c r="AU285" i="5"/>
  <c r="AZ285" i="5"/>
  <c r="AL285" i="5"/>
  <c r="AY289" i="5"/>
  <c r="AU289" i="5"/>
  <c r="AQ289" i="5"/>
  <c r="AM289" i="5"/>
  <c r="AW289" i="5"/>
  <c r="AS289" i="5"/>
  <c r="AZ289" i="5"/>
  <c r="AV289" i="5"/>
  <c r="AR289" i="5"/>
  <c r="AK289" i="5"/>
  <c r="AT289" i="5"/>
  <c r="AT293" i="5"/>
  <c r="AX293" i="5"/>
  <c r="AP293" i="5"/>
  <c r="AR297" i="5"/>
  <c r="AV297" i="5"/>
  <c r="AZ297" i="5"/>
  <c r="AW301" i="5"/>
  <c r="AR305" i="5"/>
  <c r="AV305" i="5"/>
  <c r="AZ305" i="5"/>
  <c r="AV321" i="5"/>
  <c r="AR321" i="5"/>
  <c r="AQ321" i="5"/>
  <c r="AM321" i="5"/>
  <c r="AW321" i="5"/>
  <c r="AT321" i="5"/>
  <c r="AP321" i="5"/>
  <c r="AK321" i="5"/>
  <c r="AY325" i="5"/>
  <c r="AM293" i="5"/>
  <c r="AQ293" i="5"/>
  <c r="AU293" i="5"/>
  <c r="AK297" i="5"/>
  <c r="AS297" i="5"/>
  <c r="AW297" i="5"/>
  <c r="AU301" i="5"/>
  <c r="AK305" i="5"/>
  <c r="AS305" i="5"/>
  <c r="AW305" i="5"/>
  <c r="AU309" i="5"/>
  <c r="AV293" i="5"/>
  <c r="AZ293" i="5"/>
  <c r="AP297" i="5"/>
  <c r="AT297" i="5"/>
  <c r="AX297" i="5"/>
  <c r="AR301" i="5"/>
  <c r="AP305" i="5"/>
  <c r="AT305" i="5"/>
  <c r="AX305" i="5"/>
  <c r="AU317" i="5"/>
  <c r="AS321" i="5"/>
  <c r="AQ325" i="5"/>
  <c r="AS293" i="5"/>
  <c r="AM297" i="5"/>
  <c r="AQ297" i="5"/>
  <c r="AU297" i="5"/>
  <c r="AS301" i="5"/>
  <c r="AM305" i="5"/>
  <c r="AQ305" i="5"/>
  <c r="AU305" i="5"/>
  <c r="AZ309" i="5"/>
  <c r="AT309" i="5"/>
  <c r="AV313" i="5"/>
  <c r="AR313" i="5"/>
  <c r="AQ313" i="5"/>
  <c r="AM313" i="5"/>
  <c r="AS313" i="5"/>
  <c r="AT313" i="5"/>
  <c r="AP313" i="5"/>
  <c r="AK313" i="5"/>
  <c r="AU325" i="5"/>
  <c r="AR317" i="5"/>
  <c r="AV317" i="5"/>
  <c r="AZ317" i="5"/>
  <c r="AR325" i="5"/>
  <c r="AV325" i="5"/>
  <c r="AZ325" i="5"/>
  <c r="AK317" i="5"/>
  <c r="AS317" i="5"/>
  <c r="AW317" i="5"/>
  <c r="AK325" i="5"/>
  <c r="AS325" i="5"/>
  <c r="AW325" i="5"/>
  <c r="AP317" i="5"/>
  <c r="AT317" i="5"/>
  <c r="AX317" i="5"/>
  <c r="AP325" i="5"/>
  <c r="AT325" i="5"/>
  <c r="AX325" i="5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BA49" i="4"/>
  <c r="BA45" i="4"/>
  <c r="BA41" i="4"/>
  <c r="BA37" i="4"/>
  <c r="BA33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BA29" i="4"/>
  <c r="R29" i="4"/>
  <c r="R30" i="4" s="1"/>
  <c r="Q29" i="4"/>
  <c r="Q30" i="4" s="1"/>
  <c r="P29" i="4"/>
  <c r="P30" i="4" s="1"/>
  <c r="O29" i="4"/>
  <c r="O30" i="4" s="1"/>
  <c r="N29" i="4"/>
  <c r="N30" i="4" s="1"/>
  <c r="M29" i="4"/>
  <c r="M30" i="4" s="1"/>
  <c r="L29" i="4"/>
  <c r="L30" i="4" s="1"/>
  <c r="K29" i="4"/>
  <c r="K30" i="4" s="1"/>
  <c r="J29" i="4"/>
  <c r="J30" i="4" s="1"/>
  <c r="I29" i="4"/>
  <c r="I30" i="4" s="1"/>
  <c r="H29" i="4"/>
  <c r="H30" i="4" s="1"/>
  <c r="G29" i="4"/>
  <c r="G30" i="4" s="1"/>
  <c r="F29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BA25" i="4"/>
  <c r="R25" i="4"/>
  <c r="R26" i="4" s="1"/>
  <c r="Q25" i="4"/>
  <c r="Q26" i="4" s="1"/>
  <c r="P25" i="4"/>
  <c r="P26" i="4" s="1"/>
  <c r="O25" i="4"/>
  <c r="O26" i="4" s="1"/>
  <c r="N25" i="4"/>
  <c r="N26" i="4" s="1"/>
  <c r="M25" i="4"/>
  <c r="M26" i="4" s="1"/>
  <c r="L25" i="4"/>
  <c r="L26" i="4" s="1"/>
  <c r="K25" i="4"/>
  <c r="K26" i="4" s="1"/>
  <c r="J25" i="4"/>
  <c r="J26" i="4" s="1"/>
  <c r="I25" i="4"/>
  <c r="I26" i="4" s="1"/>
  <c r="H25" i="4"/>
  <c r="H26" i="4" s="1"/>
  <c r="G25" i="4"/>
  <c r="G26" i="4" s="1"/>
  <c r="F25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BA21" i="4"/>
  <c r="R21" i="4"/>
  <c r="R22" i="4" s="1"/>
  <c r="Q21" i="4"/>
  <c r="Q22" i="4" s="1"/>
  <c r="P21" i="4"/>
  <c r="P22" i="4" s="1"/>
  <c r="O21" i="4"/>
  <c r="O22" i="4" s="1"/>
  <c r="N21" i="4"/>
  <c r="N22" i="4" s="1"/>
  <c r="M21" i="4"/>
  <c r="M22" i="4" s="1"/>
  <c r="L21" i="4"/>
  <c r="L22" i="4" s="1"/>
  <c r="K21" i="4"/>
  <c r="K22" i="4" s="1"/>
  <c r="J21" i="4"/>
  <c r="J22" i="4" s="1"/>
  <c r="I21" i="4"/>
  <c r="I22" i="4" s="1"/>
  <c r="H21" i="4"/>
  <c r="H22" i="4" s="1"/>
  <c r="G21" i="4"/>
  <c r="G22" i="4" s="1"/>
  <c r="F21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BA17" i="4"/>
  <c r="R17" i="4"/>
  <c r="R18" i="4" s="1"/>
  <c r="Q17" i="4"/>
  <c r="Q18" i="4" s="1"/>
  <c r="P17" i="4"/>
  <c r="P18" i="4" s="1"/>
  <c r="O18" i="4"/>
  <c r="N17" i="4"/>
  <c r="N18" i="4" s="1"/>
  <c r="M17" i="4"/>
  <c r="M18" i="4" s="1"/>
  <c r="L17" i="4"/>
  <c r="L18" i="4" s="1"/>
  <c r="K17" i="4"/>
  <c r="K18" i="4" s="1"/>
  <c r="J17" i="4"/>
  <c r="J18" i="4" s="1"/>
  <c r="H17" i="4"/>
  <c r="H18" i="4" s="1"/>
  <c r="G17" i="4"/>
  <c r="G18" i="4" s="1"/>
  <c r="F17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BA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AO4" i="4"/>
  <c r="AK60" i="4" s="1"/>
  <c r="BA49" i="3"/>
  <c r="BA45" i="3"/>
  <c r="BA41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BA37" i="3"/>
  <c r="R37" i="3"/>
  <c r="R38" i="3" s="1"/>
  <c r="Q37" i="3"/>
  <c r="Q38" i="3" s="1"/>
  <c r="P37" i="3"/>
  <c r="P38" i="3" s="1"/>
  <c r="O37" i="3"/>
  <c r="O38" i="3" s="1"/>
  <c r="N37" i="3"/>
  <c r="N38" i="3" s="1"/>
  <c r="M37" i="3"/>
  <c r="M38" i="3" s="1"/>
  <c r="L37" i="3"/>
  <c r="L38" i="3" s="1"/>
  <c r="K37" i="3"/>
  <c r="K38" i="3" s="1"/>
  <c r="J37" i="3"/>
  <c r="J38" i="3" s="1"/>
  <c r="I37" i="3"/>
  <c r="I38" i="3" s="1"/>
  <c r="H37" i="3"/>
  <c r="H38" i="3" s="1"/>
  <c r="G37" i="3"/>
  <c r="G38" i="3" s="1"/>
  <c r="F37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BA33" i="3"/>
  <c r="R33" i="3"/>
  <c r="R34" i="3" s="1"/>
  <c r="Q33" i="3"/>
  <c r="Q34" i="3" s="1"/>
  <c r="P33" i="3"/>
  <c r="P34" i="3" s="1"/>
  <c r="O33" i="3"/>
  <c r="O34" i="3" s="1"/>
  <c r="N33" i="3"/>
  <c r="N34" i="3" s="1"/>
  <c r="M33" i="3"/>
  <c r="M34" i="3" s="1"/>
  <c r="L33" i="3"/>
  <c r="L34" i="3" s="1"/>
  <c r="K33" i="3"/>
  <c r="K34" i="3" s="1"/>
  <c r="J33" i="3"/>
  <c r="J34" i="3" s="1"/>
  <c r="I33" i="3"/>
  <c r="I34" i="3" s="1"/>
  <c r="H33" i="3"/>
  <c r="H34" i="3" s="1"/>
  <c r="G33" i="3"/>
  <c r="G34" i="3" s="1"/>
  <c r="F33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BA29" i="3"/>
  <c r="R29" i="3"/>
  <c r="R30" i="3" s="1"/>
  <c r="Q29" i="3"/>
  <c r="Q30" i="3" s="1"/>
  <c r="P29" i="3"/>
  <c r="P30" i="3" s="1"/>
  <c r="O29" i="3"/>
  <c r="O30" i="3" s="1"/>
  <c r="N29" i="3"/>
  <c r="N30" i="3" s="1"/>
  <c r="M29" i="3"/>
  <c r="M30" i="3" s="1"/>
  <c r="L29" i="3"/>
  <c r="L30" i="3" s="1"/>
  <c r="K29" i="3"/>
  <c r="K30" i="3" s="1"/>
  <c r="J29" i="3"/>
  <c r="J30" i="3" s="1"/>
  <c r="I29" i="3"/>
  <c r="I30" i="3" s="1"/>
  <c r="H29" i="3"/>
  <c r="H30" i="3" s="1"/>
  <c r="G29" i="3"/>
  <c r="G30" i="3" s="1"/>
  <c r="F29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BA25" i="3"/>
  <c r="R25" i="3"/>
  <c r="R26" i="3" s="1"/>
  <c r="Q25" i="3"/>
  <c r="Q26" i="3" s="1"/>
  <c r="P25" i="3"/>
  <c r="P26" i="3" s="1"/>
  <c r="O25" i="3"/>
  <c r="O26" i="3" s="1"/>
  <c r="N25" i="3"/>
  <c r="N26" i="3" s="1"/>
  <c r="M25" i="3"/>
  <c r="M26" i="3" s="1"/>
  <c r="L25" i="3"/>
  <c r="L26" i="3" s="1"/>
  <c r="K25" i="3"/>
  <c r="K26" i="3" s="1"/>
  <c r="J25" i="3"/>
  <c r="J26" i="3" s="1"/>
  <c r="H25" i="3"/>
  <c r="H26" i="3" s="1"/>
  <c r="G25" i="3"/>
  <c r="G26" i="3" s="1"/>
  <c r="F25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BA21" i="3"/>
  <c r="R22" i="3"/>
  <c r="Q22" i="3"/>
  <c r="P22" i="3"/>
  <c r="O22" i="3"/>
  <c r="N22" i="3"/>
  <c r="M22" i="3"/>
  <c r="L22" i="3"/>
  <c r="K22" i="3"/>
  <c r="J22" i="3"/>
  <c r="I21" i="3"/>
  <c r="I22" i="3" s="1"/>
  <c r="H21" i="3"/>
  <c r="H22" i="3" s="1"/>
  <c r="G21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BA17" i="3"/>
  <c r="R17" i="3"/>
  <c r="R18" i="3" s="1"/>
  <c r="Q17" i="3"/>
  <c r="Q18" i="3" s="1"/>
  <c r="P17" i="3"/>
  <c r="P18" i="3" s="1"/>
  <c r="O17" i="3"/>
  <c r="O18" i="3" s="1"/>
  <c r="N17" i="3"/>
  <c r="N18" i="3" s="1"/>
  <c r="M17" i="3"/>
  <c r="M18" i="3" s="1"/>
  <c r="L17" i="3"/>
  <c r="L18" i="3" s="1"/>
  <c r="K17" i="3"/>
  <c r="K18" i="3" s="1"/>
  <c r="J17" i="3"/>
  <c r="J18" i="3" s="1"/>
  <c r="I17" i="3"/>
  <c r="I18" i="3" s="1"/>
  <c r="H17" i="3"/>
  <c r="H18" i="3" s="1"/>
  <c r="G17" i="3"/>
  <c r="G18" i="3" s="1"/>
  <c r="F17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BA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AO4" i="3"/>
  <c r="AK60" i="3" s="1"/>
  <c r="G22" i="3" l="1"/>
  <c r="AO21" i="3"/>
  <c r="F26" i="3"/>
  <c r="AO25" i="3"/>
  <c r="F18" i="3"/>
  <c r="AO17" i="3"/>
  <c r="F34" i="3"/>
  <c r="AO33" i="3" s="1"/>
  <c r="BA53" i="4"/>
  <c r="BA53" i="3"/>
  <c r="AL17" i="4"/>
  <c r="AL33" i="4"/>
  <c r="AL49" i="4"/>
  <c r="AL13" i="3"/>
  <c r="AL25" i="3"/>
  <c r="AL29" i="3"/>
  <c r="AL41" i="3"/>
  <c r="AL49" i="3"/>
  <c r="G14" i="3"/>
  <c r="G56" i="3" s="1"/>
  <c r="I14" i="3"/>
  <c r="I54" i="3" s="1"/>
  <c r="K14" i="3"/>
  <c r="K54" i="3" s="1"/>
  <c r="M14" i="3"/>
  <c r="M55" i="3" s="1"/>
  <c r="O14" i="3"/>
  <c r="O54" i="3" s="1"/>
  <c r="Q14" i="3"/>
  <c r="Q53" i="3" s="1"/>
  <c r="G14" i="4"/>
  <c r="G53" i="4" s="1"/>
  <c r="I14" i="4"/>
  <c r="I53" i="4" s="1"/>
  <c r="K14" i="4"/>
  <c r="K55" i="4" s="1"/>
  <c r="M14" i="4"/>
  <c r="M53" i="4" s="1"/>
  <c r="O14" i="4"/>
  <c r="O53" i="4" s="1"/>
  <c r="Q14" i="4"/>
  <c r="Q53" i="4" s="1"/>
  <c r="AN329" i="5"/>
  <c r="AL13" i="4"/>
  <c r="AL29" i="4"/>
  <c r="AL45" i="4"/>
  <c r="AL25" i="4"/>
  <c r="AL41" i="4"/>
  <c r="AL21" i="4"/>
  <c r="AL37" i="4"/>
  <c r="AL45" i="3"/>
  <c r="AL17" i="3"/>
  <c r="AL21" i="3"/>
  <c r="AL33" i="3"/>
  <c r="AL37" i="3"/>
  <c r="AR9" i="5"/>
  <c r="F337" i="5"/>
  <c r="AL333" i="5"/>
  <c r="AP309" i="5"/>
  <c r="AN289" i="5"/>
  <c r="AW257" i="5"/>
  <c r="AP137" i="5"/>
  <c r="AP121" i="5"/>
  <c r="AW137" i="5"/>
  <c r="AN89" i="5"/>
  <c r="AN73" i="5"/>
  <c r="AN65" i="5"/>
  <c r="AN57" i="5"/>
  <c r="AZ129" i="5"/>
  <c r="AN33" i="5"/>
  <c r="AQ9" i="5"/>
  <c r="AN29" i="5"/>
  <c r="AX9" i="5"/>
  <c r="AS9" i="5"/>
  <c r="AW93" i="5"/>
  <c r="AW61" i="5"/>
  <c r="AY41" i="5"/>
  <c r="AZ13" i="5"/>
  <c r="AY249" i="5"/>
  <c r="AX229" i="5"/>
  <c r="AX197" i="5"/>
  <c r="AP185" i="5"/>
  <c r="AQ185" i="5"/>
  <c r="AU173" i="5"/>
  <c r="AN169" i="5"/>
  <c r="AW229" i="5"/>
  <c r="AW197" i="5"/>
  <c r="AT185" i="5"/>
  <c r="AX173" i="5"/>
  <c r="AW233" i="5"/>
  <c r="AW201" i="5"/>
  <c r="AS185" i="5"/>
  <c r="AW173" i="5"/>
  <c r="AY229" i="5"/>
  <c r="AY197" i="5"/>
  <c r="AW185" i="5"/>
  <c r="AZ173" i="5"/>
  <c r="AK137" i="5"/>
  <c r="AS129" i="5"/>
  <c r="AN105" i="5"/>
  <c r="AR153" i="5"/>
  <c r="AV145" i="5"/>
  <c r="AR121" i="5"/>
  <c r="AV113" i="5"/>
  <c r="AY153" i="5"/>
  <c r="AY145" i="5"/>
  <c r="AY137" i="5"/>
  <c r="AY129" i="5"/>
  <c r="AY121" i="5"/>
  <c r="AY113" i="5"/>
  <c r="AT145" i="5"/>
  <c r="AT129" i="5"/>
  <c r="AT113" i="5"/>
  <c r="AZ137" i="5"/>
  <c r="AW121" i="5"/>
  <c r="AM93" i="5"/>
  <c r="AM85" i="5"/>
  <c r="AM77" i="5"/>
  <c r="AN77" i="5" s="1"/>
  <c r="AM69" i="5"/>
  <c r="AN69" i="5" s="1"/>
  <c r="AM61" i="5"/>
  <c r="AM53" i="5"/>
  <c r="AM45" i="5"/>
  <c r="AN45" i="5" s="1"/>
  <c r="AZ113" i="5"/>
  <c r="AX93" i="5"/>
  <c r="AP85" i="5"/>
  <c r="AX77" i="5"/>
  <c r="AP69" i="5"/>
  <c r="AX61" i="5"/>
  <c r="AP53" i="5"/>
  <c r="AX45" i="5"/>
  <c r="AZ69" i="5"/>
  <c r="AN25" i="5"/>
  <c r="AW85" i="5"/>
  <c r="AW53" i="5"/>
  <c r="AM9" i="5"/>
  <c r="AZ77" i="5"/>
  <c r="AV41" i="5"/>
  <c r="AW21" i="5"/>
  <c r="AS13" i="5"/>
  <c r="AT9" i="5"/>
  <c r="AK9" i="5"/>
  <c r="AY89" i="5"/>
  <c r="AY57" i="5"/>
  <c r="AP41" i="5"/>
  <c r="AM41" i="5"/>
  <c r="AN41" i="5" s="1"/>
  <c r="AV29" i="5"/>
  <c r="AV13" i="5"/>
  <c r="AY13" i="5"/>
  <c r="AN181" i="5"/>
  <c r="AN113" i="5"/>
  <c r="AN157" i="5"/>
  <c r="AX129" i="5"/>
  <c r="AZ153" i="5"/>
  <c r="AK309" i="5"/>
  <c r="AK301" i="5"/>
  <c r="AN297" i="5"/>
  <c r="AX301" i="5"/>
  <c r="AK257" i="5"/>
  <c r="AN261" i="5"/>
  <c r="AN245" i="5"/>
  <c r="AN317" i="5"/>
  <c r="AX313" i="5"/>
  <c r="AU313" i="5"/>
  <c r="AZ313" i="5"/>
  <c r="AR309" i="5"/>
  <c r="AK293" i="5"/>
  <c r="AS309" i="5"/>
  <c r="AZ301" i="5"/>
  <c r="AR293" i="5"/>
  <c r="AQ309" i="5"/>
  <c r="AN305" i="5"/>
  <c r="AM301" i="5"/>
  <c r="AY293" i="5"/>
  <c r="AX321" i="5"/>
  <c r="AU321" i="5"/>
  <c r="AZ321" i="5"/>
  <c r="AT301" i="5"/>
  <c r="AN281" i="5"/>
  <c r="AV281" i="5"/>
  <c r="AV265" i="5"/>
  <c r="AX309" i="5"/>
  <c r="AU281" i="5"/>
  <c r="AN269" i="5"/>
  <c r="AM265" i="5"/>
  <c r="AN265" i="5" s="1"/>
  <c r="AY257" i="5"/>
  <c r="AW285" i="5"/>
  <c r="AR285" i="5"/>
  <c r="AM285" i="5"/>
  <c r="AN285" i="5" s="1"/>
  <c r="AP281" i="5"/>
  <c r="AX265" i="5"/>
  <c r="AT257" i="5"/>
  <c r="AK241" i="5"/>
  <c r="AS233" i="5"/>
  <c r="AM229" i="5"/>
  <c r="AN229" i="5" s="1"/>
  <c r="AQ221" i="5"/>
  <c r="AU213" i="5"/>
  <c r="AK209" i="5"/>
  <c r="AS201" i="5"/>
  <c r="AM197" i="5"/>
  <c r="AN197" i="5" s="1"/>
  <c r="AZ241" i="5"/>
  <c r="AP237" i="5"/>
  <c r="AT229" i="5"/>
  <c r="AR225" i="5"/>
  <c r="AV217" i="5"/>
  <c r="AZ209" i="5"/>
  <c r="AP205" i="5"/>
  <c r="AT197" i="5"/>
  <c r="AV249" i="5"/>
  <c r="AU241" i="5"/>
  <c r="AK237" i="5"/>
  <c r="AM233" i="5"/>
  <c r="AU225" i="5"/>
  <c r="AK221" i="5"/>
  <c r="AM217" i="5"/>
  <c r="AN217" i="5" s="1"/>
  <c r="AU209" i="5"/>
  <c r="AK205" i="5"/>
  <c r="AM201" i="5"/>
  <c r="AN189" i="5"/>
  <c r="AP249" i="5"/>
  <c r="AM249" i="5"/>
  <c r="AN249" i="5" s="1"/>
  <c r="AZ249" i="5"/>
  <c r="AX241" i="5"/>
  <c r="AZ237" i="5"/>
  <c r="AX233" i="5"/>
  <c r="AZ229" i="5"/>
  <c r="AX225" i="5"/>
  <c r="AZ221" i="5"/>
  <c r="AX217" i="5"/>
  <c r="AZ213" i="5"/>
  <c r="AX209" i="5"/>
  <c r="AZ205" i="5"/>
  <c r="AX201" i="5"/>
  <c r="AZ197" i="5"/>
  <c r="AW221" i="5"/>
  <c r="AK185" i="5"/>
  <c r="AU185" i="5"/>
  <c r="AQ173" i="5"/>
  <c r="AW225" i="5"/>
  <c r="AN193" i="5"/>
  <c r="AW193" i="5"/>
  <c r="AS193" i="5"/>
  <c r="AY193" i="5"/>
  <c r="AT173" i="5"/>
  <c r="AY221" i="5"/>
  <c r="AS173" i="5"/>
  <c r="AX221" i="5"/>
  <c r="AU189" i="5"/>
  <c r="AR185" i="5"/>
  <c r="AV173" i="5"/>
  <c r="AS153" i="5"/>
  <c r="AK129" i="5"/>
  <c r="AS121" i="5"/>
  <c r="AY173" i="5"/>
  <c r="AY165" i="5"/>
  <c r="AR145" i="5"/>
  <c r="AV137" i="5"/>
  <c r="AR113" i="5"/>
  <c r="AU153" i="5"/>
  <c r="AU145" i="5"/>
  <c r="AU137" i="5"/>
  <c r="AU129" i="5"/>
  <c r="AU121" i="5"/>
  <c r="AU113" i="5"/>
  <c r="AN101" i="5"/>
  <c r="AX153" i="5"/>
  <c r="AP145" i="5"/>
  <c r="AX137" i="5"/>
  <c r="AP129" i="5"/>
  <c r="AX121" i="5"/>
  <c r="AP113" i="5"/>
  <c r="AW145" i="5"/>
  <c r="AK93" i="5"/>
  <c r="AS85" i="5"/>
  <c r="AM81" i="5"/>
  <c r="AN81" i="5" s="1"/>
  <c r="AQ73" i="5"/>
  <c r="AU65" i="5"/>
  <c r="AK61" i="5"/>
  <c r="AS53" i="5"/>
  <c r="AM49" i="5"/>
  <c r="AN49" i="5" s="1"/>
  <c r="AN37" i="5"/>
  <c r="AZ121" i="5"/>
  <c r="AR93" i="5"/>
  <c r="AP89" i="5"/>
  <c r="AX81" i="5"/>
  <c r="AR77" i="5"/>
  <c r="AP73" i="5"/>
  <c r="AX65" i="5"/>
  <c r="AR61" i="5"/>
  <c r="AP57" i="5"/>
  <c r="AX49" i="5"/>
  <c r="AR45" i="5"/>
  <c r="AK97" i="5"/>
  <c r="AY97" i="5"/>
  <c r="AY93" i="5"/>
  <c r="AW89" i="5"/>
  <c r="AY85" i="5"/>
  <c r="AW81" i="5"/>
  <c r="AY77" i="5"/>
  <c r="AW73" i="5"/>
  <c r="AY69" i="5"/>
  <c r="AW65" i="5"/>
  <c r="AY61" i="5"/>
  <c r="AW57" i="5"/>
  <c r="AY53" i="5"/>
  <c r="AW49" i="5"/>
  <c r="AY45" i="5"/>
  <c r="AT93" i="5"/>
  <c r="AR89" i="5"/>
  <c r="AZ81" i="5"/>
  <c r="AT77" i="5"/>
  <c r="AR73" i="5"/>
  <c r="AZ65" i="5"/>
  <c r="AT61" i="5"/>
  <c r="AR57" i="5"/>
  <c r="AZ49" i="5"/>
  <c r="AT45" i="5"/>
  <c r="AZ53" i="5"/>
  <c r="AN17" i="5"/>
  <c r="AZ9" i="5"/>
  <c r="AY81" i="5"/>
  <c r="AY49" i="5"/>
  <c r="AX13" i="5"/>
  <c r="AY9" i="5"/>
  <c r="AZ61" i="5"/>
  <c r="AW29" i="5"/>
  <c r="AS21" i="5"/>
  <c r="AK13" i="5"/>
  <c r="AP9" i="5"/>
  <c r="AW77" i="5"/>
  <c r="AW45" i="5"/>
  <c r="AT41" i="5"/>
  <c r="AQ41" i="5"/>
  <c r="AR29" i="5"/>
  <c r="AZ21" i="5"/>
  <c r="AR13" i="5"/>
  <c r="AN253" i="5"/>
  <c r="AN225" i="5"/>
  <c r="AN213" i="5"/>
  <c r="AN177" i="5"/>
  <c r="AN145" i="5"/>
  <c r="AP153" i="5"/>
  <c r="AX145" i="5"/>
  <c r="AX113" i="5"/>
  <c r="AW113" i="5"/>
  <c r="AW309" i="5"/>
  <c r="AQ301" i="5"/>
  <c r="AR257" i="5"/>
  <c r="AM257" i="5"/>
  <c r="AX257" i="5"/>
  <c r="AN325" i="5"/>
  <c r="AN313" i="5"/>
  <c r="AY313" i="5"/>
  <c r="AY309" i="5"/>
  <c r="AV309" i="5"/>
  <c r="AV301" i="5"/>
  <c r="AM309" i="5"/>
  <c r="AY301" i="5"/>
  <c r="AN321" i="5"/>
  <c r="AY321" i="5"/>
  <c r="AP301" i="5"/>
  <c r="AN273" i="5"/>
  <c r="AS265" i="5"/>
  <c r="AR265" i="5"/>
  <c r="AZ257" i="5"/>
  <c r="AN277" i="5"/>
  <c r="AY265" i="5"/>
  <c r="AU257" i="5"/>
  <c r="AT265" i="5"/>
  <c r="AU237" i="5"/>
  <c r="AK233" i="5"/>
  <c r="AS225" i="5"/>
  <c r="AM221" i="5"/>
  <c r="AQ213" i="5"/>
  <c r="AU205" i="5"/>
  <c r="AK201" i="5"/>
  <c r="AV241" i="5"/>
  <c r="AZ233" i="5"/>
  <c r="AP229" i="5"/>
  <c r="AT221" i="5"/>
  <c r="AR217" i="5"/>
  <c r="AV209" i="5"/>
  <c r="AZ201" i="5"/>
  <c r="AP197" i="5"/>
  <c r="AQ241" i="5"/>
  <c r="AY233" i="5"/>
  <c r="AS229" i="5"/>
  <c r="AQ225" i="5"/>
  <c r="AY217" i="5"/>
  <c r="AS213" i="5"/>
  <c r="AQ209" i="5"/>
  <c r="AY201" i="5"/>
  <c r="AS197" i="5"/>
  <c r="AT249" i="5"/>
  <c r="AQ249" i="5"/>
  <c r="AT217" i="5"/>
  <c r="AV213" i="5"/>
  <c r="AY185" i="5"/>
  <c r="AM173" i="5"/>
  <c r="AN161" i="5"/>
  <c r="AY213" i="5"/>
  <c r="AP173" i="5"/>
  <c r="AX213" i="5"/>
  <c r="AK173" i="5"/>
  <c r="AK153" i="5"/>
  <c r="AS145" i="5"/>
  <c r="AK121" i="5"/>
  <c r="AS113" i="5"/>
  <c r="AN165" i="5"/>
  <c r="AR137" i="5"/>
  <c r="AV129" i="5"/>
  <c r="AQ153" i="5"/>
  <c r="AN149" i="5"/>
  <c r="AQ145" i="5"/>
  <c r="AN141" i="5"/>
  <c r="AQ137" i="5"/>
  <c r="AN133" i="5"/>
  <c r="AQ129" i="5"/>
  <c r="AN125" i="5"/>
  <c r="AQ121" i="5"/>
  <c r="AN117" i="5"/>
  <c r="AN109" i="5"/>
  <c r="AT153" i="5"/>
  <c r="AK85" i="5"/>
  <c r="AS77" i="5"/>
  <c r="AQ65" i="5"/>
  <c r="AK53" i="5"/>
  <c r="AS45" i="5"/>
  <c r="AV85" i="5"/>
  <c r="AT81" i="5"/>
  <c r="AV69" i="5"/>
  <c r="AT65" i="5"/>
  <c r="AV53" i="5"/>
  <c r="AT49" i="5"/>
  <c r="AM97" i="5"/>
  <c r="AU93" i="5"/>
  <c r="AU85" i="5"/>
  <c r="AS81" i="5"/>
  <c r="AU77" i="5"/>
  <c r="AS73" i="5"/>
  <c r="AU69" i="5"/>
  <c r="AS65" i="5"/>
  <c r="AU61" i="5"/>
  <c r="AU53" i="5"/>
  <c r="AS49" i="5"/>
  <c r="AU45" i="5"/>
  <c r="AX69" i="5"/>
  <c r="AP45" i="5"/>
  <c r="AX105" i="5"/>
  <c r="AX21" i="5"/>
  <c r="AU9" i="5"/>
  <c r="AK21" i="5"/>
  <c r="AW9" i="5"/>
  <c r="AS41" i="5"/>
  <c r="AX41" i="5"/>
  <c r="AU41" i="5"/>
  <c r="AV21" i="5"/>
  <c r="AM17" i="3"/>
  <c r="AY49" i="3"/>
  <c r="H14" i="4"/>
  <c r="H56" i="4" s="1"/>
  <c r="L14" i="4"/>
  <c r="L56" i="4" s="1"/>
  <c r="P14" i="4"/>
  <c r="P54" i="4" s="1"/>
  <c r="F18" i="4"/>
  <c r="AZ17" i="4" s="1"/>
  <c r="F22" i="4"/>
  <c r="AZ21" i="4" s="1"/>
  <c r="F30" i="4"/>
  <c r="AZ29" i="4" s="1"/>
  <c r="F14" i="4"/>
  <c r="J14" i="4"/>
  <c r="J56" i="4" s="1"/>
  <c r="N14" i="4"/>
  <c r="N56" i="4" s="1"/>
  <c r="R14" i="4"/>
  <c r="R56" i="4" s="1"/>
  <c r="F26" i="4"/>
  <c r="AY25" i="4" s="1"/>
  <c r="AM33" i="4"/>
  <c r="AR33" i="4"/>
  <c r="AQ37" i="4"/>
  <c r="AY41" i="4"/>
  <c r="AY45" i="4"/>
  <c r="AM49" i="4"/>
  <c r="AQ17" i="3"/>
  <c r="AS17" i="3"/>
  <c r="AU17" i="3"/>
  <c r="AW17" i="3"/>
  <c r="AY17" i="3"/>
  <c r="AR25" i="3"/>
  <c r="AV25" i="3"/>
  <c r="AZ25" i="3"/>
  <c r="F30" i="3"/>
  <c r="AZ29" i="3" s="1"/>
  <c r="AR33" i="3"/>
  <c r="AV33" i="3"/>
  <c r="AZ33" i="3"/>
  <c r="F38" i="3"/>
  <c r="AZ37" i="3" s="1"/>
  <c r="AK17" i="3"/>
  <c r="AW21" i="3"/>
  <c r="F14" i="3"/>
  <c r="H14" i="3"/>
  <c r="H53" i="3" s="1"/>
  <c r="J14" i="3"/>
  <c r="J55" i="3" s="1"/>
  <c r="L14" i="3"/>
  <c r="L53" i="3" s="1"/>
  <c r="N14" i="3"/>
  <c r="N54" i="3" s="1"/>
  <c r="P14" i="3"/>
  <c r="P53" i="3" s="1"/>
  <c r="R14" i="3"/>
  <c r="R55" i="3" s="1"/>
  <c r="AP17" i="3"/>
  <c r="AR17" i="3"/>
  <c r="AT17" i="3"/>
  <c r="AV17" i="3"/>
  <c r="AX17" i="3"/>
  <c r="AZ17" i="3"/>
  <c r="AM21" i="3"/>
  <c r="AY25" i="3"/>
  <c r="AP25" i="3"/>
  <c r="AT25" i="3"/>
  <c r="AX25" i="3"/>
  <c r="AY33" i="3"/>
  <c r="AP33" i="3"/>
  <c r="AT33" i="3"/>
  <c r="AX33" i="3"/>
  <c r="AY41" i="3"/>
  <c r="AP41" i="3"/>
  <c r="AR41" i="3"/>
  <c r="AT41" i="3"/>
  <c r="AV41" i="3"/>
  <c r="AX41" i="3"/>
  <c r="AZ41" i="3"/>
  <c r="AK45" i="3"/>
  <c r="AM45" i="3"/>
  <c r="AQ45" i="3"/>
  <c r="AS45" i="3"/>
  <c r="AU45" i="3"/>
  <c r="AW45" i="3"/>
  <c r="AY45" i="3"/>
  <c r="AP49" i="3"/>
  <c r="AR49" i="3"/>
  <c r="AT49" i="3"/>
  <c r="AV49" i="3"/>
  <c r="AX49" i="3"/>
  <c r="AZ49" i="3"/>
  <c r="AK25" i="3"/>
  <c r="AM25" i="3"/>
  <c r="AQ25" i="3"/>
  <c r="AS25" i="3"/>
  <c r="AU25" i="3"/>
  <c r="AW25" i="3"/>
  <c r="AK33" i="3"/>
  <c r="AM33" i="3"/>
  <c r="AQ33" i="3"/>
  <c r="AS33" i="3"/>
  <c r="AU33" i="3"/>
  <c r="AW33" i="3"/>
  <c r="AK41" i="3"/>
  <c r="AM41" i="3"/>
  <c r="AQ41" i="3"/>
  <c r="AS41" i="3"/>
  <c r="AU41" i="3"/>
  <c r="AW41" i="3"/>
  <c r="AP45" i="3"/>
  <c r="AR45" i="3"/>
  <c r="AT45" i="3"/>
  <c r="AV45" i="3"/>
  <c r="AX45" i="3"/>
  <c r="AZ45" i="3"/>
  <c r="AK49" i="3"/>
  <c r="AM49" i="3"/>
  <c r="AQ49" i="3"/>
  <c r="AS49" i="3"/>
  <c r="AU49" i="3"/>
  <c r="AW49" i="3"/>
  <c r="BA49" i="2"/>
  <c r="AL45" i="2"/>
  <c r="BA45" i="2"/>
  <c r="BA41" i="2"/>
  <c r="AL37" i="2"/>
  <c r="BA37" i="2"/>
  <c r="Q35" i="2"/>
  <c r="P35" i="2"/>
  <c r="O35" i="2"/>
  <c r="N35" i="2"/>
  <c r="M35" i="2"/>
  <c r="L35" i="2"/>
  <c r="K35" i="2"/>
  <c r="J35" i="2"/>
  <c r="I35" i="2"/>
  <c r="H35" i="2"/>
  <c r="G35" i="2"/>
  <c r="F35" i="2"/>
  <c r="BA33" i="2"/>
  <c r="Q33" i="2"/>
  <c r="Q34" i="2" s="1"/>
  <c r="P33" i="2"/>
  <c r="P34" i="2" s="1"/>
  <c r="O33" i="2"/>
  <c r="O34" i="2" s="1"/>
  <c r="N33" i="2"/>
  <c r="N34" i="2" s="1"/>
  <c r="M33" i="2"/>
  <c r="M34" i="2" s="1"/>
  <c r="L33" i="2"/>
  <c r="L34" i="2" s="1"/>
  <c r="K33" i="2"/>
  <c r="K34" i="2" s="1"/>
  <c r="J33" i="2"/>
  <c r="J34" i="2" s="1"/>
  <c r="I33" i="2"/>
  <c r="I34" i="2" s="1"/>
  <c r="H33" i="2"/>
  <c r="H34" i="2" s="1"/>
  <c r="G33" i="2"/>
  <c r="G34" i="2" s="1"/>
  <c r="F33" i="2"/>
  <c r="Q31" i="2"/>
  <c r="P31" i="2"/>
  <c r="O31" i="2"/>
  <c r="N31" i="2"/>
  <c r="M31" i="2"/>
  <c r="L31" i="2"/>
  <c r="K31" i="2"/>
  <c r="J31" i="2"/>
  <c r="I31" i="2"/>
  <c r="H31" i="2"/>
  <c r="G31" i="2"/>
  <c r="F31" i="2"/>
  <c r="BA29" i="2"/>
  <c r="Q29" i="2"/>
  <c r="Q30" i="2" s="1"/>
  <c r="P29" i="2"/>
  <c r="P30" i="2" s="1"/>
  <c r="O29" i="2"/>
  <c r="O30" i="2" s="1"/>
  <c r="N29" i="2"/>
  <c r="N30" i="2" s="1"/>
  <c r="M29" i="2"/>
  <c r="M30" i="2" s="1"/>
  <c r="L29" i="2"/>
  <c r="L30" i="2" s="1"/>
  <c r="K29" i="2"/>
  <c r="K30" i="2" s="1"/>
  <c r="J29" i="2"/>
  <c r="J30" i="2" s="1"/>
  <c r="I29" i="2"/>
  <c r="I30" i="2" s="1"/>
  <c r="H29" i="2"/>
  <c r="H30" i="2" s="1"/>
  <c r="G29" i="2"/>
  <c r="G30" i="2" s="1"/>
  <c r="F29" i="2"/>
  <c r="Q27" i="2"/>
  <c r="P27" i="2"/>
  <c r="O27" i="2"/>
  <c r="N27" i="2"/>
  <c r="M27" i="2"/>
  <c r="L27" i="2"/>
  <c r="K27" i="2"/>
  <c r="J27" i="2"/>
  <c r="I27" i="2"/>
  <c r="H27" i="2"/>
  <c r="G27" i="2"/>
  <c r="F27" i="2"/>
  <c r="BA25" i="2"/>
  <c r="Q25" i="2"/>
  <c r="Q26" i="2" s="1"/>
  <c r="P25" i="2"/>
  <c r="P26" i="2" s="1"/>
  <c r="O25" i="2"/>
  <c r="O26" i="2" s="1"/>
  <c r="N25" i="2"/>
  <c r="N26" i="2" s="1"/>
  <c r="M25" i="2"/>
  <c r="M26" i="2" s="1"/>
  <c r="L25" i="2"/>
  <c r="L26" i="2" s="1"/>
  <c r="K25" i="2"/>
  <c r="K26" i="2" s="1"/>
  <c r="J25" i="2"/>
  <c r="J26" i="2" s="1"/>
  <c r="I25" i="2"/>
  <c r="I26" i="2" s="1"/>
  <c r="H25" i="2"/>
  <c r="H26" i="2" s="1"/>
  <c r="G25" i="2"/>
  <c r="G26" i="2" s="1"/>
  <c r="F25" i="2"/>
  <c r="Q23" i="2"/>
  <c r="P23" i="2"/>
  <c r="O23" i="2"/>
  <c r="N23" i="2"/>
  <c r="M23" i="2"/>
  <c r="L23" i="2"/>
  <c r="K23" i="2"/>
  <c r="J23" i="2"/>
  <c r="I23" i="2"/>
  <c r="H23" i="2"/>
  <c r="G23" i="2"/>
  <c r="F23" i="2"/>
  <c r="BA21" i="2"/>
  <c r="Q21" i="2"/>
  <c r="Q22" i="2" s="1"/>
  <c r="P21" i="2"/>
  <c r="P22" i="2" s="1"/>
  <c r="O21" i="2"/>
  <c r="O22" i="2" s="1"/>
  <c r="N21" i="2"/>
  <c r="N22" i="2" s="1"/>
  <c r="M21" i="2"/>
  <c r="M22" i="2" s="1"/>
  <c r="L21" i="2"/>
  <c r="L22" i="2" s="1"/>
  <c r="K21" i="2"/>
  <c r="K22" i="2" s="1"/>
  <c r="J21" i="2"/>
  <c r="J22" i="2" s="1"/>
  <c r="I21" i="2"/>
  <c r="I22" i="2" s="1"/>
  <c r="H21" i="2"/>
  <c r="H22" i="2" s="1"/>
  <c r="G21" i="2"/>
  <c r="G22" i="2" s="1"/>
  <c r="F21" i="2"/>
  <c r="Q19" i="2"/>
  <c r="P19" i="2"/>
  <c r="O19" i="2"/>
  <c r="N19" i="2"/>
  <c r="M19" i="2"/>
  <c r="L19" i="2"/>
  <c r="K19" i="2"/>
  <c r="J19" i="2"/>
  <c r="I19" i="2"/>
  <c r="H19" i="2"/>
  <c r="G19" i="2"/>
  <c r="F19" i="2"/>
  <c r="AL17" i="2" s="1"/>
  <c r="BA17" i="2"/>
  <c r="Q17" i="2"/>
  <c r="Q18" i="2" s="1"/>
  <c r="P17" i="2"/>
  <c r="P18" i="2" s="1"/>
  <c r="O17" i="2"/>
  <c r="O18" i="2" s="1"/>
  <c r="N17" i="2"/>
  <c r="N18" i="2" s="1"/>
  <c r="M17" i="2"/>
  <c r="M18" i="2" s="1"/>
  <c r="L17" i="2"/>
  <c r="L18" i="2" s="1"/>
  <c r="K17" i="2"/>
  <c r="K18" i="2" s="1"/>
  <c r="J17" i="2"/>
  <c r="J18" i="2" s="1"/>
  <c r="I17" i="2"/>
  <c r="I18" i="2" s="1"/>
  <c r="H17" i="2"/>
  <c r="H18" i="2" s="1"/>
  <c r="G17" i="2"/>
  <c r="G18" i="2" s="1"/>
  <c r="F17" i="2"/>
  <c r="Q15" i="2"/>
  <c r="P15" i="2"/>
  <c r="O15" i="2"/>
  <c r="N15" i="2"/>
  <c r="M15" i="2"/>
  <c r="L15" i="2"/>
  <c r="K15" i="2"/>
  <c r="J15" i="2"/>
  <c r="I15" i="2"/>
  <c r="H15" i="2"/>
  <c r="G15" i="2"/>
  <c r="F15" i="2"/>
  <c r="BA13" i="2"/>
  <c r="AL13" i="2"/>
  <c r="Q13" i="2"/>
  <c r="P13" i="2"/>
  <c r="O13" i="2"/>
  <c r="N13" i="2"/>
  <c r="M13" i="2"/>
  <c r="L13" i="2"/>
  <c r="K13" i="2"/>
  <c r="J13" i="2"/>
  <c r="I13" i="2"/>
  <c r="H13" i="2"/>
  <c r="G13" i="2"/>
  <c r="F13" i="2"/>
  <c r="AO4" i="2"/>
  <c r="AK60" i="2" s="1"/>
  <c r="G55" i="3" l="1"/>
  <c r="K56" i="3"/>
  <c r="F54" i="4"/>
  <c r="P54" i="3"/>
  <c r="O53" i="3"/>
  <c r="G54" i="3"/>
  <c r="K54" i="4"/>
  <c r="AO37" i="3"/>
  <c r="AO29" i="3"/>
  <c r="L54" i="3"/>
  <c r="M55" i="4"/>
  <c r="AO25" i="4"/>
  <c r="F56" i="3"/>
  <c r="H54" i="3"/>
  <c r="K53" i="3"/>
  <c r="AO29" i="4"/>
  <c r="I55" i="3"/>
  <c r="O56" i="3"/>
  <c r="K53" i="4"/>
  <c r="AO17" i="4"/>
  <c r="AO21" i="4"/>
  <c r="O56" i="4"/>
  <c r="G56" i="4"/>
  <c r="P53" i="4"/>
  <c r="R53" i="4"/>
  <c r="N55" i="4"/>
  <c r="J53" i="4"/>
  <c r="F56" i="4"/>
  <c r="Q55" i="4"/>
  <c r="I55" i="4"/>
  <c r="L54" i="4"/>
  <c r="H54" i="4"/>
  <c r="O54" i="4"/>
  <c r="K56" i="4"/>
  <c r="G54" i="4"/>
  <c r="P55" i="4"/>
  <c r="R55" i="4"/>
  <c r="N53" i="4"/>
  <c r="J55" i="4"/>
  <c r="F55" i="4"/>
  <c r="Q56" i="4"/>
  <c r="M56" i="4"/>
  <c r="I56" i="4"/>
  <c r="L53" i="4"/>
  <c r="H55" i="4"/>
  <c r="O55" i="4"/>
  <c r="G55" i="4"/>
  <c r="P56" i="4"/>
  <c r="R54" i="4"/>
  <c r="N54" i="4"/>
  <c r="J54" i="4"/>
  <c r="F53" i="4"/>
  <c r="Q54" i="4"/>
  <c r="M54" i="4"/>
  <c r="I54" i="4"/>
  <c r="L55" i="4"/>
  <c r="H53" i="4"/>
  <c r="AO13" i="4"/>
  <c r="AL53" i="4"/>
  <c r="J53" i="3"/>
  <c r="I56" i="3"/>
  <c r="P55" i="3"/>
  <c r="L55" i="3"/>
  <c r="H55" i="3"/>
  <c r="R53" i="3"/>
  <c r="F53" i="3"/>
  <c r="M54" i="3"/>
  <c r="N56" i="3"/>
  <c r="Q55" i="3"/>
  <c r="J54" i="3"/>
  <c r="I53" i="3"/>
  <c r="P56" i="3"/>
  <c r="L56" i="3"/>
  <c r="H56" i="3"/>
  <c r="O55" i="3"/>
  <c r="K55" i="3"/>
  <c r="R54" i="3"/>
  <c r="F55" i="3"/>
  <c r="M56" i="3"/>
  <c r="G53" i="3"/>
  <c r="N53" i="3"/>
  <c r="Q54" i="3"/>
  <c r="R56" i="3"/>
  <c r="AO13" i="3"/>
  <c r="F54" i="3"/>
  <c r="M53" i="3"/>
  <c r="N55" i="3"/>
  <c r="Q56" i="3"/>
  <c r="J56" i="3"/>
  <c r="AL53" i="3"/>
  <c r="AL29" i="2"/>
  <c r="BA53" i="2"/>
  <c r="AL21" i="2"/>
  <c r="AQ29" i="3"/>
  <c r="AK29" i="4"/>
  <c r="AU17" i="4"/>
  <c r="AW17" i="4"/>
  <c r="AU21" i="3"/>
  <c r="AL25" i="2"/>
  <c r="AL33" i="2"/>
  <c r="AL41" i="2"/>
  <c r="AL49" i="2"/>
  <c r="F14" i="2"/>
  <c r="H14" i="2"/>
  <c r="H53" i="2" s="1"/>
  <c r="J14" i="2"/>
  <c r="J56" i="2" s="1"/>
  <c r="L14" i="2"/>
  <c r="L54" i="2" s="1"/>
  <c r="N14" i="2"/>
  <c r="N54" i="2" s="1"/>
  <c r="P14" i="2"/>
  <c r="P53" i="2" s="1"/>
  <c r="AY21" i="3"/>
  <c r="AQ21" i="3"/>
  <c r="AT17" i="4"/>
  <c r="AS49" i="4"/>
  <c r="AT49" i="4"/>
  <c r="AX33" i="4"/>
  <c r="AW21" i="4"/>
  <c r="AS29" i="3"/>
  <c r="AS33" i="4"/>
  <c r="AK49" i="4"/>
  <c r="AN49" i="4" s="1"/>
  <c r="AS45" i="4"/>
  <c r="AW33" i="4"/>
  <c r="AT33" i="4"/>
  <c r="AP21" i="3"/>
  <c r="AV49" i="4"/>
  <c r="AP33" i="4"/>
  <c r="AZ33" i="4"/>
  <c r="AM21" i="4"/>
  <c r="AV21" i="3"/>
  <c r="AP49" i="4"/>
  <c r="AX49" i="4"/>
  <c r="AS37" i="4"/>
  <c r="AY29" i="4"/>
  <c r="AP29" i="4"/>
  <c r="AS21" i="4"/>
  <c r="AM37" i="3"/>
  <c r="AW49" i="4"/>
  <c r="AR49" i="4"/>
  <c r="AZ49" i="4"/>
  <c r="AS41" i="4"/>
  <c r="AT37" i="4"/>
  <c r="AK33" i="4"/>
  <c r="AN33" i="4" s="1"/>
  <c r="AV33" i="4"/>
  <c r="AW29" i="4"/>
  <c r="AQ29" i="4"/>
  <c r="AT29" i="4"/>
  <c r="AT21" i="4"/>
  <c r="AY37" i="3"/>
  <c r="AT41" i="4"/>
  <c r="AS29" i="4"/>
  <c r="AX29" i="4"/>
  <c r="AS21" i="3"/>
  <c r="AT21" i="3"/>
  <c r="AX21" i="3"/>
  <c r="AU37" i="3"/>
  <c r="AT37" i="3"/>
  <c r="AP41" i="4"/>
  <c r="AX41" i="4"/>
  <c r="AU21" i="4"/>
  <c r="AP21" i="4"/>
  <c r="AX21" i="4"/>
  <c r="AU29" i="3"/>
  <c r="AM29" i="3"/>
  <c r="AK37" i="3"/>
  <c r="AQ37" i="3"/>
  <c r="AW37" i="3"/>
  <c r="AR37" i="3"/>
  <c r="AV37" i="3"/>
  <c r="AT29" i="3"/>
  <c r="AT45" i="4"/>
  <c r="AW41" i="4"/>
  <c r="AK41" i="4"/>
  <c r="AR41" i="4"/>
  <c r="AV41" i="4"/>
  <c r="AZ41" i="4"/>
  <c r="AT25" i="4"/>
  <c r="AR333" i="5"/>
  <c r="AW333" i="5"/>
  <c r="AV333" i="5"/>
  <c r="AN153" i="5"/>
  <c r="AY333" i="5"/>
  <c r="AZ333" i="5"/>
  <c r="AN97" i="5"/>
  <c r="AN61" i="5"/>
  <c r="AN185" i="5"/>
  <c r="AN205" i="5"/>
  <c r="AN241" i="5"/>
  <c r="AN309" i="5"/>
  <c r="AK333" i="5"/>
  <c r="AN9" i="5"/>
  <c r="AT333" i="5"/>
  <c r="AS333" i="5"/>
  <c r="AN173" i="5"/>
  <c r="AN93" i="5"/>
  <c r="AM333" i="5"/>
  <c r="AQ333" i="5"/>
  <c r="AN21" i="5"/>
  <c r="AN85" i="5"/>
  <c r="AN121" i="5"/>
  <c r="AN201" i="5"/>
  <c r="AP333" i="5"/>
  <c r="AN237" i="5"/>
  <c r="AN293" i="5"/>
  <c r="AN137" i="5"/>
  <c r="AX333" i="5"/>
  <c r="AU333" i="5"/>
  <c r="AN53" i="5"/>
  <c r="AN233" i="5"/>
  <c r="AN13" i="5"/>
  <c r="AN129" i="5"/>
  <c r="AN221" i="5"/>
  <c r="AN209" i="5"/>
  <c r="AN257" i="5"/>
  <c r="AN301" i="5"/>
  <c r="AX13" i="4"/>
  <c r="AK29" i="3"/>
  <c r="AV29" i="3"/>
  <c r="AK45" i="4"/>
  <c r="AV45" i="4"/>
  <c r="AK37" i="4"/>
  <c r="AV37" i="4"/>
  <c r="AV25" i="4"/>
  <c r="AQ17" i="4"/>
  <c r="AK17" i="4"/>
  <c r="AV17" i="4"/>
  <c r="AY29" i="3"/>
  <c r="AR21" i="3"/>
  <c r="AZ21" i="3"/>
  <c r="AS37" i="3"/>
  <c r="AP37" i="3"/>
  <c r="AX37" i="3"/>
  <c r="AP29" i="3"/>
  <c r="AX29" i="3"/>
  <c r="AP45" i="4"/>
  <c r="AX45" i="4"/>
  <c r="AP37" i="4"/>
  <c r="AX37" i="4"/>
  <c r="AP25" i="4"/>
  <c r="AX25" i="4"/>
  <c r="AS17" i="4"/>
  <c r="AY13" i="4"/>
  <c r="AM17" i="4"/>
  <c r="AP17" i="4"/>
  <c r="AX17" i="4"/>
  <c r="AW29" i="3"/>
  <c r="AR29" i="3"/>
  <c r="AW45" i="4"/>
  <c r="AR45" i="4"/>
  <c r="AZ45" i="4"/>
  <c r="AW37" i="4"/>
  <c r="AR37" i="4"/>
  <c r="AZ37" i="4"/>
  <c r="AR25" i="4"/>
  <c r="AZ25" i="4"/>
  <c r="AS13" i="4"/>
  <c r="AY17" i="4"/>
  <c r="AR17" i="4"/>
  <c r="AR13" i="4"/>
  <c r="AV13" i="4"/>
  <c r="AZ13" i="4"/>
  <c r="AQ49" i="4"/>
  <c r="AU45" i="4"/>
  <c r="AM45" i="4"/>
  <c r="AQ41" i="4"/>
  <c r="AU37" i="4"/>
  <c r="AM37" i="4"/>
  <c r="AQ33" i="4"/>
  <c r="AU25" i="4"/>
  <c r="AM25" i="4"/>
  <c r="AQ13" i="4"/>
  <c r="AS25" i="4"/>
  <c r="AY37" i="4"/>
  <c r="AY49" i="4"/>
  <c r="AY33" i="4"/>
  <c r="AW13" i="4"/>
  <c r="AK13" i="4"/>
  <c r="AP13" i="4"/>
  <c r="AT13" i="4"/>
  <c r="AU49" i="4"/>
  <c r="AQ45" i="4"/>
  <c r="AU41" i="4"/>
  <c r="AM41" i="4"/>
  <c r="AU33" i="4"/>
  <c r="AU29" i="4"/>
  <c r="AM29" i="4"/>
  <c r="AQ25" i="4"/>
  <c r="AY21" i="4"/>
  <c r="AQ21" i="4"/>
  <c r="AU13" i="4"/>
  <c r="AM13" i="4"/>
  <c r="AR29" i="4"/>
  <c r="AV29" i="4"/>
  <c r="AW25" i="4"/>
  <c r="AK25" i="4"/>
  <c r="AK21" i="4"/>
  <c r="AR21" i="4"/>
  <c r="AV21" i="4"/>
  <c r="AN49" i="3"/>
  <c r="AN41" i="3"/>
  <c r="AN33" i="3"/>
  <c r="AN25" i="3"/>
  <c r="AX13" i="3"/>
  <c r="AT13" i="3"/>
  <c r="AP13" i="3"/>
  <c r="AY13" i="3"/>
  <c r="AU13" i="3"/>
  <c r="AQ13" i="3"/>
  <c r="AK13" i="3"/>
  <c r="AN45" i="3"/>
  <c r="AZ13" i="3"/>
  <c r="AV13" i="3"/>
  <c r="AR13" i="3"/>
  <c r="AN17" i="3"/>
  <c r="AW13" i="3"/>
  <c r="AS13" i="3"/>
  <c r="AM13" i="3"/>
  <c r="AK21" i="3"/>
  <c r="F18" i="2"/>
  <c r="AP17" i="2" s="1"/>
  <c r="F30" i="2"/>
  <c r="AZ29" i="2" s="1"/>
  <c r="AZ37" i="2"/>
  <c r="AZ41" i="2"/>
  <c r="AZ45" i="2"/>
  <c r="AZ49" i="2"/>
  <c r="F22" i="2"/>
  <c r="AZ21" i="2" s="1"/>
  <c r="F26" i="2"/>
  <c r="AS25" i="2" s="1"/>
  <c r="F34" i="2"/>
  <c r="AS33" i="2" s="1"/>
  <c r="AK41" i="2"/>
  <c r="AS41" i="2"/>
  <c r="G14" i="2"/>
  <c r="G54" i="2" s="1"/>
  <c r="I14" i="2"/>
  <c r="I54" i="2" s="1"/>
  <c r="K14" i="2"/>
  <c r="K54" i="2" s="1"/>
  <c r="M14" i="2"/>
  <c r="M54" i="2" s="1"/>
  <c r="O14" i="2"/>
  <c r="O54" i="2" s="1"/>
  <c r="Q14" i="2"/>
  <c r="Q54" i="2" s="1"/>
  <c r="AM41" i="2"/>
  <c r="AQ41" i="2"/>
  <c r="AU41" i="2"/>
  <c r="AY41" i="2"/>
  <c r="AU45" i="2"/>
  <c r="AM49" i="2"/>
  <c r="AQ49" i="2"/>
  <c r="AU49" i="2"/>
  <c r="AY49" i="2"/>
  <c r="P32" i="1"/>
  <c r="M32" i="1"/>
  <c r="P31" i="1"/>
  <c r="M31" i="1"/>
  <c r="P30" i="1"/>
  <c r="M30" i="1"/>
  <c r="P29" i="1"/>
  <c r="M29" i="1"/>
  <c r="P28" i="1"/>
  <c r="M28" i="1"/>
  <c r="P27" i="1"/>
  <c r="M27" i="1"/>
  <c r="P26" i="1"/>
  <c r="M26" i="1"/>
  <c r="P25" i="1"/>
  <c r="M25" i="1"/>
  <c r="P24" i="1"/>
  <c r="M24" i="1"/>
  <c r="P23" i="1"/>
  <c r="M23" i="1"/>
  <c r="P22" i="1"/>
  <c r="M22" i="1"/>
  <c r="P21" i="1"/>
  <c r="M21" i="1"/>
  <c r="P20" i="1"/>
  <c r="M20" i="1"/>
  <c r="P19" i="1"/>
  <c r="M19" i="1"/>
  <c r="P18" i="1"/>
  <c r="M18" i="1"/>
  <c r="P17" i="1"/>
  <c r="M17" i="1"/>
  <c r="P16" i="1"/>
  <c r="M16" i="1"/>
  <c r="P15" i="1"/>
  <c r="M15" i="1"/>
  <c r="P14" i="1"/>
  <c r="M14" i="1"/>
  <c r="P13" i="1"/>
  <c r="M13" i="1"/>
  <c r="P12" i="1"/>
  <c r="M12" i="1"/>
  <c r="P11" i="1"/>
  <c r="M11" i="1"/>
  <c r="P10" i="1"/>
  <c r="M10" i="1"/>
  <c r="P9" i="1"/>
  <c r="M9" i="1"/>
  <c r="P8" i="1"/>
  <c r="M8" i="1"/>
  <c r="P7" i="1"/>
  <c r="M7" i="1"/>
  <c r="P6" i="1"/>
  <c r="M6" i="1"/>
  <c r="P5" i="1"/>
  <c r="M5" i="1"/>
  <c r="N3" i="1"/>
  <c r="M3" i="1"/>
  <c r="AZ53" i="3" l="1"/>
  <c r="AO21" i="2"/>
  <c r="AO33" i="2"/>
  <c r="AY53" i="3"/>
  <c r="AU53" i="4"/>
  <c r="AP53" i="4"/>
  <c r="F53" i="2"/>
  <c r="AO25" i="2"/>
  <c r="AO17" i="2"/>
  <c r="AO29" i="2"/>
  <c r="AY25" i="2"/>
  <c r="AS53" i="3"/>
  <c r="AV53" i="3"/>
  <c r="AQ53" i="3"/>
  <c r="AT53" i="3"/>
  <c r="AS53" i="4"/>
  <c r="AO13" i="2"/>
  <c r="AX53" i="4"/>
  <c r="AW53" i="4"/>
  <c r="AV53" i="4"/>
  <c r="AM53" i="4"/>
  <c r="AT53" i="4"/>
  <c r="AQ53" i="4"/>
  <c r="AR53" i="4"/>
  <c r="AY53" i="4"/>
  <c r="AZ53" i="4"/>
  <c r="AK53" i="4"/>
  <c r="AU53" i="3"/>
  <c r="AR53" i="3"/>
  <c r="AW53" i="3"/>
  <c r="AK53" i="3"/>
  <c r="AP53" i="3"/>
  <c r="AM53" i="3"/>
  <c r="AX53" i="3"/>
  <c r="Q53" i="2"/>
  <c r="M53" i="2"/>
  <c r="I53" i="2"/>
  <c r="P56" i="2"/>
  <c r="H56" i="2"/>
  <c r="L53" i="2"/>
  <c r="J55" i="2"/>
  <c r="O53" i="2"/>
  <c r="K53" i="2"/>
  <c r="G53" i="2"/>
  <c r="F56" i="2"/>
  <c r="N53" i="2"/>
  <c r="Q56" i="2"/>
  <c r="M56" i="2"/>
  <c r="I56" i="2"/>
  <c r="P55" i="2"/>
  <c r="H55" i="2"/>
  <c r="L56" i="2"/>
  <c r="J54" i="2"/>
  <c r="O56" i="2"/>
  <c r="K56" i="2"/>
  <c r="G56" i="2"/>
  <c r="F55" i="2"/>
  <c r="N56" i="2"/>
  <c r="AL53" i="2"/>
  <c r="Q55" i="2"/>
  <c r="M55" i="2"/>
  <c r="I55" i="2"/>
  <c r="P54" i="2"/>
  <c r="H54" i="2"/>
  <c r="L55" i="2"/>
  <c r="J53" i="2"/>
  <c r="O55" i="2"/>
  <c r="K55" i="2"/>
  <c r="G55" i="2"/>
  <c r="F54" i="2"/>
  <c r="N55" i="2"/>
  <c r="AY33" i="2"/>
  <c r="AU29" i="2"/>
  <c r="AY21" i="2"/>
  <c r="AM17" i="2"/>
  <c r="AV17" i="2"/>
  <c r="AQ25" i="2"/>
  <c r="AW17" i="2"/>
  <c r="AQ33" i="2"/>
  <c r="AQ29" i="2"/>
  <c r="AQ21" i="2"/>
  <c r="AU25" i="2"/>
  <c r="AM25" i="2"/>
  <c r="AS17" i="2"/>
  <c r="AN29" i="4"/>
  <c r="AW25" i="2"/>
  <c r="AR25" i="2"/>
  <c r="AW21" i="2"/>
  <c r="AP49" i="2"/>
  <c r="AS45" i="2"/>
  <c r="AP41" i="2"/>
  <c r="AU37" i="2"/>
  <c r="AU33" i="2"/>
  <c r="AM33" i="2"/>
  <c r="AU21" i="2"/>
  <c r="AM21" i="2"/>
  <c r="AU17" i="2"/>
  <c r="AQ17" i="2"/>
  <c r="AK17" i="2"/>
  <c r="AP21" i="2"/>
  <c r="AZ17" i="2"/>
  <c r="AQ37" i="2"/>
  <c r="AP45" i="2"/>
  <c r="AM45" i="2"/>
  <c r="AM37" i="2"/>
  <c r="AM29" i="2"/>
  <c r="AW49" i="2"/>
  <c r="AP33" i="2"/>
  <c r="AX25" i="2"/>
  <c r="AT21" i="2"/>
  <c r="AT49" i="2"/>
  <c r="AV45" i="2"/>
  <c r="AX41" i="2"/>
  <c r="AQ45" i="2"/>
  <c r="AY45" i="2"/>
  <c r="AY37" i="2"/>
  <c r="AY29" i="2"/>
  <c r="AK45" i="2"/>
  <c r="AX45" i="2"/>
  <c r="AS49" i="2"/>
  <c r="AX49" i="2"/>
  <c r="AT45" i="2"/>
  <c r="AW41" i="2"/>
  <c r="AX37" i="2"/>
  <c r="AK49" i="2"/>
  <c r="AR17" i="2"/>
  <c r="AV49" i="2"/>
  <c r="AX17" i="2"/>
  <c r="AN37" i="3"/>
  <c r="AN41" i="4"/>
  <c r="AW45" i="2"/>
  <c r="AW37" i="2"/>
  <c r="AS29" i="2"/>
  <c r="AX21" i="2"/>
  <c r="AR49" i="2"/>
  <c r="AR45" i="2"/>
  <c r="AR41" i="2"/>
  <c r="AP37" i="2"/>
  <c r="AP29" i="2"/>
  <c r="AK37" i="2"/>
  <c r="AV41" i="2"/>
  <c r="AR37" i="2"/>
  <c r="AN29" i="3"/>
  <c r="AR33" i="2"/>
  <c r="AP25" i="2"/>
  <c r="AT25" i="2"/>
  <c r="AZ25" i="2"/>
  <c r="AR29" i="2"/>
  <c r="AN17" i="4"/>
  <c r="AN37" i="4"/>
  <c r="AO333" i="5"/>
  <c r="AN333" i="5"/>
  <c r="AN45" i="4"/>
  <c r="AW33" i="2"/>
  <c r="AT33" i="2"/>
  <c r="AT37" i="2"/>
  <c r="AW29" i="2"/>
  <c r="AT29" i="2"/>
  <c r="AT17" i="2"/>
  <c r="AY17" i="2"/>
  <c r="AK33" i="2"/>
  <c r="AX33" i="2"/>
  <c r="AK25" i="2"/>
  <c r="AV25" i="2"/>
  <c r="AT41" i="2"/>
  <c r="AS37" i="2"/>
  <c r="AV37" i="2"/>
  <c r="AK29" i="2"/>
  <c r="AV29" i="2"/>
  <c r="AN25" i="4"/>
  <c r="AN13" i="4"/>
  <c r="AN21" i="4"/>
  <c r="AN21" i="3"/>
  <c r="AO53" i="3"/>
  <c r="AN13" i="3"/>
  <c r="AZ13" i="2"/>
  <c r="AX29" i="2"/>
  <c r="AY13" i="2"/>
  <c r="AU13" i="2"/>
  <c r="AQ13" i="2"/>
  <c r="AK13" i="2"/>
  <c r="AN41" i="2"/>
  <c r="AV33" i="2"/>
  <c r="AZ33" i="2"/>
  <c r="AX13" i="2"/>
  <c r="AP13" i="2"/>
  <c r="AV13" i="2"/>
  <c r="AS21" i="2"/>
  <c r="AW13" i="2"/>
  <c r="AS13" i="2"/>
  <c r="AM13" i="2"/>
  <c r="AK21" i="2"/>
  <c r="AR21" i="2"/>
  <c r="AV21" i="2"/>
  <c r="AT13" i="2"/>
  <c r="AR13" i="2"/>
  <c r="K36" i="1"/>
  <c r="G36" i="1"/>
  <c r="C36" i="1"/>
  <c r="L32" i="1"/>
  <c r="I32" i="1"/>
  <c r="H32" i="1"/>
  <c r="E32" i="1"/>
  <c r="D32" i="1"/>
  <c r="A32" i="1"/>
  <c r="L31" i="1"/>
  <c r="I31" i="1"/>
  <c r="H31" i="1"/>
  <c r="E31" i="1"/>
  <c r="D31" i="1"/>
  <c r="A31" i="1"/>
  <c r="L30" i="1"/>
  <c r="I30" i="1"/>
  <c r="H30" i="1"/>
  <c r="E30" i="1"/>
  <c r="D30" i="1"/>
  <c r="A30" i="1"/>
  <c r="L29" i="1"/>
  <c r="I29" i="1"/>
  <c r="H29" i="1"/>
  <c r="E29" i="1"/>
  <c r="D29" i="1"/>
  <c r="A29" i="1"/>
  <c r="L28" i="1"/>
  <c r="I28" i="1"/>
  <c r="H28" i="1"/>
  <c r="E28" i="1"/>
  <c r="D28" i="1"/>
  <c r="A28" i="1"/>
  <c r="L27" i="1"/>
  <c r="I27" i="1"/>
  <c r="H27" i="1"/>
  <c r="E27" i="1"/>
  <c r="D27" i="1"/>
  <c r="A27" i="1"/>
  <c r="L26" i="1"/>
  <c r="I26" i="1"/>
  <c r="H26" i="1"/>
  <c r="E26" i="1"/>
  <c r="D26" i="1"/>
  <c r="A26" i="1"/>
  <c r="L25" i="1"/>
  <c r="I25" i="1"/>
  <c r="H25" i="1"/>
  <c r="E25" i="1"/>
  <c r="D25" i="1"/>
  <c r="A25" i="1"/>
  <c r="L24" i="1"/>
  <c r="I24" i="1"/>
  <c r="H24" i="1"/>
  <c r="E24" i="1"/>
  <c r="D24" i="1"/>
  <c r="A24" i="1"/>
  <c r="L23" i="1"/>
  <c r="I23" i="1"/>
  <c r="H23" i="1"/>
  <c r="E23" i="1"/>
  <c r="D23" i="1"/>
  <c r="A23" i="1"/>
  <c r="L22" i="1"/>
  <c r="I22" i="1"/>
  <c r="H22" i="1"/>
  <c r="E22" i="1"/>
  <c r="D22" i="1"/>
  <c r="A22" i="1"/>
  <c r="L21" i="1"/>
  <c r="I21" i="1"/>
  <c r="H21" i="1"/>
  <c r="E21" i="1"/>
  <c r="D21" i="1"/>
  <c r="A21" i="1"/>
  <c r="L20" i="1"/>
  <c r="I20" i="1"/>
  <c r="H20" i="1"/>
  <c r="E20" i="1"/>
  <c r="D20" i="1"/>
  <c r="A20" i="1"/>
  <c r="L19" i="1"/>
  <c r="I19" i="1"/>
  <c r="H19" i="1"/>
  <c r="E19" i="1"/>
  <c r="D19" i="1"/>
  <c r="A19" i="1"/>
  <c r="L18" i="1"/>
  <c r="I18" i="1"/>
  <c r="H18" i="1"/>
  <c r="E18" i="1"/>
  <c r="D18" i="1"/>
  <c r="A18" i="1"/>
  <c r="L17" i="1"/>
  <c r="I17" i="1"/>
  <c r="H17" i="1"/>
  <c r="E17" i="1"/>
  <c r="D17" i="1"/>
  <c r="A17" i="1"/>
  <c r="L16" i="1"/>
  <c r="I16" i="1"/>
  <c r="H16" i="1"/>
  <c r="E16" i="1"/>
  <c r="D16" i="1"/>
  <c r="A16" i="1"/>
  <c r="L15" i="1"/>
  <c r="I15" i="1"/>
  <c r="H15" i="1"/>
  <c r="E15" i="1"/>
  <c r="D15" i="1"/>
  <c r="A15" i="1"/>
  <c r="L14" i="1"/>
  <c r="I14" i="1"/>
  <c r="H14" i="1"/>
  <c r="E14" i="1"/>
  <c r="D14" i="1"/>
  <c r="A14" i="1"/>
  <c r="L13" i="1"/>
  <c r="I13" i="1"/>
  <c r="H13" i="1"/>
  <c r="E13" i="1"/>
  <c r="D13" i="1"/>
  <c r="A13" i="1"/>
  <c r="L12" i="1"/>
  <c r="I12" i="1"/>
  <c r="H12" i="1"/>
  <c r="E12" i="1"/>
  <c r="D12" i="1"/>
  <c r="A12" i="1"/>
  <c r="L11" i="1"/>
  <c r="I11" i="1"/>
  <c r="H11" i="1"/>
  <c r="E11" i="1"/>
  <c r="D11" i="1"/>
  <c r="A11" i="1"/>
  <c r="L10" i="1"/>
  <c r="I10" i="1"/>
  <c r="H10" i="1"/>
  <c r="E10" i="1"/>
  <c r="D10" i="1"/>
  <c r="A10" i="1"/>
  <c r="L9" i="1"/>
  <c r="I9" i="1"/>
  <c r="H9" i="1"/>
  <c r="E9" i="1"/>
  <c r="D9" i="1"/>
  <c r="A9" i="1"/>
  <c r="L8" i="1"/>
  <c r="I8" i="1"/>
  <c r="H8" i="1"/>
  <c r="E8" i="1"/>
  <c r="D8" i="1"/>
  <c r="A8" i="1"/>
  <c r="L7" i="1"/>
  <c r="I7" i="1"/>
  <c r="H7" i="1"/>
  <c r="E7" i="1"/>
  <c r="D7" i="1"/>
  <c r="A7" i="1"/>
  <c r="L6" i="1"/>
  <c r="I6" i="1"/>
  <c r="H6" i="1"/>
  <c r="E6" i="1"/>
  <c r="D6" i="1"/>
  <c r="A6" i="1"/>
  <c r="L5" i="1"/>
  <c r="L36" i="1" s="1"/>
  <c r="I5" i="1"/>
  <c r="H5" i="1"/>
  <c r="H36" i="1" s="1"/>
  <c r="E5" i="1"/>
  <c r="D5" i="1"/>
  <c r="D36" i="1" s="1"/>
  <c r="A5" i="1"/>
  <c r="J3" i="1"/>
  <c r="I3" i="1"/>
  <c r="F3" i="1"/>
  <c r="E3" i="1"/>
  <c r="B3" i="1"/>
  <c r="A3" i="1"/>
  <c r="AR53" i="2" l="1"/>
  <c r="AQ53" i="2"/>
  <c r="AO53" i="4"/>
  <c r="AN53" i="4"/>
  <c r="AN53" i="3"/>
  <c r="AT53" i="2"/>
  <c r="AS53" i="2"/>
  <c r="AP53" i="2"/>
  <c r="AU53" i="2"/>
  <c r="AV53" i="2"/>
  <c r="AZ53" i="2"/>
  <c r="AW53" i="2"/>
  <c r="AX53" i="2"/>
  <c r="AY53" i="2"/>
  <c r="AK53" i="2"/>
  <c r="AM53" i="2"/>
  <c r="AN17" i="2"/>
  <c r="AN45" i="2"/>
  <c r="AN33" i="2"/>
  <c r="AN37" i="2"/>
  <c r="AN49" i="2"/>
  <c r="AN25" i="2"/>
  <c r="AN29" i="2"/>
  <c r="AN21" i="2"/>
  <c r="AN13" i="2"/>
  <c r="AN53" i="2" l="1"/>
  <c r="AO53" i="2"/>
</calcChain>
</file>

<file path=xl/comments1.xml><?xml version="1.0" encoding="utf-8"?>
<comments xmlns="http://schemas.openxmlformats.org/spreadsheetml/2006/main">
  <authors>
    <author>Shtefano, Kristina</author>
  </authors>
  <commentLis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2.xml><?xml version="1.0" encoding="utf-8"?>
<comments xmlns="http://schemas.openxmlformats.org/spreadsheetml/2006/main">
  <authors>
    <author>Shtefano, Kristina</author>
  </authors>
  <commentLis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3.xml><?xml version="1.0" encoding="utf-8"?>
<comments xmlns="http://schemas.openxmlformats.org/spreadsheetml/2006/main">
  <authors>
    <author>Shtefano, Kristina</author>
  </authors>
  <commentLis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4.xml><?xml version="1.0" encoding="utf-8"?>
<comments xmlns="http://schemas.openxmlformats.org/spreadsheetml/2006/main">
  <authors>
    <author>Shtefano, Kristina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5.xml><?xml version="1.0" encoding="utf-8"?>
<comments xmlns="http://schemas.openxmlformats.org/spreadsheetml/2006/main">
  <authors>
    <author>Shtefano, Kristina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0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0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6.xml><?xml version="1.0" encoding="utf-8"?>
<comments xmlns="http://schemas.openxmlformats.org/spreadsheetml/2006/main">
  <authors>
    <author>Shtefano, Kristina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0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0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7.xml><?xml version="1.0" encoding="utf-8"?>
<comments xmlns="http://schemas.openxmlformats.org/spreadsheetml/2006/main">
  <authors>
    <author>Shtefano, Kristina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0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0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1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8.xml><?xml version="1.0" encoding="utf-8"?>
<comments xmlns="http://schemas.openxmlformats.org/spreadsheetml/2006/main">
  <authors>
    <author>Shtefano, Kristina</author>
  </authors>
  <commentList>
    <comment ref="E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0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0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9.xml><?xml version="1.0" encoding="utf-8"?>
<comments xmlns="http://schemas.openxmlformats.org/spreadsheetml/2006/main">
  <authors>
    <author>Shtefano, Kristina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10.xml><?xml version="1.0" encoding="utf-8"?>
<comments xmlns="http://schemas.openxmlformats.org/spreadsheetml/2006/main">
  <authors>
    <author>Shtefano, Kristina</author>
  </authors>
  <commentList>
    <comment ref="E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11.xml><?xml version="1.0" encoding="utf-8"?>
<comments xmlns="http://schemas.openxmlformats.org/spreadsheetml/2006/main">
  <authors>
    <author>Shtefano, Kristina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0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0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12.xml><?xml version="1.0" encoding="utf-8"?>
<comments xmlns="http://schemas.openxmlformats.org/spreadsheetml/2006/main">
  <authors>
    <author>Shtefano, Kristina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13.xml><?xml version="1.0" encoding="utf-8"?>
<comments xmlns="http://schemas.openxmlformats.org/spreadsheetml/2006/main">
  <authors>
    <author>Shtefano, Kristina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14.xml><?xml version="1.0" encoding="utf-8"?>
<comments xmlns="http://schemas.openxmlformats.org/spreadsheetml/2006/main">
  <authors>
    <author>Shtefano, Kristina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15.xml><?xml version="1.0" encoding="utf-8"?>
<comments xmlns="http://schemas.openxmlformats.org/spreadsheetml/2006/main">
  <authors>
    <author>Shtefano, Kristina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0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0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1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8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9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9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9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9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9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9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9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0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0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0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0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0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0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0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0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0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0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1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8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9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9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9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9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9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9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9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9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9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9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0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0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0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0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0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0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0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0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0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0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1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16.xml><?xml version="1.0" encoding="utf-8"?>
<comments xmlns="http://schemas.openxmlformats.org/spreadsheetml/2006/main">
  <authors>
    <author>Shtefano, Kristina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0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0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1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8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9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9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9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9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9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9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9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0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0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0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0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0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0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0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0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0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0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1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8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9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9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9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9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9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9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9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9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9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9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0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0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0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0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0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0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0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0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0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0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1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sharedStrings.xml><?xml version="1.0" encoding="utf-8"?>
<sst xmlns="http://schemas.openxmlformats.org/spreadsheetml/2006/main" count="4545" uniqueCount="648">
  <si>
    <t>Графік роботи на лютий 2019</t>
  </si>
  <si>
    <t>Оранжева зміна</t>
  </si>
  <si>
    <t>Жовта зміна</t>
  </si>
  <si>
    <t>Зелена зміна</t>
  </si>
  <si>
    <t>Графік</t>
  </si>
  <si>
    <t xml:space="preserve">Кількість </t>
  </si>
  <si>
    <t>Число</t>
  </si>
  <si>
    <t>Дата</t>
  </si>
  <si>
    <t>роботи</t>
  </si>
  <si>
    <t>годин</t>
  </si>
  <si>
    <t>Р</t>
  </si>
  <si>
    <t>ВВ</t>
  </si>
  <si>
    <t>Всього</t>
  </si>
  <si>
    <t>роб. днів/год</t>
  </si>
  <si>
    <t>Норма</t>
  </si>
  <si>
    <t>Різниця</t>
  </si>
  <si>
    <t>Товариство з обмеженою відповідальністю "Аутомотів Електрік Україна"</t>
  </si>
  <si>
    <t>Звітний період</t>
  </si>
  <si>
    <t>Номер документу</t>
  </si>
  <si>
    <t>Дата заповнення</t>
  </si>
  <si>
    <t>Найменування  підприємства (установи, організації)</t>
  </si>
  <si>
    <t>з</t>
  </si>
  <si>
    <t>по</t>
  </si>
  <si>
    <t>назва структурного підрозділу</t>
  </si>
  <si>
    <t>ТАБЕЛЬ</t>
  </si>
  <si>
    <t>обліку використання робочого часу за</t>
  </si>
  <si>
    <t>лютий 2019 року</t>
  </si>
  <si>
    <t>№ п/п</t>
  </si>
  <si>
    <t>ПІБ</t>
  </si>
  <si>
    <t>Табельний №</t>
  </si>
  <si>
    <t>Посада</t>
  </si>
  <si>
    <t>Стать (ч/ж)</t>
  </si>
  <si>
    <t>Відмітки  про явки та неявки за числами місяця (годин)</t>
  </si>
  <si>
    <t>відпрацьовано годин згідго графіка</t>
  </si>
  <si>
    <t>надурочних годин</t>
  </si>
  <si>
    <t>робота у вихідні, святкові дні</t>
  </si>
  <si>
    <t>Всього відпрацьованих годин</t>
  </si>
  <si>
    <t>Відпрацьовано днів згідно графіка</t>
  </si>
  <si>
    <t>Вихідних та святкових днів</t>
  </si>
  <si>
    <t>Основна та додаткова відпустки</t>
  </si>
  <si>
    <t xml:space="preserve">Відпустки без збереження заробітної плати </t>
  </si>
  <si>
    <t>Тимчасова непрацездатність</t>
  </si>
  <si>
    <t>Відрядження</t>
  </si>
  <si>
    <t>Відпустка у зв’язку з вагітністю і пологами та відпустка для догляду за дитиною до досягнення нею 3-річного віку</t>
  </si>
  <si>
    <t>Відпустка для догляду за дитиною до досягнення нею 6-ти річного віку</t>
  </si>
  <si>
    <t>Простої</t>
  </si>
  <si>
    <t>Прогули</t>
  </si>
  <si>
    <t>Інші причини неявок</t>
  </si>
  <si>
    <t>Неявки з нез’ясованих причин</t>
  </si>
  <si>
    <t>Норма тривалості робочого часу</t>
  </si>
  <si>
    <t>НУ</t>
  </si>
  <si>
    <t>РВ</t>
  </si>
  <si>
    <t xml:space="preserve">В </t>
  </si>
  <si>
    <t>НА</t>
  </si>
  <si>
    <t>ТН</t>
  </si>
  <si>
    <t>ВД</t>
  </si>
  <si>
    <t>ВП</t>
  </si>
  <si>
    <t>ДД</t>
  </si>
  <si>
    <t>П</t>
  </si>
  <si>
    <t>ПР</t>
  </si>
  <si>
    <t>НЗ</t>
  </si>
  <si>
    <t>год</t>
  </si>
  <si>
    <t>Керівник структурного підрозділу</t>
  </si>
  <si>
    <t>посада</t>
  </si>
  <si>
    <t>особистий підпис</t>
  </si>
  <si>
    <t>розшифровка підпису</t>
  </si>
  <si>
    <t>Представник кадрової служби</t>
  </si>
  <si>
    <t>Директор підприємства</t>
  </si>
  <si>
    <t>Позначки у табелі:</t>
  </si>
  <si>
    <t>-</t>
  </si>
  <si>
    <t>Години  роботи, передбачені колдоговором</t>
  </si>
  <si>
    <t>Вихідні та святкові дні</t>
  </si>
  <si>
    <t>ВЧ</t>
  </si>
  <si>
    <t>Вечірні години  роботи</t>
  </si>
  <si>
    <t>РН</t>
  </si>
  <si>
    <t>Нічні години  роботи</t>
  </si>
  <si>
    <t>Надурочні години  роботи</t>
  </si>
  <si>
    <t>Години роботи у вихідні та святкові дні</t>
  </si>
  <si>
    <t>В</t>
  </si>
  <si>
    <t>Основна  щорічна відпустка (ст.6 Закону України "Про відпустки")</t>
  </si>
  <si>
    <t>Відпустка у зв’язку з вагітністю і пологами (стаття 17 Закону України "Про відпустки") та відпустка для догляду за дитиною до досягнення нею трирічного віку (ст. 18 Закону України «Про відпустки»)</t>
  </si>
  <si>
    <t>Відпустка для догляду за дитиною до досягнення нею 6-ти річного віку (ст. 25 п.3 Закону України "Про відпустки")</t>
  </si>
  <si>
    <t>Відпустка без збереження заробітної плати за згодою сторін (стаття 26 Закону України "Про відпустки")</t>
  </si>
  <si>
    <t xml:space="preserve">Оплачувана тимчасова непрацездатність </t>
  </si>
  <si>
    <t>ВСЬОГО НАДУРОЧНІ (к-сть чол.)</t>
  </si>
  <si>
    <t>ВСЬОГО РОБОТА У ВИХІДНИЙ ДЕНЬ (к-сть чол.)</t>
  </si>
  <si>
    <t>робота у вихідні, святкові дні (год.)</t>
  </si>
  <si>
    <t xml:space="preserve">Адмінстрація(графік)  </t>
  </si>
  <si>
    <t>00/1225</t>
  </si>
  <si>
    <t>Бабій Людмила  Василівна</t>
  </si>
  <si>
    <t>фельшер</t>
  </si>
  <si>
    <t>00/1224</t>
  </si>
  <si>
    <t>Корня Валентин Григорович</t>
  </si>
  <si>
    <t>00/1227</t>
  </si>
  <si>
    <t>Півень Георгій Георгійович</t>
  </si>
  <si>
    <t xml:space="preserve">Відділ ІТ  </t>
  </si>
  <si>
    <t>00/0078</t>
  </si>
  <si>
    <t>Гудан Юрій Віталійович</t>
  </si>
  <si>
    <t>адміністратор системи</t>
  </si>
  <si>
    <t>00/0064</t>
  </si>
  <si>
    <t>Метельський Борис Євгенійович</t>
  </si>
  <si>
    <t>00/0079</t>
  </si>
  <si>
    <t>Руснак Євгеній Степанович</t>
  </si>
  <si>
    <t xml:space="preserve">Начальники змін  </t>
  </si>
  <si>
    <t xml:space="preserve">зміна-1  </t>
  </si>
  <si>
    <t>10/0025</t>
  </si>
  <si>
    <t>Маник  Віталій  Дмитрович</t>
  </si>
  <si>
    <t>інструктор виробничого навчання</t>
  </si>
  <si>
    <t>00/1027</t>
  </si>
  <si>
    <t>Паршин  Сергій  Олександрович</t>
  </si>
  <si>
    <t>начальник дільниці</t>
  </si>
  <si>
    <t>10/0119</t>
  </si>
  <si>
    <t>Перепічка Сергій Васильович</t>
  </si>
  <si>
    <t>00/0063</t>
  </si>
  <si>
    <t>Перепьолкіна Оксана Володимирівна</t>
  </si>
  <si>
    <t>фахівець з кадрів</t>
  </si>
  <si>
    <t xml:space="preserve">зміна-2  </t>
  </si>
  <si>
    <t>10/0178</t>
  </si>
  <si>
    <t>Аніна Еріка Олександрівна</t>
  </si>
  <si>
    <t>старший інструктор виробничого навчання</t>
  </si>
  <si>
    <t>10/0011</t>
  </si>
  <si>
    <t>Вольська  Олена  Михайлівна</t>
  </si>
  <si>
    <t>10/0434</t>
  </si>
  <si>
    <t>Поліщук Аліна Валентинівна</t>
  </si>
  <si>
    <t>10/0287</t>
  </si>
  <si>
    <t>Тащук Анастасія Дмитрівна</t>
  </si>
  <si>
    <t>10/0605</t>
  </si>
  <si>
    <t>Хмель Володимир Мирославович</t>
  </si>
  <si>
    <t xml:space="preserve">зміна-3  </t>
  </si>
  <si>
    <t>00/1207</t>
  </si>
  <si>
    <t>Атодиресе Віктор Васильович</t>
  </si>
  <si>
    <t>10/0333</t>
  </si>
  <si>
    <t>Білий Денис Сергійович</t>
  </si>
  <si>
    <t>00/0043</t>
  </si>
  <si>
    <t>Гаврилюк Таїсія Олексіївна</t>
  </si>
  <si>
    <t xml:space="preserve">Індивідуальний графік  </t>
  </si>
  <si>
    <t>00/0048</t>
  </si>
  <si>
    <t>Глазер Мар'яна Степанівна</t>
  </si>
  <si>
    <t>адміністратор-тренер</t>
  </si>
  <si>
    <t>00/0049</t>
  </si>
  <si>
    <t>Рослякова Катерина Костянтинівна</t>
  </si>
  <si>
    <t xml:space="preserve">Таб. №    </t>
  </si>
  <si>
    <t xml:space="preserve">Фамилия И. О.       </t>
  </si>
  <si>
    <t xml:space="preserve">Должность           </t>
  </si>
  <si>
    <t xml:space="preserve">ТОВ"Аутомотів Електрік Україна"  </t>
  </si>
  <si>
    <t xml:space="preserve">Адміністрація(5-ти денка)  </t>
  </si>
  <si>
    <t xml:space="preserve">Адмін. персонал  </t>
  </si>
  <si>
    <t>00/0018</t>
  </si>
  <si>
    <t>Дудка  Марина  Дмитрівна</t>
  </si>
  <si>
    <t>старший адміністратор системи</t>
  </si>
  <si>
    <t>00/0029</t>
  </si>
  <si>
    <t>Кобевко  Дмитро  Онуфрійович</t>
  </si>
  <si>
    <t>завідувач господарства</t>
  </si>
  <si>
    <t>00/0008</t>
  </si>
  <si>
    <t>Сільченко  Антон  Володимирович</t>
  </si>
  <si>
    <t>менеджер системи LEAN</t>
  </si>
  <si>
    <t xml:space="preserve">00/0114   </t>
  </si>
  <si>
    <t xml:space="preserve">Струсовська  Наталя  Іванівна </t>
  </si>
  <si>
    <t>00/0010</t>
  </si>
  <si>
    <t>Януш Петро Володимирович</t>
  </si>
  <si>
    <t>начальник відділу ІТ</t>
  </si>
  <si>
    <t xml:space="preserve">Бухгалтерія  </t>
  </si>
  <si>
    <t>00/0082</t>
  </si>
  <si>
    <t>Боднар Марина Віталіївна</t>
  </si>
  <si>
    <t>бухгалтер</t>
  </si>
  <si>
    <t>00/0059</t>
  </si>
  <si>
    <t>Кердей Яна Василівна</t>
  </si>
  <si>
    <t xml:space="preserve">головний бухгалтер </t>
  </si>
  <si>
    <t>00/0072</t>
  </si>
  <si>
    <t>Онищенко Марія Леонідівна</t>
  </si>
  <si>
    <t>00/0055</t>
  </si>
  <si>
    <t>Плєшко Ярина Миколаївна</t>
  </si>
  <si>
    <t>00/0104</t>
  </si>
  <si>
    <t>Позднякова Людмила Петрівна</t>
  </si>
  <si>
    <t>00/0054</t>
  </si>
  <si>
    <t>Пуюл Наталя Анатоліївна</t>
  </si>
  <si>
    <t>00/0033</t>
  </si>
  <si>
    <t>Ряба Людмила Іванівна</t>
  </si>
  <si>
    <t>провідний бухгалтер</t>
  </si>
  <si>
    <t>00/0093</t>
  </si>
  <si>
    <t>Ткачик Ярослав Юрійович</t>
  </si>
  <si>
    <t>економіст</t>
  </si>
  <si>
    <t>00/0053</t>
  </si>
  <si>
    <t>Шарко Ольга Григоріївна</t>
  </si>
  <si>
    <t>старший бухгалтер</t>
  </si>
  <si>
    <t>00/0076</t>
  </si>
  <si>
    <t>Штефано Христина Петрівна</t>
  </si>
  <si>
    <t xml:space="preserve">Відділ HR  </t>
  </si>
  <si>
    <t>00/0069</t>
  </si>
  <si>
    <t>Андронік Степан Володимирович</t>
  </si>
  <si>
    <t>кур'єр</t>
  </si>
  <si>
    <t>00/0095</t>
  </si>
  <si>
    <t>Апетрой Анжела Степанівна</t>
  </si>
  <si>
    <t>10/0661</t>
  </si>
  <si>
    <t>Гайдук Євгеній Юрійович</t>
  </si>
  <si>
    <t>00/0006</t>
  </si>
  <si>
    <t>Дзісь  Олександр  Миколайович</t>
  </si>
  <si>
    <t>00/1009</t>
  </si>
  <si>
    <t>Дяченко  Олександр  Миколайович</t>
  </si>
  <si>
    <t>00/1226</t>
  </si>
  <si>
    <t>Маснюк Тетяна Анатоліївна</t>
  </si>
  <si>
    <t>менеджер НR</t>
  </si>
  <si>
    <t>00/1212</t>
  </si>
  <si>
    <t>Матюшкіна Валентина Василівна</t>
  </si>
  <si>
    <t>табельщик</t>
  </si>
  <si>
    <t>00/0061</t>
  </si>
  <si>
    <t>Нашиба Олена Аркадіївна</t>
  </si>
  <si>
    <t>00/0057</t>
  </si>
  <si>
    <t>Пацарнюк Мар'яна  Ярославівна</t>
  </si>
  <si>
    <t>начальник відділу кадрів</t>
  </si>
  <si>
    <t>00/0056</t>
  </si>
  <si>
    <t>Повержук Геннадій Вікторович</t>
  </si>
  <si>
    <t>00/0101</t>
  </si>
  <si>
    <t>Терещенко Наталія Євгенівна</t>
  </si>
  <si>
    <t>діловод</t>
  </si>
  <si>
    <t>00/0087</t>
  </si>
  <si>
    <t>Ткачук Ірина Ярославівна</t>
  </si>
  <si>
    <t>00/0016</t>
  </si>
  <si>
    <t>Толмач  Марина  Анатоліївна</t>
  </si>
  <si>
    <t>00/0028</t>
  </si>
  <si>
    <t>Томулець  Олена  Ігнатівна</t>
  </si>
  <si>
    <t>00/1220</t>
  </si>
  <si>
    <t>Унгурян Ольга Василівна</t>
  </si>
  <si>
    <t>00/0083</t>
  </si>
  <si>
    <t>Чікурлій Надія Петрівна</t>
  </si>
  <si>
    <t>00/0100</t>
  </si>
  <si>
    <t>Юречко Ірина Павлівна</t>
  </si>
  <si>
    <t xml:space="preserve">Відділ контролю та якості  </t>
  </si>
  <si>
    <t>10/1765</t>
  </si>
  <si>
    <t>Аіфтінке Максим Андрійович</t>
  </si>
  <si>
    <t>контролер/30хв.перерва</t>
  </si>
  <si>
    <t xml:space="preserve">00/0113   </t>
  </si>
  <si>
    <t>Амаріє Олександр Георгійович</t>
  </si>
  <si>
    <t>00/1229</t>
  </si>
  <si>
    <t>Басараб Максим Іванович</t>
  </si>
  <si>
    <t>старший інженер з якості</t>
  </si>
  <si>
    <t xml:space="preserve">00/0112   </t>
  </si>
  <si>
    <t>Варнава  Наталія Ігорівна</t>
  </si>
  <si>
    <t>директор відділу якості</t>
  </si>
  <si>
    <t>10/1340</t>
  </si>
  <si>
    <t>Гула Олександр Миколайович</t>
  </si>
  <si>
    <t>контролер/30хв. перерва</t>
  </si>
  <si>
    <t>00/1203</t>
  </si>
  <si>
    <t>Димушка Михайло Михайлович</t>
  </si>
  <si>
    <t>директор з якості</t>
  </si>
  <si>
    <t>00/1072</t>
  </si>
  <si>
    <t>Єленюк Юрій Михайлович</t>
  </si>
  <si>
    <t>фахівець з якості</t>
  </si>
  <si>
    <t>00/0067</t>
  </si>
  <si>
    <t xml:space="preserve">Зелінський  Микола </t>
  </si>
  <si>
    <t>10/1073</t>
  </si>
  <si>
    <t>Кичак  Людмила Іванівна</t>
  </si>
  <si>
    <t>00/1209</t>
  </si>
  <si>
    <t>Коцур Вікторія Володимирівна</t>
  </si>
  <si>
    <t>00/1231</t>
  </si>
  <si>
    <t>Коцур Людмила Володимирівна</t>
  </si>
  <si>
    <t>10/0226</t>
  </si>
  <si>
    <t>Кукурудзяк Андрій Васильович</t>
  </si>
  <si>
    <t>інженер з якості</t>
  </si>
  <si>
    <t>00/1095</t>
  </si>
  <si>
    <t>Матеоренко Микита Сергійович</t>
  </si>
  <si>
    <t>00/1029</t>
  </si>
  <si>
    <t>Мафтей Іван Іванович</t>
  </si>
  <si>
    <t>лаборант</t>
  </si>
  <si>
    <t>10/0032</t>
  </si>
  <si>
    <t>Слінько Мар'яна Дмитрівна</t>
  </si>
  <si>
    <t>10/1080</t>
  </si>
  <si>
    <t>Утченко Марина Дмитрівна</t>
  </si>
  <si>
    <t>00/1102</t>
  </si>
  <si>
    <t>Ярощук Євген Вікторович</t>
  </si>
  <si>
    <t xml:space="preserve">Відділ логістики та ЗЕЗ  </t>
  </si>
  <si>
    <t>00/0050</t>
  </si>
  <si>
    <t>Бучацька Лідія Михайлівна</t>
  </si>
  <si>
    <t>менеджер ЗЕЗ</t>
  </si>
  <si>
    <t>00/0017</t>
  </si>
  <si>
    <t>Гарасим  Анна  Сергіївна</t>
  </si>
  <si>
    <t>менеджер з логістики</t>
  </si>
  <si>
    <t>00/0024</t>
  </si>
  <si>
    <t>Гуменюк  Тарас  Володимирович</t>
  </si>
  <si>
    <t>00/0032</t>
  </si>
  <si>
    <t>Кобзар  Наталія  Анатоліївна</t>
  </si>
  <si>
    <t>начальник відділу ЗЕЗ</t>
  </si>
  <si>
    <t>00/1007</t>
  </si>
  <si>
    <t>Купченко  Іван  Петрович</t>
  </si>
  <si>
    <t>10/0214</t>
  </si>
  <si>
    <t>Нікітін Олег  Георгійович</t>
  </si>
  <si>
    <t>00/0051</t>
  </si>
  <si>
    <t>Нікітіна Олена Миколаївна</t>
  </si>
  <si>
    <t>00/0066</t>
  </si>
  <si>
    <t>Процюк Анна Олександрівна</t>
  </si>
  <si>
    <t>начальник відділу логістики</t>
  </si>
  <si>
    <t>00/1071</t>
  </si>
  <si>
    <t>Тарновецький Юрій Юрійович</t>
  </si>
  <si>
    <t xml:space="preserve">завідувач центральним складом </t>
  </si>
  <si>
    <t xml:space="preserve">Відділ ОП  </t>
  </si>
  <si>
    <t>00/0036</t>
  </si>
  <si>
    <t>Деркач Олександр Корнійович</t>
  </si>
  <si>
    <t>нач. служби охорони праці/8-17</t>
  </si>
  <si>
    <t>00/0088</t>
  </si>
  <si>
    <t>Княгніцька Ганна Юріївна</t>
  </si>
  <si>
    <t>00/1230</t>
  </si>
  <si>
    <t>Непеляк Наталя  Ярославівна</t>
  </si>
  <si>
    <t>00/0038</t>
  </si>
  <si>
    <t>Юрченко Світлана Володимирівна</t>
  </si>
  <si>
    <t>старший фельдшер</t>
  </si>
  <si>
    <t xml:space="preserve">Нач. дільниць  </t>
  </si>
  <si>
    <t>10/0066</t>
  </si>
  <si>
    <t>Данилюк  Ігор  Миколайович</t>
  </si>
  <si>
    <t>начальник дільниці/8-17</t>
  </si>
  <si>
    <t>10/0409</t>
  </si>
  <si>
    <t>Констанчан Віталій Миколайович</t>
  </si>
  <si>
    <t>00/0092</t>
  </si>
  <si>
    <t>Кочан Роман Петрович</t>
  </si>
  <si>
    <t>начальник виробництва фінального монтажу/8-17</t>
  </si>
  <si>
    <t>10/0153</t>
  </si>
  <si>
    <t>Нікульча Руслан Васильович</t>
  </si>
  <si>
    <t>10/0321</t>
  </si>
  <si>
    <t>Озімовська Наталія Валентинівна</t>
  </si>
  <si>
    <t xml:space="preserve">Технічний відділ  </t>
  </si>
  <si>
    <t>00/0091</t>
  </si>
  <si>
    <t>Грищук Максим  Іванович</t>
  </si>
  <si>
    <t>начальник технічного відділ/8-17</t>
  </si>
  <si>
    <t>00/1001</t>
  </si>
  <si>
    <t>Гусар  Тарас  Олегович</t>
  </si>
  <si>
    <t>головний інженер</t>
  </si>
  <si>
    <t>00/1044</t>
  </si>
  <si>
    <t>Дорош Василь Іванович</t>
  </si>
  <si>
    <t>заст.нач.технічного відділу</t>
  </si>
  <si>
    <t>00/0106</t>
  </si>
  <si>
    <t>Кніщук  Іван Миколайович</t>
  </si>
  <si>
    <t>головний енергетик</t>
  </si>
  <si>
    <t>10/1863</t>
  </si>
  <si>
    <t>Коновчук Василь Вікторович</t>
  </si>
  <si>
    <t>інженер з пожежної безпеки</t>
  </si>
  <si>
    <t>00/0102</t>
  </si>
  <si>
    <t>Малий Сергій Вікторович</t>
  </si>
  <si>
    <t>00/0073</t>
  </si>
  <si>
    <t>Чеботар  Стеліан Федорович</t>
  </si>
  <si>
    <t>старший механік/8-17</t>
  </si>
  <si>
    <t xml:space="preserve">Технологічний відділ  </t>
  </si>
  <si>
    <t>10/0201</t>
  </si>
  <si>
    <t>Бабечко Надія Юріївна</t>
  </si>
  <si>
    <t>нач.технологогічного відділу</t>
  </si>
  <si>
    <t>10/1443</t>
  </si>
  <si>
    <t>Бойко Сергій Миколайович</t>
  </si>
  <si>
    <t>технолог</t>
  </si>
  <si>
    <t>00/0105</t>
  </si>
  <si>
    <t>Борщевська Ніна Володимерівна</t>
  </si>
  <si>
    <t>фахівець з нормування праці/до17,30 обід 30хв.</t>
  </si>
  <si>
    <t>00/0107</t>
  </si>
  <si>
    <t>Булега Богдан Юрійович</t>
  </si>
  <si>
    <t>00/1285</t>
  </si>
  <si>
    <t>Гімчинський Михайло Федорович</t>
  </si>
  <si>
    <t>Грек Віталія Сергіївна</t>
  </si>
  <si>
    <t>фахівець з нормування праці</t>
  </si>
  <si>
    <t>00/0109</t>
  </si>
  <si>
    <t>Димид Олексій Васильвич</t>
  </si>
  <si>
    <t>00/1193</t>
  </si>
  <si>
    <t>Каденюк Тетяна Ярославівна</t>
  </si>
  <si>
    <t>10/0428</t>
  </si>
  <si>
    <t>Кельбя Олександр Васильович</t>
  </si>
  <si>
    <t>00/0110</t>
  </si>
  <si>
    <t>Комаровський Владислав Володимирович</t>
  </si>
  <si>
    <t>технолог/до17,00 обід30хв.</t>
  </si>
  <si>
    <t>00/0108</t>
  </si>
  <si>
    <t>Лелюк Тарас Миколайович</t>
  </si>
  <si>
    <t>10/0547</t>
  </si>
  <si>
    <t>Манюк Дмитро Ігорович</t>
  </si>
  <si>
    <t>00/0096</t>
  </si>
  <si>
    <t>Мацкуляк Іванна Вільгельмівна</t>
  </si>
  <si>
    <t>10/1339</t>
  </si>
  <si>
    <t>Одинська Наталя Василівна</t>
  </si>
  <si>
    <t xml:space="preserve">технолог/17,00 обід30хв. </t>
  </si>
  <si>
    <t>10/0854</t>
  </si>
  <si>
    <t>Романчук Петро Маріанович</t>
  </si>
  <si>
    <t>00/0058</t>
  </si>
  <si>
    <t>Ротко Андрій Володимирович</t>
  </si>
  <si>
    <t>старший технолог</t>
  </si>
  <si>
    <t xml:space="preserve">Комірники(5-ти денка)  </t>
  </si>
  <si>
    <t>00/1238</t>
  </si>
  <si>
    <t>Александрович В'ячеслав Борисович</t>
  </si>
  <si>
    <t>комірник</t>
  </si>
  <si>
    <t>00/1222</t>
  </si>
  <si>
    <t>Амбрусевич Олександр Валерійович</t>
  </si>
  <si>
    <t>00/1264</t>
  </si>
  <si>
    <t>Василенко Анатолій Олександрович</t>
  </si>
  <si>
    <t>10/0359</t>
  </si>
  <si>
    <t>Васильєва Галина Наільївна</t>
  </si>
  <si>
    <t>комірник/скраб</t>
  </si>
  <si>
    <t>00/1271</t>
  </si>
  <si>
    <t>Гусев Сергій Іванович</t>
  </si>
  <si>
    <t>00/1217</t>
  </si>
  <si>
    <t>Гуцуляк Максим Анатолійович</t>
  </si>
  <si>
    <t>10/0061</t>
  </si>
  <si>
    <t>Єфімова  Ірина  Василівна</t>
  </si>
  <si>
    <t>00/1260</t>
  </si>
  <si>
    <t>Романчук Іван Григорович</t>
  </si>
  <si>
    <t>00/1294</t>
  </si>
  <si>
    <t>Сухорукіна Ірина Ігорівна</t>
  </si>
  <si>
    <t>10/0675</t>
  </si>
  <si>
    <t>Філіпець Павло Валентинович</t>
  </si>
  <si>
    <t>10/0270</t>
  </si>
  <si>
    <t>Чабан Вячеслав Васильович</t>
  </si>
  <si>
    <t>комірник/7-15/30/скраб</t>
  </si>
  <si>
    <t>00/1109</t>
  </si>
  <si>
    <t>Чемборович Андрій  Миколайович</t>
  </si>
  <si>
    <t>00/1221</t>
  </si>
  <si>
    <t>Шелестовський Олександр Ігорович</t>
  </si>
  <si>
    <t>водій навантажувача</t>
  </si>
  <si>
    <t>00/1214</t>
  </si>
  <si>
    <t>Шимків Юлія Володимирівна</t>
  </si>
  <si>
    <t>00/1288</t>
  </si>
  <si>
    <t>Шимків Юрій Миколайович</t>
  </si>
  <si>
    <t>00/1291</t>
  </si>
  <si>
    <t>Якубовська Анжела Юріївна</t>
  </si>
  <si>
    <t xml:space="preserve">Налагоджувальники(5-ти денка)  </t>
  </si>
  <si>
    <t>00/1137</t>
  </si>
  <si>
    <t>Гаврилюк В'ячеслав Михайлович</t>
  </si>
  <si>
    <t>слюсар-ремонтник/7-15,35</t>
  </si>
  <si>
    <t>00/1257</t>
  </si>
  <si>
    <t>Данчул Геннадій Михайлович</t>
  </si>
  <si>
    <t>слюсар-ремонтник</t>
  </si>
  <si>
    <t>00/1077</t>
  </si>
  <si>
    <t>Міронов Павло Володимирович</t>
  </si>
  <si>
    <t>00/1015</t>
  </si>
  <si>
    <t>Панцир Віктор Сергійович</t>
  </si>
  <si>
    <t>механік</t>
  </si>
  <si>
    <t>00/1079</t>
  </si>
  <si>
    <t>Терещенко Сергій Едуардович</t>
  </si>
  <si>
    <t>00/1284</t>
  </si>
  <si>
    <t>Тимофійчук Орест Методійович</t>
  </si>
  <si>
    <t xml:space="preserve">Прибиральниці  </t>
  </si>
  <si>
    <t>00/1244</t>
  </si>
  <si>
    <t>Кібак Іван Георгійович</t>
  </si>
  <si>
    <t>підсобний робітник/по 4 година 5-ти денка</t>
  </si>
  <si>
    <t>00/1147</t>
  </si>
  <si>
    <t>Марфійчук Степанія Константинівна</t>
  </si>
  <si>
    <t>комірник/Кобевко</t>
  </si>
  <si>
    <t>00/1073</t>
  </si>
  <si>
    <t>Постевка Ганна Леонідівна</t>
  </si>
  <si>
    <t>прибиральник</t>
  </si>
  <si>
    <t xml:space="preserve">Студенти ПТУ  </t>
  </si>
  <si>
    <t>20/0058</t>
  </si>
  <si>
    <t>Вербовський Ілля Марінович</t>
  </si>
  <si>
    <t>електромонтажник-схемник/практика</t>
  </si>
  <si>
    <t>20/0032</t>
  </si>
  <si>
    <t>Козан Руслана Миколаївна</t>
  </si>
  <si>
    <t>20/0065</t>
  </si>
  <si>
    <t>Козоглодюк Микола Петрович</t>
  </si>
  <si>
    <t>20/0029</t>
  </si>
  <si>
    <t>Лопушнян Владислав Іванович</t>
  </si>
  <si>
    <t>20/0064</t>
  </si>
  <si>
    <t>Мінтенко Василь Дмитрович</t>
  </si>
  <si>
    <t>20/0062</t>
  </si>
  <si>
    <t>Романик Павло Романович</t>
  </si>
  <si>
    <t>електромонтажник-схемник/практика по 27,06</t>
  </si>
  <si>
    <t>20/0063</t>
  </si>
  <si>
    <t>Сандулов Юрій Георгійович</t>
  </si>
  <si>
    <t>20/0043</t>
  </si>
  <si>
    <t>Труфин Володимир Михайлович</t>
  </si>
  <si>
    <t>20/0060</t>
  </si>
  <si>
    <t>Харена Олександр Анатолійович</t>
  </si>
  <si>
    <t xml:space="preserve">Студенти ЧНУ  </t>
  </si>
  <si>
    <t>10/1896</t>
  </si>
  <si>
    <t>Башняк Іван Ярославович</t>
  </si>
  <si>
    <t>електромонтажник-схемник/с12,10</t>
  </si>
  <si>
    <t>10/1946</t>
  </si>
  <si>
    <t>Бялковський Олександр Олександрович</t>
  </si>
  <si>
    <t>електромонтажник схемник/с 01,11</t>
  </si>
  <si>
    <t>10/1867</t>
  </si>
  <si>
    <t>Герман Сергій Дорінович</t>
  </si>
  <si>
    <t>електромонтажник-схемник/с02,10</t>
  </si>
  <si>
    <t>10/1934</t>
  </si>
  <si>
    <t>Дроздюк Владислав Васильович</t>
  </si>
  <si>
    <t>електромонтажник схемник/с31,10 ЧНУ 2 см</t>
  </si>
  <si>
    <t>10/1921</t>
  </si>
  <si>
    <t>Марусик Владислав Іванович</t>
  </si>
  <si>
    <t>оператор/c22.10</t>
  </si>
  <si>
    <t>10/2035</t>
  </si>
  <si>
    <t>Мунтян Леонід Степанович</t>
  </si>
  <si>
    <t>електромонтажник-схемник/с12,11</t>
  </si>
  <si>
    <t>10/2047</t>
  </si>
  <si>
    <t>Одайський Ілля Віталійович</t>
  </si>
  <si>
    <t>10/1870</t>
  </si>
  <si>
    <t>Олексенко Ірина Сергіївна</t>
  </si>
  <si>
    <t>електромонтажник-схемник/с02,10/с01,11 - 4дн.</t>
  </si>
  <si>
    <t>10/1894</t>
  </si>
  <si>
    <t>Решутка Володимир Степанович</t>
  </si>
  <si>
    <t>10/1871</t>
  </si>
  <si>
    <t>Сарай Вікторія Іванівна</t>
  </si>
  <si>
    <t>електромонтажник-схемник/с02,10/с 01,11 - 4дн.</t>
  </si>
  <si>
    <t>10/1893</t>
  </si>
  <si>
    <t>Сопилюк Назар Васильович</t>
  </si>
  <si>
    <t>10/1922</t>
  </si>
  <si>
    <t>Хавруняк Максим Максимович</t>
  </si>
  <si>
    <t>електромонтажник-схемник/c22.10</t>
  </si>
  <si>
    <t xml:space="preserve">РАЗОМ ПРИСУТНІ ЗГІДНО ГРАФІКА (к-сть чол.) / ВСЬОГО год/днів </t>
  </si>
  <si>
    <t>ІН</t>
  </si>
  <si>
    <t>5-ти денка</t>
  </si>
  <si>
    <t>в</t>
  </si>
  <si>
    <t>тн</t>
  </si>
  <si>
    <t>нз</t>
  </si>
  <si>
    <t>на</t>
  </si>
  <si>
    <t>інженер з комплектування устаткування</t>
  </si>
  <si>
    <t>і</t>
  </si>
  <si>
    <t>рв</t>
  </si>
  <si>
    <t>заступник директора з якості</t>
  </si>
  <si>
    <t>майстер дільниці</t>
  </si>
  <si>
    <t>00/0111</t>
  </si>
  <si>
    <t>ну</t>
  </si>
  <si>
    <t>00/1183</t>
  </si>
  <si>
    <t>Антошевська Світлана Іллівна</t>
  </si>
  <si>
    <t>00/1187</t>
  </si>
  <si>
    <t>Вольхін Всеволод Валерійович</t>
  </si>
  <si>
    <t>00/1188</t>
  </si>
  <si>
    <t>Гаврилюк Олексій Аркадійович</t>
  </si>
  <si>
    <t>00/1186</t>
  </si>
  <si>
    <t>00/1181</t>
  </si>
  <si>
    <t>підсобний робітник</t>
  </si>
  <si>
    <t>Татарін Василь Васильович</t>
  </si>
  <si>
    <t>00/0099</t>
  </si>
  <si>
    <t>Шарко Валентин Федорович</t>
  </si>
  <si>
    <t>вв</t>
  </si>
  <si>
    <t>інженер з охорони праці/8-17</t>
  </si>
  <si>
    <t>р</t>
  </si>
  <si>
    <t>Панасенко Євгенія Василівна</t>
  </si>
  <si>
    <t xml:space="preserve">електромонтажник-схемник/практика </t>
  </si>
  <si>
    <t>електромонтажник-схемник/ практика</t>
  </si>
  <si>
    <t>електромонтажник-схемник/практ.по 27,06</t>
  </si>
  <si>
    <t>перевод в бригаду после аванса</t>
  </si>
  <si>
    <t>х</t>
  </si>
  <si>
    <t>ін</t>
  </si>
  <si>
    <t>00/0115</t>
  </si>
  <si>
    <t>генеральний директор</t>
  </si>
  <si>
    <t>п</t>
  </si>
  <si>
    <t>10/1209</t>
  </si>
  <si>
    <t>Доміняк Володимир Анатолійович</t>
  </si>
  <si>
    <t>електромонтажник-схемник</t>
  </si>
  <si>
    <t>10/0152</t>
  </si>
  <si>
    <t>Задорожний Олександр Сергійович</t>
  </si>
  <si>
    <t>10/0151</t>
  </si>
  <si>
    <t>Задорожний Михайло Сергійович</t>
  </si>
  <si>
    <t>оператор</t>
  </si>
  <si>
    <t>10/0617</t>
  </si>
  <si>
    <t>Лапшин Олександр Вячеславович</t>
  </si>
  <si>
    <t>10/0646</t>
  </si>
  <si>
    <t>Мойсей Михайло Вячеславович</t>
  </si>
  <si>
    <t>10/0816</t>
  </si>
  <si>
    <t>Чайка Дмитро Юрійович</t>
  </si>
  <si>
    <t>10/0462</t>
  </si>
  <si>
    <t>10/0329</t>
  </si>
  <si>
    <t>Григірчик Володимир Михайлович</t>
  </si>
  <si>
    <t>10/1021</t>
  </si>
  <si>
    <t>Панчук Павло Вікторович</t>
  </si>
  <si>
    <t>10/0665</t>
  </si>
  <si>
    <t>Якоб Віктор Петрович</t>
  </si>
  <si>
    <t>10/0793</t>
  </si>
  <si>
    <t>Бундук Маріан Васильович</t>
  </si>
  <si>
    <t>10/0861</t>
  </si>
  <si>
    <t>Івашку Марчел Михайлович</t>
  </si>
  <si>
    <t>10/1635</t>
  </si>
  <si>
    <t>Палатнюк Олександр Петрович</t>
  </si>
  <si>
    <t>00/0068</t>
  </si>
  <si>
    <t>Гудзь Олександр Вікторович</t>
  </si>
  <si>
    <t>контролер</t>
  </si>
  <si>
    <t>10/1440</t>
  </si>
  <si>
    <t>Миндреску Михайло Михайлович</t>
  </si>
  <si>
    <t>транспортувальник</t>
  </si>
  <si>
    <t>00/1139</t>
  </si>
  <si>
    <t>Савчук Олександр Михайлович</t>
  </si>
  <si>
    <t>10/0342</t>
  </si>
  <si>
    <t>Александроає Інна Іванівна</t>
  </si>
  <si>
    <t>10/0312</t>
  </si>
  <si>
    <t>Бадічел Наталія Іванівна</t>
  </si>
  <si>
    <t>10/0508</t>
  </si>
  <si>
    <t>10/1351</t>
  </si>
  <si>
    <t>Гандюк Ольга Миколаївна</t>
  </si>
  <si>
    <t>10/0341</t>
  </si>
  <si>
    <t>Ганцеску Аліна Костянтинівна</t>
  </si>
  <si>
    <t>10/0545</t>
  </si>
  <si>
    <t>Дамян Габрієла Валентинівна</t>
  </si>
  <si>
    <t>10/0488</t>
  </si>
  <si>
    <t>Довганюк Антоніна Василівна</t>
  </si>
  <si>
    <t>00/0040</t>
  </si>
  <si>
    <t>Дубик Ганна Володимирівна</t>
  </si>
  <si>
    <t>10/0233</t>
  </si>
  <si>
    <t>Жалба Анна Федорівна</t>
  </si>
  <si>
    <t>10/0692</t>
  </si>
  <si>
    <t>Зигря Ірина Флорівна</t>
  </si>
  <si>
    <t>10/0100</t>
  </si>
  <si>
    <t>Іванець  Аліна  Василівна</t>
  </si>
  <si>
    <t>10/1247</t>
  </si>
  <si>
    <t>Крикливець Юлія Василівна</t>
  </si>
  <si>
    <t>10/0452</t>
  </si>
  <si>
    <t>Логош Ольга Вікторівна</t>
  </si>
  <si>
    <t>10/1477</t>
  </si>
  <si>
    <t>Мазурашу Людмила Марянівна</t>
  </si>
  <si>
    <t>10/1471</t>
  </si>
  <si>
    <t>Марчук Сніжана Василівна</t>
  </si>
  <si>
    <t>10/0285</t>
  </si>
  <si>
    <t>Марчук Альона Іванівна</t>
  </si>
  <si>
    <t>10/1502</t>
  </si>
  <si>
    <t>Мельник Ольга Іванівна</t>
  </si>
  <si>
    <t>10/1436</t>
  </si>
  <si>
    <t>Мельник Діна Валеріївна</t>
  </si>
  <si>
    <t>10/0680</t>
  </si>
  <si>
    <t>Негуляєва Лілія Ярославівна</t>
  </si>
  <si>
    <t>10/1051</t>
  </si>
  <si>
    <t>Палій Юлія Вікторівна</t>
  </si>
  <si>
    <t>10/0475</t>
  </si>
  <si>
    <t>Процюк Ганна Володимирівна</t>
  </si>
  <si>
    <t>10/1335</t>
  </si>
  <si>
    <t>Скицько Віолета Володимирівна</t>
  </si>
  <si>
    <t>10/0504</t>
  </si>
  <si>
    <t>Спринчану Даніела Семенівна</t>
  </si>
  <si>
    <t>10/0885</t>
  </si>
  <si>
    <t>Стрілець Мар'яна Олександрівна</t>
  </si>
  <si>
    <t>10/0279</t>
  </si>
  <si>
    <t>Тимофті Лівія Василівна</t>
  </si>
  <si>
    <t>10/1203</t>
  </si>
  <si>
    <t>Факас Марина Михайлівна</t>
  </si>
  <si>
    <t>10/0896</t>
  </si>
  <si>
    <t>Хоменко Тетяна Юріївна</t>
  </si>
  <si>
    <t>10/0788</t>
  </si>
  <si>
    <t>Циганок Надія Іванівна</t>
  </si>
  <si>
    <t>війск-1</t>
  </si>
  <si>
    <t>війск-2</t>
  </si>
  <si>
    <t>війск-3</t>
  </si>
  <si>
    <t>Декрет</t>
  </si>
  <si>
    <t>дд</t>
  </si>
  <si>
    <t>Верега Тетяна Ярославівна</t>
  </si>
  <si>
    <t>00/0116</t>
  </si>
  <si>
    <t>Томюк Валерій Васильович</t>
  </si>
  <si>
    <t>фахівець з цивільного захисту</t>
  </si>
  <si>
    <t>фахівець з обліку р/ч</t>
  </si>
  <si>
    <t>Фадігаті Петер</t>
  </si>
  <si>
    <t>асистент директора</t>
  </si>
  <si>
    <t>економіст з праці</t>
  </si>
  <si>
    <t>фахівець з навчання та розвитку персоналу</t>
  </si>
  <si>
    <t>фахівець з підбору персоналу</t>
  </si>
  <si>
    <t>ВІДСУТНІ  (к-сть чол.)</t>
  </si>
  <si>
    <t>переведено в бригаду</t>
  </si>
  <si>
    <t>е</t>
  </si>
  <si>
    <t>д</t>
  </si>
  <si>
    <t>н</t>
  </si>
  <si>
    <t>а</t>
  </si>
  <si>
    <t>о</t>
  </si>
  <si>
    <t>вд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</si>
</sst>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dd\.mm\.yy;@"/>
    <numFmt numFmtId="166" formatCode="[$-FC22]d\ mmmm\ yyyy&quot; р.&quot;;@"/>
  </numFmts>
  <fonts count="31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sz val="14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8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u/>
      <sz val="10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8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0EBB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8F"/>
        <bgColor indexed="64"/>
      </patternFill>
    </fill>
    <fill>
      <patternFill patternType="solid">
        <fgColor rgb="FFB495AA"/>
        <bgColor indexed="64"/>
      </patternFill>
    </fill>
  </fills>
  <borders count="8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0" fontId="3" fillId="0" borderId="0"/>
  </cellStyleXfs>
  <cellXfs count="429">
    <xf numFmtId="0" fontId="0" fillId="0" borderId="0" xfId="0"/>
    <xf numFmtId="14" fontId="9" fillId="5" borderId="5" xfId="0" applyNumberFormat="1" applyFont="1" applyFill="1" applyBorder="1" applyAlignment="1" applyProtection="1">
      <alignment horizontal="center" vertical="center"/>
      <protection hidden="1"/>
    </xf>
    <xf numFmtId="14" fontId="9" fillId="5" borderId="6" xfId="0" applyNumberFormat="1" applyFont="1" applyFill="1" applyBorder="1" applyAlignment="1" applyProtection="1">
      <alignment horizontal="center" vertical="center"/>
      <protection hidden="1"/>
    </xf>
    <xf numFmtId="2" fontId="9" fillId="6" borderId="6" xfId="0" applyNumberFormat="1" applyFont="1" applyFill="1" applyBorder="1" applyAlignment="1" applyProtection="1">
      <alignment horizontal="center" vertical="center" wrapText="1"/>
      <protection hidden="1"/>
    </xf>
    <xf numFmtId="2" fontId="9" fillId="6" borderId="7" xfId="0" applyNumberFormat="1" applyFont="1" applyFill="1" applyBorder="1" applyAlignment="1" applyProtection="1">
      <alignment horizontal="center" vertical="center" wrapText="1"/>
      <protection hidden="1"/>
    </xf>
    <xf numFmtId="14" fontId="9" fillId="5" borderId="8" xfId="0" applyNumberFormat="1" applyFont="1" applyFill="1" applyBorder="1" applyAlignment="1" applyProtection="1">
      <alignment horizontal="center" vertical="center"/>
      <protection hidden="1"/>
    </xf>
    <xf numFmtId="0" fontId="9" fillId="0" borderId="9" xfId="0" applyNumberFormat="1" applyFont="1" applyBorder="1" applyAlignment="1" applyProtection="1">
      <alignment horizontal="center"/>
      <protection hidden="1"/>
    </xf>
    <xf numFmtId="0" fontId="9" fillId="0" borderId="10" xfId="0" applyNumberFormat="1" applyFont="1" applyBorder="1" applyAlignment="1" applyProtection="1">
      <alignment horizontal="center"/>
      <protection hidden="1"/>
    </xf>
    <xf numFmtId="0" fontId="9" fillId="6" borderId="10" xfId="0" applyNumberFormat="1" applyFont="1" applyFill="1" applyBorder="1" applyAlignment="1" applyProtection="1">
      <alignment horizontal="center" vertical="center"/>
      <protection hidden="1"/>
    </xf>
    <xf numFmtId="0" fontId="9" fillId="6" borderId="11" xfId="0" applyNumberFormat="1" applyFont="1" applyFill="1" applyBorder="1" applyAlignment="1" applyProtection="1">
      <alignment horizontal="center" vertical="center"/>
      <protection hidden="1"/>
    </xf>
    <xf numFmtId="0" fontId="9" fillId="0" borderId="12" xfId="0" applyNumberFormat="1" applyFont="1" applyBorder="1" applyAlignment="1" applyProtection="1">
      <alignment horizontal="center"/>
      <protection hidden="1"/>
    </xf>
    <xf numFmtId="0" fontId="0" fillId="0" borderId="13" xfId="0" applyNumberFormat="1" applyBorder="1" applyAlignment="1" applyProtection="1">
      <alignment horizontal="center"/>
      <protection hidden="1"/>
    </xf>
    <xf numFmtId="14" fontId="0" fillId="0" borderId="14" xfId="0" applyNumberFormat="1" applyBorder="1" applyAlignment="1" applyProtection="1">
      <alignment horizontal="center"/>
      <protection locked="0" hidden="1"/>
    </xf>
    <xf numFmtId="0" fontId="0" fillId="6" borderId="14" xfId="0" applyNumberFormat="1" applyFill="1" applyBorder="1" applyAlignment="1" applyProtection="1">
      <alignment horizontal="center" vertical="center"/>
      <protection locked="0" hidden="1"/>
    </xf>
    <xf numFmtId="0" fontId="0" fillId="6" borderId="15" xfId="0" applyNumberFormat="1" applyFill="1" applyBorder="1" applyAlignment="1" applyProtection="1">
      <alignment horizontal="center" vertical="center"/>
      <protection locked="0" hidden="1"/>
    </xf>
    <xf numFmtId="0" fontId="0" fillId="0" borderId="16" xfId="0" applyNumberFormat="1" applyBorder="1" applyAlignment="1" applyProtection="1">
      <alignment horizontal="center"/>
      <protection hidden="1"/>
    </xf>
    <xf numFmtId="14" fontId="0" fillId="0" borderId="17" xfId="0" applyNumberFormat="1" applyBorder="1" applyAlignment="1" applyProtection="1">
      <alignment horizontal="center"/>
      <protection locked="0" hidden="1"/>
    </xf>
    <xf numFmtId="0" fontId="0" fillId="6" borderId="17" xfId="0" applyNumberFormat="1" applyFill="1" applyBorder="1" applyAlignment="1" applyProtection="1">
      <alignment horizontal="center" vertical="center"/>
      <protection locked="0" hidden="1"/>
    </xf>
    <xf numFmtId="0" fontId="0" fillId="6" borderId="18" xfId="0" applyNumberFormat="1" applyFill="1" applyBorder="1" applyAlignment="1" applyProtection="1">
      <alignment horizontal="center" vertical="center"/>
      <protection locked="0" hidden="1"/>
    </xf>
    <xf numFmtId="0" fontId="0" fillId="0" borderId="19" xfId="0" applyNumberFormat="1" applyBorder="1" applyAlignment="1" applyProtection="1">
      <alignment horizontal="center"/>
      <protection hidden="1"/>
    </xf>
    <xf numFmtId="0" fontId="0" fillId="0" borderId="5" xfId="0" applyNumberFormat="1" applyBorder="1" applyAlignment="1" applyProtection="1">
      <alignment horizontal="center"/>
      <protection hidden="1"/>
    </xf>
    <xf numFmtId="14" fontId="0" fillId="0" borderId="6" xfId="0" applyNumberFormat="1" applyBorder="1" applyAlignment="1" applyProtection="1">
      <alignment horizontal="center"/>
      <protection locked="0" hidden="1"/>
    </xf>
    <xf numFmtId="0" fontId="0" fillId="6" borderId="6" xfId="0" applyNumberFormat="1" applyFill="1" applyBorder="1" applyAlignment="1" applyProtection="1">
      <alignment horizontal="center" vertical="center"/>
      <protection locked="0" hidden="1"/>
    </xf>
    <xf numFmtId="0" fontId="0" fillId="6" borderId="7" xfId="0" applyNumberFormat="1" applyFill="1" applyBorder="1" applyAlignment="1" applyProtection="1">
      <alignment horizontal="center" vertical="center"/>
      <protection locked="0" hidden="1"/>
    </xf>
    <xf numFmtId="0" fontId="0" fillId="0" borderId="20" xfId="0" applyNumberFormat="1" applyBorder="1" applyAlignment="1" applyProtection="1">
      <alignment horizontal="center"/>
      <protection hidden="1"/>
    </xf>
    <xf numFmtId="0" fontId="0" fillId="0" borderId="21" xfId="0" applyNumberFormat="1" applyBorder="1" applyAlignment="1" applyProtection="1">
      <alignment horizontal="center"/>
      <protection hidden="1"/>
    </xf>
    <xf numFmtId="0" fontId="0" fillId="6" borderId="22" xfId="0" applyNumberFormat="1" applyFill="1" applyBorder="1" applyAlignment="1" applyProtection="1">
      <alignment horizontal="center" vertical="center"/>
      <protection locked="0" hidden="1"/>
    </xf>
    <xf numFmtId="0" fontId="0" fillId="6" borderId="23" xfId="0" applyNumberFormat="1" applyFill="1" applyBorder="1" applyAlignment="1" applyProtection="1">
      <alignment horizontal="center" vertical="center"/>
      <protection locked="0" hidden="1"/>
    </xf>
    <xf numFmtId="0" fontId="0" fillId="0" borderId="24" xfId="0" applyNumberFormat="1" applyBorder="1" applyAlignment="1" applyProtection="1">
      <alignment horizontal="center"/>
      <protection hidden="1"/>
    </xf>
    <xf numFmtId="14" fontId="0" fillId="0" borderId="25" xfId="0" applyNumberFormat="1" applyBorder="1" applyAlignment="1" applyProtection="1">
      <alignment horizontal="center"/>
      <protection locked="0" hidden="1"/>
    </xf>
    <xf numFmtId="0" fontId="0" fillId="6" borderId="25" xfId="0" applyNumberFormat="1" applyFill="1" applyBorder="1" applyAlignment="1" applyProtection="1">
      <alignment horizontal="center" vertical="center"/>
      <protection locked="0" hidden="1"/>
    </xf>
    <xf numFmtId="0" fontId="0" fillId="6" borderId="26" xfId="0" applyNumberFormat="1" applyFill="1" applyBorder="1" applyAlignment="1" applyProtection="1">
      <alignment horizontal="center" vertical="center"/>
      <protection locked="0" hidden="1"/>
    </xf>
    <xf numFmtId="0" fontId="0" fillId="0" borderId="27" xfId="0" applyNumberFormat="1" applyBorder="1" applyAlignment="1" applyProtection="1">
      <alignment horizontal="center"/>
      <protection hidden="1"/>
    </xf>
    <xf numFmtId="14" fontId="0" fillId="0" borderId="28" xfId="0" applyNumberFormat="1" applyBorder="1" applyAlignment="1" applyProtection="1">
      <alignment horizontal="center"/>
      <protection locked="0" hidden="1"/>
    </xf>
    <xf numFmtId="0" fontId="0" fillId="6" borderId="29" xfId="0" applyNumberFormat="1" applyFill="1" applyBorder="1" applyAlignment="1" applyProtection="1">
      <alignment horizontal="center" vertical="center"/>
      <protection locked="0" hidden="1"/>
    </xf>
    <xf numFmtId="0" fontId="0" fillId="6" borderId="30" xfId="0" applyNumberFormat="1" applyFill="1" applyBorder="1" applyAlignment="1" applyProtection="1">
      <alignment horizontal="center" vertical="center"/>
      <protection locked="0" hidden="1"/>
    </xf>
    <xf numFmtId="0" fontId="0" fillId="0" borderId="31" xfId="0" applyNumberFormat="1" applyBorder="1" applyAlignment="1" applyProtection="1">
      <alignment horizontal="center"/>
      <protection hidden="1"/>
    </xf>
    <xf numFmtId="0" fontId="9" fillId="0" borderId="32" xfId="0" applyNumberFormat="1" applyFont="1" applyBorder="1" applyAlignment="1" applyProtection="1">
      <alignment horizontal="center"/>
      <protection hidden="1"/>
    </xf>
    <xf numFmtId="0" fontId="10" fillId="0" borderId="33" xfId="0" applyNumberFormat="1" applyFont="1" applyBorder="1" applyAlignment="1" applyProtection="1">
      <alignment horizontal="center"/>
      <protection hidden="1"/>
    </xf>
    <xf numFmtId="1" fontId="10" fillId="0" borderId="33" xfId="0" applyNumberFormat="1" applyFont="1" applyBorder="1" applyAlignment="1" applyProtection="1">
      <alignment horizontal="center"/>
      <protection hidden="1"/>
    </xf>
    <xf numFmtId="0" fontId="10" fillId="0" borderId="34" xfId="0" applyNumberFormat="1" applyFont="1" applyBorder="1" applyAlignment="1" applyProtection="1">
      <alignment horizontal="center" vertical="center"/>
      <protection hidden="1"/>
    </xf>
    <xf numFmtId="0" fontId="9" fillId="0" borderId="35" xfId="0" applyNumberFormat="1" applyFont="1" applyBorder="1" applyAlignment="1" applyProtection="1">
      <alignment horizontal="center"/>
      <protection hidden="1"/>
    </xf>
    <xf numFmtId="0" fontId="10" fillId="0" borderId="36" xfId="0" applyNumberFormat="1" applyFont="1" applyBorder="1" applyAlignment="1" applyProtection="1">
      <alignment horizontal="center" vertical="center"/>
      <protection hidden="1"/>
    </xf>
    <xf numFmtId="0" fontId="9" fillId="0" borderId="37" xfId="0" applyNumberFormat="1" applyFont="1" applyBorder="1" applyAlignment="1" applyProtection="1">
      <alignment horizontal="center"/>
      <protection hidden="1"/>
    </xf>
    <xf numFmtId="0" fontId="9" fillId="0" borderId="13" xfId="0" applyNumberFormat="1" applyFont="1" applyBorder="1" applyAlignment="1" applyProtection="1">
      <alignment horizontal="center"/>
      <protection hidden="1"/>
    </xf>
    <xf numFmtId="0" fontId="0" fillId="0" borderId="0" xfId="0" applyAlignment="1">
      <alignment horizontal="center"/>
    </xf>
    <xf numFmtId="0" fontId="9" fillId="0" borderId="14" xfId="0" applyNumberFormat="1" applyFont="1" applyBorder="1" applyAlignment="1" applyProtection="1">
      <alignment horizontal="center" vertical="center"/>
      <protection hidden="1"/>
    </xf>
    <xf numFmtId="0" fontId="9" fillId="0" borderId="15" xfId="0" applyNumberFormat="1" applyFont="1" applyBorder="1" applyAlignment="1" applyProtection="1">
      <alignment horizontal="center" vertical="center"/>
      <protection hidden="1"/>
    </xf>
    <xf numFmtId="0" fontId="9" fillId="0" borderId="16" xfId="0" applyNumberFormat="1" applyFont="1" applyBorder="1" applyAlignment="1" applyProtection="1">
      <alignment horizontal="center"/>
      <protection hidden="1"/>
    </xf>
    <xf numFmtId="1" fontId="0" fillId="0" borderId="17" xfId="0" applyNumberFormat="1" applyBorder="1" applyAlignment="1" applyProtection="1">
      <alignment horizontal="center"/>
      <protection hidden="1"/>
    </xf>
    <xf numFmtId="0" fontId="9" fillId="0" borderId="17" xfId="0" applyNumberFormat="1" applyFont="1" applyBorder="1" applyAlignment="1" applyProtection="1">
      <alignment horizontal="center" vertical="center"/>
      <protection hidden="1"/>
    </xf>
    <xf numFmtId="0" fontId="9" fillId="0" borderId="18" xfId="0" applyNumberFormat="1" applyFont="1" applyBorder="1" applyAlignment="1" applyProtection="1">
      <alignment horizontal="center" vertical="center"/>
      <protection hidden="1"/>
    </xf>
    <xf numFmtId="0" fontId="9" fillId="0" borderId="19" xfId="0" applyNumberFormat="1" applyFont="1" applyBorder="1" applyAlignment="1" applyProtection="1">
      <alignment horizontal="center"/>
      <protection hidden="1"/>
    </xf>
    <xf numFmtId="14" fontId="0" fillId="0" borderId="10" xfId="0" applyNumberFormat="1" applyBorder="1" applyAlignment="1" applyProtection="1">
      <alignment horizontal="center"/>
      <protection hidden="1"/>
    </xf>
    <xf numFmtId="0" fontId="0" fillId="0" borderId="10" xfId="0" applyNumberFormat="1" applyBorder="1" applyAlignment="1" applyProtection="1">
      <alignment horizontal="center" vertical="center"/>
      <protection hidden="1"/>
    </xf>
    <xf numFmtId="0" fontId="0" fillId="0" borderId="11" xfId="0" applyNumberFormat="1" applyBorder="1" applyAlignment="1" applyProtection="1">
      <alignment horizontal="center" vertical="center"/>
      <protection hidden="1"/>
    </xf>
    <xf numFmtId="0" fontId="9" fillId="0" borderId="38" xfId="0" applyNumberFormat="1" applyFont="1" applyBorder="1" applyAlignment="1" applyProtection="1">
      <alignment horizontal="center"/>
      <protection hidden="1"/>
    </xf>
    <xf numFmtId="14" fontId="0" fillId="0" borderId="39" xfId="0" applyNumberFormat="1" applyBorder="1" applyAlignment="1" applyProtection="1">
      <alignment horizontal="center"/>
      <protection hidden="1"/>
    </xf>
    <xf numFmtId="0" fontId="0" fillId="0" borderId="39" xfId="0" applyNumberFormat="1" applyBorder="1" applyAlignment="1" applyProtection="1">
      <alignment horizontal="center" vertical="center"/>
      <protection hidden="1"/>
    </xf>
    <xf numFmtId="0" fontId="0" fillId="0" borderId="40" xfId="0" applyNumberFormat="1" applyBorder="1" applyAlignment="1" applyProtection="1">
      <alignment horizontal="center" vertical="center"/>
      <protection hidden="1"/>
    </xf>
    <xf numFmtId="0" fontId="9" fillId="0" borderId="41" xfId="0" applyNumberFormat="1" applyFont="1" applyBorder="1" applyAlignment="1" applyProtection="1">
      <alignment horizontal="center"/>
      <protection hidden="1"/>
    </xf>
    <xf numFmtId="0" fontId="0" fillId="0" borderId="0" xfId="0" applyNumberFormat="1" applyAlignment="1" applyProtection="1">
      <alignment horizontal="center"/>
      <protection hidden="1"/>
    </xf>
    <xf numFmtId="0" fontId="11" fillId="0" borderId="0" xfId="0" applyNumberFormat="1" applyFont="1" applyAlignment="1" applyProtection="1">
      <alignment horizontal="center" vertical="center"/>
      <protection hidden="1"/>
    </xf>
    <xf numFmtId="0" fontId="13" fillId="0" borderId="0" xfId="0" applyFont="1" applyAlignment="1">
      <alignment horizontal="center" vertical="center" wrapText="1"/>
    </xf>
    <xf numFmtId="164" fontId="13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 wrapText="1"/>
    </xf>
    <xf numFmtId="0" fontId="14" fillId="0" borderId="46" xfId="0" applyFont="1" applyBorder="1" applyAlignment="1"/>
    <xf numFmtId="0" fontId="14" fillId="0" borderId="0" xfId="0" applyFont="1" applyBorder="1" applyAlignment="1"/>
    <xf numFmtId="0" fontId="13" fillId="0" borderId="0" xfId="0" applyFont="1" applyFill="1" applyAlignment="1">
      <alignment horizontal="center" vertical="center" wrapText="1"/>
    </xf>
    <xf numFmtId="49" fontId="13" fillId="0" borderId="0" xfId="0" applyNumberFormat="1" applyFont="1" applyFill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 applyAlignment="1"/>
    <xf numFmtId="0" fontId="15" fillId="0" borderId="0" xfId="0" applyFont="1" applyFill="1" applyAlignment="1">
      <alignment vertical="center" wrapText="1"/>
    </xf>
    <xf numFmtId="49" fontId="15" fillId="0" borderId="0" xfId="0" applyNumberFormat="1" applyFont="1" applyFill="1" applyAlignment="1">
      <alignment vertical="center" wrapText="1"/>
    </xf>
    <xf numFmtId="0" fontId="15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vertical="center" wrapText="1"/>
    </xf>
    <xf numFmtId="0" fontId="16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7" fillId="0" borderId="56" xfId="0" applyFont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19" fillId="0" borderId="60" xfId="0" applyFont="1" applyBorder="1" applyAlignment="1">
      <alignment horizontal="center" vertical="center" textRotation="90" wrapText="1"/>
    </xf>
    <xf numFmtId="0" fontId="19" fillId="0" borderId="60" xfId="0" applyFont="1" applyBorder="1" applyAlignment="1">
      <alignment horizontal="center" vertical="center" wrapText="1"/>
    </xf>
    <xf numFmtId="49" fontId="19" fillId="0" borderId="60" xfId="0" applyNumberFormat="1" applyFont="1" applyBorder="1" applyAlignment="1">
      <alignment horizontal="center" vertical="center" textRotation="90" wrapText="1"/>
    </xf>
    <xf numFmtId="0" fontId="19" fillId="0" borderId="61" xfId="0" applyFont="1" applyBorder="1" applyAlignment="1">
      <alignment horizontal="center" vertical="center" wrapText="1"/>
    </xf>
    <xf numFmtId="0" fontId="19" fillId="0" borderId="62" xfId="0" applyFont="1" applyBorder="1" applyAlignment="1">
      <alignment horizontal="center" vertical="center" wrapText="1"/>
    </xf>
    <xf numFmtId="0" fontId="19" fillId="0" borderId="63" xfId="0" applyFont="1" applyBorder="1" applyAlignment="1">
      <alignment horizontal="center" vertical="center" wrapText="1"/>
    </xf>
    <xf numFmtId="0" fontId="18" fillId="4" borderId="64" xfId="0" applyFont="1" applyFill="1" applyBorder="1" applyAlignment="1">
      <alignment horizontal="center" vertical="top" wrapText="1"/>
    </xf>
    <xf numFmtId="0" fontId="18" fillId="9" borderId="64" xfId="0" applyFont="1" applyFill="1" applyBorder="1" applyAlignment="1">
      <alignment horizontal="center" vertical="top" wrapText="1"/>
    </xf>
    <xf numFmtId="0" fontId="18" fillId="2" borderId="64" xfId="0" applyFont="1" applyFill="1" applyBorder="1" applyAlignment="1">
      <alignment horizontal="center" vertical="top" wrapText="1"/>
    </xf>
    <xf numFmtId="164" fontId="18" fillId="0" borderId="34" xfId="0" applyNumberFormat="1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 wrapText="1" shrinkToFit="1"/>
    </xf>
    <xf numFmtId="0" fontId="13" fillId="0" borderId="4" xfId="0" applyFont="1" applyBorder="1" applyAlignment="1">
      <alignment horizontal="center" vertical="center" wrapText="1" shrinkToFit="1"/>
    </xf>
    <xf numFmtId="0" fontId="13" fillId="0" borderId="66" xfId="0" applyFont="1" applyBorder="1" applyAlignment="1">
      <alignment horizontal="center" vertical="center" wrapText="1" shrinkToFit="1"/>
    </xf>
    <xf numFmtId="49" fontId="13" fillId="0" borderId="69" xfId="0" applyNumberFormat="1" applyFont="1" applyBorder="1" applyAlignment="1">
      <alignment vertical="center" wrapText="1" shrinkToFit="1"/>
    </xf>
    <xf numFmtId="0" fontId="13" fillId="0" borderId="5" xfId="0" applyNumberFormat="1" applyFont="1" applyBorder="1" applyAlignment="1">
      <alignment horizontal="center" vertical="center" wrapText="1" shrinkToFit="1"/>
    </xf>
    <xf numFmtId="0" fontId="13" fillId="0" borderId="6" xfId="0" applyNumberFormat="1" applyFont="1" applyBorder="1" applyAlignment="1">
      <alignment horizontal="center" vertical="center" wrapText="1" shrinkToFit="1"/>
    </xf>
    <xf numFmtId="0" fontId="13" fillId="0" borderId="7" xfId="0" applyNumberFormat="1" applyFont="1" applyBorder="1" applyAlignment="1">
      <alignment horizontal="center" vertical="center" wrapText="1" shrinkToFit="1"/>
    </xf>
    <xf numFmtId="0" fontId="13" fillId="0" borderId="0" xfId="0" applyNumberFormat="1" applyFont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 shrinkToFit="1"/>
    </xf>
    <xf numFmtId="0" fontId="13" fillId="0" borderId="6" xfId="0" applyFont="1" applyBorder="1" applyAlignment="1">
      <alignment horizontal="center" vertical="center" wrapText="1" shrinkToFit="1"/>
    </xf>
    <xf numFmtId="0" fontId="13" fillId="9" borderId="6" xfId="0" applyFont="1" applyFill="1" applyBorder="1" applyAlignment="1">
      <alignment horizontal="center" vertical="center" wrapText="1" shrinkToFit="1"/>
    </xf>
    <xf numFmtId="0" fontId="13" fillId="9" borderId="7" xfId="0" applyFont="1" applyFill="1" applyBorder="1" applyAlignment="1">
      <alignment horizontal="center" vertical="center" wrapText="1" shrinkToFit="1"/>
    </xf>
    <xf numFmtId="49" fontId="13" fillId="0" borderId="72" xfId="0" applyNumberFormat="1" applyFont="1" applyBorder="1" applyAlignment="1">
      <alignment vertical="center" wrapText="1" shrinkToFit="1"/>
    </xf>
    <xf numFmtId="0" fontId="13" fillId="0" borderId="9" xfId="0" applyNumberFormat="1" applyFont="1" applyBorder="1" applyAlignment="1">
      <alignment horizontal="center" vertical="center" wrapText="1" shrinkToFit="1"/>
    </xf>
    <xf numFmtId="0" fontId="13" fillId="0" borderId="10" xfId="0" applyNumberFormat="1" applyFont="1" applyBorder="1" applyAlignment="1">
      <alignment horizontal="center" vertical="center" wrapText="1" shrinkToFit="1"/>
    </xf>
    <xf numFmtId="0" fontId="13" fillId="0" borderId="11" xfId="0" applyNumberFormat="1" applyFont="1" applyBorder="1" applyAlignment="1">
      <alignment horizontal="center" vertical="center" wrapText="1" shrinkToFit="1"/>
    </xf>
    <xf numFmtId="49" fontId="13" fillId="0" borderId="50" xfId="0" applyNumberFormat="1" applyFont="1" applyBorder="1" applyAlignment="1">
      <alignment vertical="center" wrapText="1" shrinkToFit="1"/>
    </xf>
    <xf numFmtId="49" fontId="13" fillId="0" borderId="54" xfId="0" applyNumberFormat="1" applyFont="1" applyBorder="1" applyAlignment="1">
      <alignment vertical="center" wrapText="1" shrinkToFit="1"/>
    </xf>
    <xf numFmtId="49" fontId="13" fillId="0" borderId="76" xfId="0" applyNumberFormat="1" applyFont="1" applyBorder="1" applyAlignment="1">
      <alignment vertical="center" wrapText="1" shrinkToFit="1"/>
    </xf>
    <xf numFmtId="0" fontId="13" fillId="0" borderId="0" xfId="0" applyFont="1" applyAlignment="1">
      <alignment horizontal="right" wrapText="1"/>
    </xf>
    <xf numFmtId="0" fontId="13" fillId="0" borderId="0" xfId="0" applyFont="1" applyAlignment="1">
      <alignment horizontal="right"/>
    </xf>
    <xf numFmtId="0" fontId="19" fillId="0" borderId="0" xfId="0" applyFont="1" applyAlignment="1"/>
    <xf numFmtId="49" fontId="19" fillId="0" borderId="0" xfId="0" applyNumberFormat="1" applyFont="1" applyAlignment="1"/>
    <xf numFmtId="0" fontId="14" fillId="0" borderId="0" xfId="0" applyFont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164" fontId="14" fillId="0" borderId="0" xfId="0" applyNumberFormat="1" applyFont="1" applyAlignment="1">
      <alignment horizontal="center" vertical="center" wrapText="1"/>
    </xf>
    <xf numFmtId="0" fontId="12" fillId="0" borderId="0" xfId="0" applyFont="1" applyAlignment="1"/>
    <xf numFmtId="49" fontId="12" fillId="0" borderId="0" xfId="0" applyNumberFormat="1" applyFont="1" applyAlignment="1"/>
    <xf numFmtId="49" fontId="14" fillId="0" borderId="0" xfId="0" applyNumberFormat="1" applyFont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5" fillId="0" borderId="0" xfId="0" applyFont="1" applyFill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 shrinkToFit="1"/>
    </xf>
    <xf numFmtId="0" fontId="13" fillId="0" borderId="3" xfId="0" applyFont="1" applyBorder="1" applyAlignment="1">
      <alignment horizontal="center" vertical="center" wrapText="1" shrinkToFit="1"/>
    </xf>
    <xf numFmtId="0" fontId="13" fillId="0" borderId="13" xfId="0" applyFont="1" applyBorder="1" applyAlignment="1">
      <alignment horizontal="center" vertical="center" wrapText="1" shrinkToFit="1"/>
    </xf>
    <xf numFmtId="0" fontId="13" fillId="0" borderId="14" xfId="0" applyFont="1" applyBorder="1" applyAlignment="1">
      <alignment horizontal="center" vertical="center" wrapText="1" shrinkToFit="1"/>
    </xf>
    <xf numFmtId="0" fontId="13" fillId="0" borderId="15" xfId="0" applyFont="1" applyBorder="1" applyAlignment="1">
      <alignment horizontal="center" vertical="center" wrapText="1" shrinkToFit="1"/>
    </xf>
    <xf numFmtId="0" fontId="13" fillId="0" borderId="8" xfId="0" applyNumberFormat="1" applyFont="1" applyBorder="1" applyAlignment="1">
      <alignment horizontal="center" vertical="center" wrapText="1" shrinkToFit="1"/>
    </xf>
    <xf numFmtId="0" fontId="13" fillId="0" borderId="7" xfId="0" applyFont="1" applyBorder="1" applyAlignment="1">
      <alignment horizontal="center" vertical="center" wrapText="1" shrinkToFit="1"/>
    </xf>
    <xf numFmtId="0" fontId="13" fillId="0" borderId="8" xfId="0" applyFont="1" applyBorder="1" applyAlignment="1">
      <alignment horizontal="center" vertical="center" wrapText="1" shrinkToFit="1"/>
    </xf>
    <xf numFmtId="0" fontId="13" fillId="0" borderId="12" xfId="0" applyNumberFormat="1" applyFont="1" applyBorder="1" applyAlignment="1">
      <alignment horizontal="center" vertical="center" wrapText="1" shrinkToFit="1"/>
    </xf>
    <xf numFmtId="0" fontId="19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4" fillId="0" borderId="46" xfId="0" applyFont="1" applyBorder="1" applyAlignment="1">
      <alignment wrapText="1"/>
    </xf>
    <xf numFmtId="0" fontId="9" fillId="10" borderId="44" xfId="0" applyFont="1" applyFill="1" applyBorder="1" applyAlignment="1"/>
    <xf numFmtId="0" fontId="9" fillId="10" borderId="43" xfId="0" applyFont="1" applyFill="1" applyBorder="1" applyAlignment="1"/>
    <xf numFmtId="0" fontId="0" fillId="0" borderId="6" xfId="0" applyBorder="1"/>
    <xf numFmtId="0" fontId="0" fillId="10" borderId="6" xfId="0" applyFill="1" applyBorder="1"/>
    <xf numFmtId="0" fontId="24" fillId="11" borderId="6" xfId="0" applyFont="1" applyFill="1" applyBorder="1" applyAlignment="1">
      <alignment vertical="center"/>
    </xf>
    <xf numFmtId="49" fontId="19" fillId="0" borderId="76" xfId="0" applyNumberFormat="1" applyFont="1" applyBorder="1" applyAlignment="1">
      <alignment horizontal="center" vertical="center" textRotation="90" wrapText="1"/>
    </xf>
    <xf numFmtId="0" fontId="14" fillId="0" borderId="0" xfId="0" applyNumberFormat="1" applyFont="1" applyBorder="1" applyAlignment="1"/>
    <xf numFmtId="0" fontId="13" fillId="0" borderId="0" xfId="0" applyNumberFormat="1" applyFont="1" applyFill="1" applyAlignment="1">
      <alignment horizontal="center" vertical="center" wrapText="1"/>
    </xf>
    <xf numFmtId="0" fontId="19" fillId="0" borderId="60" xfId="0" applyNumberFormat="1" applyFont="1" applyBorder="1" applyAlignment="1">
      <alignment horizontal="center" vertical="center" textRotation="90" wrapText="1"/>
    </xf>
    <xf numFmtId="0" fontId="13" fillId="0" borderId="50" xfId="0" applyNumberFormat="1" applyFont="1" applyBorder="1" applyAlignment="1">
      <alignment vertical="center" wrapText="1" shrinkToFit="1"/>
    </xf>
    <xf numFmtId="0" fontId="13" fillId="0" borderId="54" xfId="0" applyNumberFormat="1" applyFont="1" applyBorder="1" applyAlignment="1">
      <alignment vertical="center" wrapText="1" shrinkToFit="1"/>
    </xf>
    <xf numFmtId="0" fontId="13" fillId="0" borderId="76" xfId="0" applyNumberFormat="1" applyFont="1" applyBorder="1" applyAlignment="1">
      <alignment vertical="center" wrapText="1" shrinkToFit="1"/>
    </xf>
    <xf numFmtId="0" fontId="13" fillId="0" borderId="6" xfId="0" applyNumberFormat="1" applyFont="1" applyBorder="1" applyAlignment="1">
      <alignment horizontal="center" vertical="center" wrapText="1"/>
    </xf>
    <xf numFmtId="0" fontId="13" fillId="0" borderId="0" xfId="0" applyNumberFormat="1" applyFont="1" applyAlignment="1">
      <alignment vertical="center" wrapText="1"/>
    </xf>
    <xf numFmtId="0" fontId="13" fillId="0" borderId="81" xfId="0" applyNumberFormat="1" applyFont="1" applyBorder="1" applyAlignment="1">
      <alignment horizontal="center" vertical="center" wrapText="1" shrinkToFit="1"/>
    </xf>
    <xf numFmtId="0" fontId="13" fillId="0" borderId="82" xfId="0" applyNumberFormat="1" applyFont="1" applyBorder="1" applyAlignment="1">
      <alignment horizontal="center" vertical="center" wrapText="1" shrinkToFit="1"/>
    </xf>
    <xf numFmtId="0" fontId="13" fillId="0" borderId="83" xfId="0" applyNumberFormat="1" applyFont="1" applyBorder="1" applyAlignment="1">
      <alignment horizontal="center" vertical="center" wrapText="1" shrinkToFit="1"/>
    </xf>
    <xf numFmtId="0" fontId="15" fillId="0" borderId="0" xfId="0" applyFont="1" applyFill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 shrinkToFit="1"/>
    </xf>
    <xf numFmtId="0" fontId="13" fillId="7" borderId="6" xfId="0" applyNumberFormat="1" applyFont="1" applyFill="1" applyBorder="1" applyAlignment="1">
      <alignment horizontal="center" vertical="center" wrapText="1" shrinkToFit="1"/>
    </xf>
    <xf numFmtId="0" fontId="13" fillId="7" borderId="5" xfId="0" applyNumberFormat="1" applyFont="1" applyFill="1" applyBorder="1" applyAlignment="1">
      <alignment horizontal="center" vertical="center" wrapText="1" shrinkToFit="1"/>
    </xf>
    <xf numFmtId="0" fontId="13" fillId="7" borderId="6" xfId="0" applyFont="1" applyFill="1" applyBorder="1" applyAlignment="1">
      <alignment horizontal="center" vertical="center" wrapText="1" shrinkToFit="1"/>
    </xf>
    <xf numFmtId="0" fontId="13" fillId="7" borderId="10" xfId="0" applyNumberFormat="1" applyFont="1" applyFill="1" applyBorder="1" applyAlignment="1">
      <alignment horizontal="center" vertical="center" wrapText="1" shrinkToFit="1"/>
    </xf>
    <xf numFmtId="0" fontId="13" fillId="9" borderId="2" xfId="0" applyFont="1" applyFill="1" applyBorder="1" applyAlignment="1">
      <alignment horizontal="center" vertical="center" wrapText="1" shrinkToFit="1"/>
    </xf>
    <xf numFmtId="0" fontId="13" fillId="9" borderId="6" xfId="0" applyNumberFormat="1" applyFont="1" applyFill="1" applyBorder="1" applyAlignment="1">
      <alignment horizontal="center" vertical="center" wrapText="1" shrinkToFit="1"/>
    </xf>
    <xf numFmtId="0" fontId="14" fillId="0" borderId="46" xfId="0" applyFont="1" applyBorder="1" applyAlignment="1">
      <alignment horizontal="center" wrapText="1"/>
    </xf>
    <xf numFmtId="0" fontId="14" fillId="0" borderId="46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8" fillId="9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5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19" fillId="0" borderId="60" xfId="0" applyFont="1" applyBorder="1" applyAlignment="1">
      <alignment horizontal="left" vertical="center" wrapText="1"/>
    </xf>
    <xf numFmtId="0" fontId="19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7" fillId="3" borderId="56" xfId="0" applyFont="1" applyFill="1" applyBorder="1" applyAlignment="1">
      <alignment horizontal="center" vertical="center" wrapText="1"/>
    </xf>
    <xf numFmtId="0" fontId="19" fillId="3" borderId="62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 shrinkToFit="1"/>
    </xf>
    <xf numFmtId="0" fontId="13" fillId="3" borderId="6" xfId="0" applyNumberFormat="1" applyFont="1" applyFill="1" applyBorder="1" applyAlignment="1">
      <alignment horizontal="center" vertical="center" wrapText="1" shrinkToFit="1"/>
    </xf>
    <xf numFmtId="0" fontId="13" fillId="3" borderId="6" xfId="0" applyFont="1" applyFill="1" applyBorder="1" applyAlignment="1">
      <alignment horizontal="center" vertical="center" wrapText="1" shrinkToFit="1"/>
    </xf>
    <xf numFmtId="0" fontId="13" fillId="3" borderId="10" xfId="0" applyNumberFormat="1" applyFont="1" applyFill="1" applyBorder="1" applyAlignment="1">
      <alignment horizontal="center" vertical="center" wrapText="1" shrinkToFit="1"/>
    </xf>
    <xf numFmtId="0" fontId="13" fillId="3" borderId="0" xfId="0" applyFont="1" applyFill="1" applyAlignment="1">
      <alignment horizontal="right" wrapText="1"/>
    </xf>
    <xf numFmtId="0" fontId="14" fillId="3" borderId="0" xfId="0" applyFont="1" applyFill="1" applyAlignment="1">
      <alignment horizontal="center" vertical="center" wrapText="1"/>
    </xf>
    <xf numFmtId="0" fontId="14" fillId="3" borderId="0" xfId="0" applyFont="1" applyFill="1" applyAlignment="1">
      <alignment vertical="center"/>
    </xf>
    <xf numFmtId="0" fontId="13" fillId="3" borderId="8" xfId="0" applyNumberFormat="1" applyFont="1" applyFill="1" applyBorder="1" applyAlignment="1">
      <alignment horizontal="center" vertical="center" wrapText="1" shrinkToFit="1"/>
    </xf>
    <xf numFmtId="0" fontId="13" fillId="3" borderId="8" xfId="0" applyFont="1" applyFill="1" applyBorder="1" applyAlignment="1">
      <alignment horizontal="center" vertical="center" wrapText="1" shrinkToFit="1"/>
    </xf>
    <xf numFmtId="0" fontId="13" fillId="3" borderId="12" xfId="0" applyNumberFormat="1" applyFont="1" applyFill="1" applyBorder="1" applyAlignment="1">
      <alignment horizontal="center" vertical="center" wrapText="1" shrinkToFit="1"/>
    </xf>
    <xf numFmtId="0" fontId="13" fillId="3" borderId="2" xfId="0" applyFont="1" applyFill="1" applyBorder="1" applyAlignment="1">
      <alignment horizontal="center" vertical="center" wrapText="1" shrinkToFit="1"/>
    </xf>
    <xf numFmtId="0" fontId="13" fillId="4" borderId="2" xfId="0" applyFont="1" applyFill="1" applyBorder="1" applyAlignment="1">
      <alignment horizontal="center" vertical="center" wrapText="1" shrinkToFit="1"/>
    </xf>
    <xf numFmtId="0" fontId="13" fillId="9" borderId="0" xfId="0" applyFont="1" applyFill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7" fillId="9" borderId="56" xfId="0" applyFont="1" applyFill="1" applyBorder="1" applyAlignment="1">
      <alignment horizontal="center" vertical="center" wrapText="1"/>
    </xf>
    <xf numFmtId="0" fontId="19" fillId="9" borderId="62" xfId="0" applyFont="1" applyFill="1" applyBorder="1" applyAlignment="1">
      <alignment horizontal="center" vertical="center" wrapText="1"/>
    </xf>
    <xf numFmtId="0" fontId="13" fillId="9" borderId="10" xfId="0" applyNumberFormat="1" applyFont="1" applyFill="1" applyBorder="1" applyAlignment="1">
      <alignment horizontal="center" vertical="center" wrapText="1" shrinkToFit="1"/>
    </xf>
    <xf numFmtId="0" fontId="13" fillId="9" borderId="0" xfId="0" applyFont="1" applyFill="1" applyAlignment="1">
      <alignment horizontal="right" wrapText="1"/>
    </xf>
    <xf numFmtId="0" fontId="14" fillId="9" borderId="0" xfId="0" applyFont="1" applyFill="1" applyAlignment="1">
      <alignment horizontal="center" vertical="center" wrapText="1"/>
    </xf>
    <xf numFmtId="0" fontId="14" fillId="9" borderId="0" xfId="0" applyFont="1" applyFill="1" applyAlignment="1">
      <alignment vertical="center"/>
    </xf>
    <xf numFmtId="0" fontId="3" fillId="0" borderId="6" xfId="2" applyBorder="1"/>
    <xf numFmtId="0" fontId="3" fillId="9" borderId="6" xfId="2" applyFill="1" applyBorder="1"/>
    <xf numFmtId="0" fontId="3" fillId="9" borderId="43" xfId="2" applyFill="1" applyBorder="1"/>
    <xf numFmtId="0" fontId="3" fillId="0" borderId="44" xfId="2" applyBorder="1"/>
    <xf numFmtId="0" fontId="0" fillId="9" borderId="0" xfId="0" applyFill="1"/>
    <xf numFmtId="0" fontId="3" fillId="0" borderId="6" xfId="2" applyBorder="1"/>
    <xf numFmtId="0" fontId="0" fillId="10" borderId="62" xfId="0" applyFill="1" applyBorder="1"/>
    <xf numFmtId="0" fontId="0" fillId="0" borderId="69" xfId="0" applyBorder="1"/>
    <xf numFmtId="0" fontId="0" fillId="0" borderId="0" xfId="0" applyBorder="1"/>
    <xf numFmtId="0" fontId="3" fillId="0" borderId="0" xfId="2" applyBorder="1"/>
    <xf numFmtId="0" fontId="13" fillId="7" borderId="1" xfId="0" applyFont="1" applyFill="1" applyBorder="1" applyAlignment="1">
      <alignment horizontal="center" vertical="center" wrapText="1" shrinkToFit="1"/>
    </xf>
    <xf numFmtId="0" fontId="0" fillId="7" borderId="0" xfId="0" applyFill="1"/>
    <xf numFmtId="0" fontId="13" fillId="9" borderId="8" xfId="0" applyNumberFormat="1" applyFont="1" applyFill="1" applyBorder="1" applyAlignment="1">
      <alignment horizontal="center" vertical="center" wrapText="1" shrinkToFit="1"/>
    </xf>
    <xf numFmtId="0" fontId="13" fillId="9" borderId="4" xfId="0" applyFont="1" applyFill="1" applyBorder="1" applyAlignment="1">
      <alignment horizontal="center" vertical="center" wrapText="1" shrinkToFit="1"/>
    </xf>
    <xf numFmtId="0" fontId="13" fillId="9" borderId="8" xfId="0" applyFont="1" applyFill="1" applyBorder="1" applyAlignment="1">
      <alignment horizontal="center" vertical="center" wrapText="1" shrinkToFit="1"/>
    </xf>
    <xf numFmtId="0" fontId="13" fillId="9" borderId="12" xfId="0" applyNumberFormat="1" applyFont="1" applyFill="1" applyBorder="1" applyAlignment="1">
      <alignment horizontal="center" vertical="center" wrapText="1" shrinkToFit="1"/>
    </xf>
    <xf numFmtId="0" fontId="12" fillId="9" borderId="55" xfId="0" applyFont="1" applyFill="1" applyBorder="1" applyAlignment="1">
      <alignment horizontal="center" vertical="center" wrapText="1" shrinkToFit="1"/>
    </xf>
    <xf numFmtId="164" fontId="12" fillId="4" borderId="55" xfId="0" applyNumberFormat="1" applyFont="1" applyFill="1" applyBorder="1" applyAlignment="1">
      <alignment horizontal="center" vertical="center" wrapText="1" shrinkToFit="1"/>
    </xf>
    <xf numFmtId="164" fontId="12" fillId="2" borderId="55" xfId="0" applyNumberFormat="1" applyFont="1" applyFill="1" applyBorder="1" applyAlignment="1">
      <alignment horizontal="center" vertical="center" wrapText="1" shrinkToFit="1"/>
    </xf>
    <xf numFmtId="164" fontId="13" fillId="9" borderId="50" xfId="0" applyNumberFormat="1" applyFont="1" applyFill="1" applyBorder="1" applyAlignment="1">
      <alignment horizontal="center" vertical="center" wrapText="1"/>
    </xf>
    <xf numFmtId="0" fontId="12" fillId="0" borderId="50" xfId="0" applyFont="1" applyBorder="1" applyAlignment="1">
      <alignment horizontal="center" vertical="center" wrapText="1" shrinkToFit="1"/>
    </xf>
    <xf numFmtId="164" fontId="12" fillId="9" borderId="55" xfId="0" applyNumberFormat="1" applyFont="1" applyFill="1" applyBorder="1" applyAlignment="1">
      <alignment horizontal="center" vertical="center" wrapText="1" shrinkToFit="1"/>
    </xf>
    <xf numFmtId="1" fontId="12" fillId="9" borderId="55" xfId="0" applyNumberFormat="1" applyFont="1" applyFill="1" applyBorder="1" applyAlignment="1">
      <alignment horizontal="center" vertical="center" wrapText="1" shrinkToFit="1"/>
    </xf>
    <xf numFmtId="164" fontId="12" fillId="9" borderId="84" xfId="0" applyNumberFormat="1" applyFont="1" applyFill="1" applyBorder="1" applyAlignment="1">
      <alignment horizontal="center" vertical="center" wrapText="1" shrinkToFit="1"/>
    </xf>
    <xf numFmtId="0" fontId="12" fillId="0" borderId="84" xfId="0" applyFont="1" applyBorder="1" applyAlignment="1">
      <alignment horizontal="center" vertical="center" wrapText="1" shrinkToFit="1"/>
    </xf>
    <xf numFmtId="0" fontId="12" fillId="9" borderId="32" xfId="0" applyFont="1" applyFill="1" applyBorder="1" applyAlignment="1">
      <alignment horizontal="center" vertical="center" wrapText="1" shrinkToFit="1"/>
    </xf>
    <xf numFmtId="164" fontId="13" fillId="9" borderId="84" xfId="0" applyNumberFormat="1" applyFont="1" applyFill="1" applyBorder="1" applyAlignment="1">
      <alignment horizontal="center" vertical="center" wrapText="1"/>
    </xf>
    <xf numFmtId="0" fontId="14" fillId="0" borderId="46" xfId="0" applyFont="1" applyBorder="1" applyAlignment="1">
      <alignment horizontal="left" wrapText="1"/>
    </xf>
    <xf numFmtId="49" fontId="13" fillId="0" borderId="0" xfId="0" applyNumberFormat="1" applyFont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8" fillId="9" borderId="64" xfId="0" applyFont="1" applyFill="1" applyBorder="1" applyAlignment="1">
      <alignment horizontal="left" vertical="top" wrapText="1"/>
    </xf>
    <xf numFmtId="164" fontId="12" fillId="4" borderId="55" xfId="0" applyNumberFormat="1" applyFont="1" applyFill="1" applyBorder="1" applyAlignment="1">
      <alignment horizontal="center" vertical="center" wrapText="1" shrinkToFit="1"/>
    </xf>
    <xf numFmtId="164" fontId="12" fillId="2" borderId="55" xfId="0" applyNumberFormat="1" applyFont="1" applyFill="1" applyBorder="1" applyAlignment="1">
      <alignment horizontal="center" vertical="center" wrapText="1" shrinkToFit="1"/>
    </xf>
    <xf numFmtId="0" fontId="12" fillId="9" borderId="55" xfId="0" applyFont="1" applyFill="1" applyBorder="1" applyAlignment="1">
      <alignment horizontal="center" vertical="center" wrapText="1" shrinkToFit="1"/>
    </xf>
    <xf numFmtId="164" fontId="13" fillId="9" borderId="50" xfId="0" applyNumberFormat="1" applyFont="1" applyFill="1" applyBorder="1" applyAlignment="1">
      <alignment horizontal="center" vertical="center" wrapText="1"/>
    </xf>
    <xf numFmtId="0" fontId="13" fillId="0" borderId="6" xfId="0" applyNumberFormat="1" applyFont="1" applyBorder="1" applyAlignment="1">
      <alignment horizontal="left" vertical="center" wrapText="1" shrinkToFit="1"/>
    </xf>
    <xf numFmtId="0" fontId="12" fillId="9" borderId="50" xfId="0" applyFont="1" applyFill="1" applyBorder="1" applyAlignment="1">
      <alignment horizontal="center" vertical="center" wrapText="1" shrinkToFit="1"/>
    </xf>
    <xf numFmtId="0" fontId="12" fillId="9" borderId="84" xfId="0" applyFont="1" applyFill="1" applyBorder="1" applyAlignment="1">
      <alignment horizontal="center" vertical="center" wrapText="1" shrinkToFit="1"/>
    </xf>
    <xf numFmtId="0" fontId="12" fillId="3" borderId="50" xfId="0" applyFont="1" applyFill="1" applyBorder="1" applyAlignment="1">
      <alignment horizontal="center" vertical="center" wrapText="1" shrinkToFit="1"/>
    </xf>
    <xf numFmtId="0" fontId="12" fillId="3" borderId="84" xfId="0" applyFont="1" applyFill="1" applyBorder="1" applyAlignment="1">
      <alignment horizontal="center" vertical="center" wrapText="1" shrinkToFit="1"/>
    </xf>
    <xf numFmtId="0" fontId="13" fillId="9" borderId="14" xfId="0" applyFont="1" applyFill="1" applyBorder="1" applyAlignment="1">
      <alignment horizontal="center" vertical="center" wrapText="1" shrinkToFit="1"/>
    </xf>
    <xf numFmtId="0" fontId="14" fillId="0" borderId="46" xfId="0" applyFont="1" applyFill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 shrinkToFit="1"/>
    </xf>
    <xf numFmtId="0" fontId="13" fillId="0" borderId="62" xfId="0" applyFont="1" applyBorder="1" applyAlignment="1">
      <alignment horizontal="center" vertical="center" wrapText="1" shrinkToFit="1"/>
    </xf>
    <xf numFmtId="0" fontId="13" fillId="0" borderId="74" xfId="0" applyFont="1" applyBorder="1" applyAlignment="1">
      <alignment horizontal="center" vertical="center" wrapText="1" shrinkToFit="1"/>
    </xf>
    <xf numFmtId="0" fontId="12" fillId="0" borderId="42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 wrapText="1"/>
    </xf>
    <xf numFmtId="0" fontId="13" fillId="0" borderId="44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45" xfId="0" applyFont="1" applyFill="1" applyBorder="1" applyAlignment="1">
      <alignment horizontal="center" vertical="center" wrapText="1"/>
    </xf>
    <xf numFmtId="0" fontId="13" fillId="0" borderId="46" xfId="0" applyFont="1" applyFill="1" applyBorder="1" applyAlignment="1">
      <alignment horizontal="center" vertical="center" wrapText="1"/>
    </xf>
    <xf numFmtId="0" fontId="13" fillId="0" borderId="47" xfId="0" applyFont="1" applyFill="1" applyBorder="1" applyAlignment="1">
      <alignment horizontal="center" vertical="center" wrapText="1"/>
    </xf>
    <xf numFmtId="0" fontId="13" fillId="0" borderId="48" xfId="0" applyFont="1" applyFill="1" applyBorder="1" applyAlignment="1">
      <alignment horizontal="center" vertical="center" wrapText="1"/>
    </xf>
    <xf numFmtId="0" fontId="13" fillId="0" borderId="42" xfId="0" applyFont="1" applyFill="1" applyBorder="1" applyAlignment="1">
      <alignment horizontal="center" vertical="center" wrapText="1"/>
    </xf>
    <xf numFmtId="0" fontId="13" fillId="0" borderId="49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3" fillId="0" borderId="49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textRotation="90" wrapText="1"/>
    </xf>
    <xf numFmtId="0" fontId="18" fillId="0" borderId="54" xfId="0" applyFont="1" applyBorder="1" applyAlignment="1">
      <alignment horizontal="center" textRotation="90" wrapText="1"/>
    </xf>
    <xf numFmtId="0" fontId="18" fillId="0" borderId="53" xfId="0" applyFont="1" applyBorder="1" applyAlignment="1">
      <alignment horizontal="center" textRotation="90" wrapText="1"/>
    </xf>
    <xf numFmtId="0" fontId="18" fillId="0" borderId="59" xfId="0" applyFont="1" applyBorder="1" applyAlignment="1">
      <alignment horizontal="center" textRotation="90" wrapText="1"/>
    </xf>
    <xf numFmtId="165" fontId="12" fillId="8" borderId="43" xfId="0" applyNumberFormat="1" applyFont="1" applyFill="1" applyBorder="1" applyAlignment="1">
      <alignment horizontal="center" vertical="center" wrapText="1"/>
    </xf>
    <xf numFmtId="165" fontId="12" fillId="8" borderId="44" xfId="0" applyNumberFormat="1" applyFont="1" applyFill="1" applyBorder="1" applyAlignment="1">
      <alignment horizontal="center" vertical="center" wrapText="1"/>
    </xf>
    <xf numFmtId="165" fontId="12" fillId="8" borderId="8" xfId="0" applyNumberFormat="1" applyFont="1" applyFill="1" applyBorder="1" applyAlignment="1">
      <alignment horizontal="center" vertical="center" wrapText="1"/>
    </xf>
    <xf numFmtId="0" fontId="12" fillId="8" borderId="43" xfId="0" applyFont="1" applyFill="1" applyBorder="1" applyAlignment="1">
      <alignment horizontal="center" vertical="center" wrapText="1"/>
    </xf>
    <xf numFmtId="0" fontId="12" fillId="8" borderId="44" xfId="0" applyFont="1" applyFill="1" applyBorder="1" applyAlignment="1">
      <alignment horizontal="center" vertical="center" wrapText="1"/>
    </xf>
    <xf numFmtId="0" fontId="12" fillId="8" borderId="8" xfId="0" applyFont="1" applyFill="1" applyBorder="1" applyAlignment="1">
      <alignment horizontal="center" vertical="center" wrapText="1"/>
    </xf>
    <xf numFmtId="14" fontId="12" fillId="0" borderId="43" xfId="0" applyNumberFormat="1" applyFont="1" applyFill="1" applyBorder="1" applyAlignment="1">
      <alignment horizontal="center" vertical="center" wrapText="1"/>
    </xf>
    <xf numFmtId="0" fontId="12" fillId="0" borderId="44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42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right" vertical="center" wrapText="1"/>
    </xf>
    <xf numFmtId="0" fontId="15" fillId="8" borderId="42" xfId="0" applyFont="1" applyFill="1" applyBorder="1" applyAlignment="1">
      <alignment horizontal="left" vertical="center" wrapText="1"/>
    </xf>
    <xf numFmtId="0" fontId="17" fillId="0" borderId="50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164" fontId="13" fillId="4" borderId="52" xfId="0" applyNumberFormat="1" applyFont="1" applyFill="1" applyBorder="1" applyAlignment="1">
      <alignment horizontal="center" vertical="center" wrapText="1" shrinkToFit="1"/>
    </xf>
    <xf numFmtId="164" fontId="13" fillId="4" borderId="58" xfId="0" applyNumberFormat="1" applyFont="1" applyFill="1" applyBorder="1" applyAlignment="1">
      <alignment horizontal="center" vertical="center" wrapText="1" shrinkToFit="1"/>
    </xf>
    <xf numFmtId="164" fontId="13" fillId="4" borderId="73" xfId="0" applyNumberFormat="1" applyFont="1" applyFill="1" applyBorder="1" applyAlignment="1">
      <alignment horizontal="center" vertical="center" wrapText="1" shrinkToFit="1"/>
    </xf>
    <xf numFmtId="164" fontId="13" fillId="0" borderId="65" xfId="0" applyNumberFormat="1" applyFont="1" applyBorder="1" applyAlignment="1">
      <alignment horizontal="center" vertical="center" wrapText="1" shrinkToFit="1"/>
    </xf>
    <xf numFmtId="164" fontId="13" fillId="0" borderId="68" xfId="0" applyNumberFormat="1" applyFont="1" applyBorder="1" applyAlignment="1">
      <alignment horizontal="center" vertical="center" wrapText="1" shrinkToFit="1"/>
    </xf>
    <xf numFmtId="164" fontId="13" fillId="0" borderId="71" xfId="0" applyNumberFormat="1" applyFont="1" applyBorder="1" applyAlignment="1">
      <alignment horizontal="center" vertical="center" wrapText="1" shrinkToFit="1"/>
    </xf>
    <xf numFmtId="0" fontId="18" fillId="0" borderId="52" xfId="0" applyFont="1" applyBorder="1" applyAlignment="1">
      <alignment horizontal="center" textRotation="90" wrapText="1"/>
    </xf>
    <xf numFmtId="0" fontId="18" fillId="0" borderId="58" xfId="0" applyFont="1" applyBorder="1" applyAlignment="1">
      <alignment horizontal="center" textRotation="90" wrapText="1"/>
    </xf>
    <xf numFmtId="0" fontId="18" fillId="2" borderId="50" xfId="0" applyFont="1" applyFill="1" applyBorder="1" applyAlignment="1">
      <alignment horizontal="center" textRotation="90" wrapText="1"/>
    </xf>
    <xf numFmtId="0" fontId="18" fillId="2" borderId="54" xfId="0" applyFont="1" applyFill="1" applyBorder="1" applyAlignment="1">
      <alignment horizontal="center" textRotation="90" wrapText="1"/>
    </xf>
    <xf numFmtId="49" fontId="17" fillId="0" borderId="50" xfId="0" applyNumberFormat="1" applyFont="1" applyBorder="1" applyAlignment="1">
      <alignment horizontal="center" vertical="center" textRotation="90" wrapText="1"/>
    </xf>
    <xf numFmtId="49" fontId="17" fillId="0" borderId="54" xfId="0" applyNumberFormat="1" applyFont="1" applyBorder="1" applyAlignment="1">
      <alignment horizontal="center" vertical="center" textRotation="90" wrapText="1"/>
    </xf>
    <xf numFmtId="0" fontId="17" fillId="0" borderId="50" xfId="0" applyFont="1" applyBorder="1" applyAlignment="1">
      <alignment horizontal="center" vertical="center" textRotation="90" wrapText="1"/>
    </xf>
    <xf numFmtId="0" fontId="17" fillId="0" borderId="54" xfId="0" applyFont="1" applyBorder="1" applyAlignment="1">
      <alignment horizontal="center" vertical="center" textRotation="90" wrapText="1"/>
    </xf>
    <xf numFmtId="0" fontId="17" fillId="0" borderId="51" xfId="0" applyFont="1" applyBorder="1" applyAlignment="1">
      <alignment horizontal="center" vertical="center" wrapText="1"/>
    </xf>
    <xf numFmtId="0" fontId="18" fillId="4" borderId="50" xfId="0" applyFont="1" applyFill="1" applyBorder="1" applyAlignment="1">
      <alignment horizontal="center" textRotation="90" wrapText="1"/>
    </xf>
    <xf numFmtId="0" fontId="18" fillId="4" borderId="58" xfId="0" applyFont="1" applyFill="1" applyBorder="1" applyAlignment="1">
      <alignment horizontal="center" textRotation="90" wrapText="1"/>
    </xf>
    <xf numFmtId="0" fontId="13" fillId="0" borderId="55" xfId="0" applyFont="1" applyBorder="1" applyAlignment="1">
      <alignment horizontal="center" vertical="center" wrapText="1" shrinkToFit="1"/>
    </xf>
    <xf numFmtId="0" fontId="13" fillId="0" borderId="61" xfId="0" applyFont="1" applyBorder="1" applyAlignment="1">
      <alignment horizontal="center" vertical="center" wrapText="1" shrinkToFit="1"/>
    </xf>
    <xf numFmtId="0" fontId="13" fillId="0" borderId="70" xfId="0" applyFont="1" applyBorder="1" applyAlignment="1">
      <alignment horizontal="center" vertical="center" wrapText="1" shrinkToFit="1"/>
    </xf>
    <xf numFmtId="0" fontId="20" fillId="9" borderId="53" xfId="1" applyNumberFormat="1" applyFont="1" applyFill="1" applyBorder="1" applyAlignment="1" applyProtection="1">
      <alignment horizontal="left" vertical="center" wrapText="1"/>
    </xf>
    <xf numFmtId="0" fontId="20" fillId="9" borderId="59" xfId="1" applyNumberFormat="1" applyFont="1" applyFill="1" applyBorder="1" applyAlignment="1" applyProtection="1">
      <alignment horizontal="left" vertical="center" wrapText="1"/>
    </xf>
    <xf numFmtId="0" fontId="20" fillId="9" borderId="60" xfId="1" applyNumberFormat="1" applyFont="1" applyFill="1" applyBorder="1" applyAlignment="1" applyProtection="1">
      <alignment horizontal="left" vertical="center" wrapText="1"/>
    </xf>
    <xf numFmtId="49" fontId="6" fillId="0" borderId="78" xfId="1" applyNumberFormat="1" applyFont="1" applyBorder="1" applyAlignment="1">
      <alignment horizontal="center" vertical="center"/>
    </xf>
    <xf numFmtId="49" fontId="8" fillId="0" borderId="79" xfId="1" applyNumberFormat="1" applyBorder="1" applyAlignment="1">
      <alignment horizontal="center" vertical="center"/>
    </xf>
    <xf numFmtId="49" fontId="8" fillId="0" borderId="80" xfId="1" applyNumberFormat="1" applyBorder="1" applyAlignment="1">
      <alignment horizontal="center" vertical="center"/>
    </xf>
    <xf numFmtId="0" fontId="20" fillId="9" borderId="55" xfId="1" applyNumberFormat="1" applyFont="1" applyFill="1" applyBorder="1" applyAlignment="1" applyProtection="1">
      <alignment horizontal="center" vertical="center" wrapText="1"/>
    </xf>
    <xf numFmtId="0" fontId="20" fillId="9" borderId="61" xfId="1" applyNumberFormat="1" applyFont="1" applyFill="1" applyBorder="1" applyAlignment="1" applyProtection="1">
      <alignment horizontal="center" vertical="center" wrapText="1"/>
    </xf>
    <xf numFmtId="0" fontId="20" fillId="9" borderId="70" xfId="1" applyNumberFormat="1" applyFont="1" applyFill="1" applyBorder="1" applyAlignment="1" applyProtection="1">
      <alignment horizontal="center" vertical="center" wrapText="1"/>
    </xf>
    <xf numFmtId="164" fontId="13" fillId="0" borderId="67" xfId="0" applyNumberFormat="1" applyFont="1" applyBorder="1" applyAlignment="1">
      <alignment horizontal="center" vertical="center" wrapText="1" shrinkToFit="1"/>
    </xf>
    <xf numFmtId="164" fontId="13" fillId="0" borderId="69" xfId="0" applyNumberFormat="1" applyFont="1" applyBorder="1" applyAlignment="1">
      <alignment horizontal="center" vertical="center" wrapText="1" shrinkToFit="1"/>
    </xf>
    <xf numFmtId="164" fontId="13" fillId="0" borderId="72" xfId="0" applyNumberFormat="1" applyFont="1" applyBorder="1" applyAlignment="1">
      <alignment horizontal="center" vertical="center" wrapText="1" shrinkToFit="1"/>
    </xf>
    <xf numFmtId="164" fontId="13" fillId="2" borderId="56" xfId="0" applyNumberFormat="1" applyFont="1" applyFill="1" applyBorder="1" applyAlignment="1">
      <alignment horizontal="center" vertical="center" wrapText="1" shrinkToFit="1"/>
    </xf>
    <xf numFmtId="164" fontId="13" fillId="2" borderId="62" xfId="0" applyNumberFormat="1" applyFont="1" applyFill="1" applyBorder="1" applyAlignment="1">
      <alignment horizontal="center" vertical="center" wrapText="1" shrinkToFit="1"/>
    </xf>
    <xf numFmtId="164" fontId="13" fillId="2" borderId="74" xfId="0" applyNumberFormat="1" applyFont="1" applyFill="1" applyBorder="1" applyAlignment="1">
      <alignment horizontal="center" vertical="center" wrapText="1" shrinkToFit="1"/>
    </xf>
    <xf numFmtId="0" fontId="13" fillId="0" borderId="65" xfId="0" applyFont="1" applyBorder="1" applyAlignment="1">
      <alignment horizontal="center" vertical="center" wrapText="1" shrinkToFit="1"/>
    </xf>
    <xf numFmtId="0" fontId="13" fillId="0" borderId="68" xfId="0" applyFont="1" applyBorder="1" applyAlignment="1">
      <alignment horizontal="center" vertical="center" wrapText="1" shrinkToFit="1"/>
    </xf>
    <xf numFmtId="0" fontId="13" fillId="0" borderId="71" xfId="0" applyFont="1" applyBorder="1" applyAlignment="1">
      <alignment horizontal="center" vertical="center" wrapText="1" shrinkToFit="1"/>
    </xf>
    <xf numFmtId="164" fontId="18" fillId="0" borderId="50" xfId="0" applyNumberFormat="1" applyFont="1" applyBorder="1" applyAlignment="1">
      <alignment horizontal="center" textRotation="90" wrapText="1"/>
    </xf>
    <xf numFmtId="164" fontId="18" fillId="0" borderId="54" xfId="0" applyNumberFormat="1" applyFont="1" applyBorder="1" applyAlignment="1">
      <alignment horizontal="center" textRotation="90" wrapText="1"/>
    </xf>
    <xf numFmtId="0" fontId="13" fillId="0" borderId="57" xfId="0" applyFont="1" applyBorder="1" applyAlignment="1">
      <alignment horizontal="center" vertical="center" wrapText="1" shrinkToFit="1"/>
    </xf>
    <xf numFmtId="0" fontId="13" fillId="0" borderId="63" xfId="0" applyFont="1" applyBorder="1" applyAlignment="1">
      <alignment horizontal="center" vertical="center" wrapText="1" shrinkToFit="1"/>
    </xf>
    <xf numFmtId="0" fontId="13" fillId="0" borderId="75" xfId="0" applyFont="1" applyBorder="1" applyAlignment="1">
      <alignment horizontal="center" vertical="center" wrapText="1" shrinkToFit="1"/>
    </xf>
    <xf numFmtId="164" fontId="13" fillId="0" borderId="50" xfId="0" applyNumberFormat="1" applyFont="1" applyBorder="1" applyAlignment="1">
      <alignment horizontal="center" vertical="center" wrapText="1" shrinkToFit="1"/>
    </xf>
    <xf numFmtId="164" fontId="13" fillId="0" borderId="54" xfId="0" applyNumberFormat="1" applyFont="1" applyBorder="1" applyAlignment="1">
      <alignment horizontal="center" vertical="center" wrapText="1" shrinkToFit="1"/>
    </xf>
    <xf numFmtId="164" fontId="13" fillId="0" borderId="76" xfId="0" applyNumberFormat="1" applyFont="1" applyBorder="1" applyAlignment="1">
      <alignment horizontal="center" vertical="center" wrapText="1" shrinkToFit="1"/>
    </xf>
    <xf numFmtId="164" fontId="13" fillId="4" borderId="54" xfId="0" applyNumberFormat="1" applyFont="1" applyFill="1" applyBorder="1" applyAlignment="1">
      <alignment horizontal="center" vertical="center" wrapText="1" shrinkToFit="1"/>
    </xf>
    <xf numFmtId="164" fontId="13" fillId="4" borderId="76" xfId="0" applyNumberFormat="1" applyFont="1" applyFill="1" applyBorder="1" applyAlignment="1">
      <alignment horizontal="center" vertical="center" wrapText="1" shrinkToFit="1"/>
    </xf>
    <xf numFmtId="49" fontId="7" fillId="0" borderId="78" xfId="1" applyNumberFormat="1" applyFont="1" applyBorder="1" applyAlignment="1">
      <alignment horizontal="center" vertical="center"/>
    </xf>
    <xf numFmtId="0" fontId="20" fillId="9" borderId="55" xfId="1" applyNumberFormat="1" applyFont="1" applyFill="1" applyBorder="1" applyAlignment="1" applyProtection="1">
      <alignment horizontal="left" vertical="center" wrapText="1"/>
    </xf>
    <xf numFmtId="0" fontId="20" fillId="9" borderId="61" xfId="1" applyNumberFormat="1" applyFont="1" applyFill="1" applyBorder="1" applyAlignment="1" applyProtection="1">
      <alignment horizontal="left" vertical="center" wrapText="1"/>
    </xf>
    <xf numFmtId="0" fontId="20" fillId="9" borderId="70" xfId="1" applyNumberFormat="1" applyFont="1" applyFill="1" applyBorder="1" applyAlignment="1" applyProtection="1">
      <alignment horizontal="left" vertical="center" wrapText="1"/>
    </xf>
    <xf numFmtId="0" fontId="13" fillId="0" borderId="6" xfId="0" applyFont="1" applyBorder="1" applyAlignment="1">
      <alignment horizontal="justify" vertical="center" wrapText="1"/>
    </xf>
    <xf numFmtId="0" fontId="12" fillId="0" borderId="42" xfId="0" applyFont="1" applyBorder="1" applyAlignment="1">
      <alignment horizontal="center"/>
    </xf>
    <xf numFmtId="0" fontId="13" fillId="0" borderId="42" xfId="0" applyFont="1" applyBorder="1" applyAlignment="1">
      <alignment horizontal="center" wrapText="1"/>
    </xf>
    <xf numFmtId="0" fontId="12" fillId="0" borderId="42" xfId="0" applyFont="1" applyBorder="1" applyAlignment="1">
      <alignment horizontal="center" wrapText="1"/>
    </xf>
    <xf numFmtId="0" fontId="12" fillId="0" borderId="0" xfId="0" applyFont="1" applyAlignment="1">
      <alignment horizontal="justify" vertical="center" wrapText="1"/>
    </xf>
    <xf numFmtId="0" fontId="12" fillId="0" borderId="42" xfId="0" applyFont="1" applyBorder="1" applyAlignment="1">
      <alignment horizontal="center" vertical="center" wrapText="1"/>
    </xf>
    <xf numFmtId="166" fontId="12" fillId="0" borderId="42" xfId="0" applyNumberFormat="1" applyFont="1" applyBorder="1" applyAlignment="1">
      <alignment horizontal="center"/>
    </xf>
    <xf numFmtId="0" fontId="14" fillId="0" borderId="46" xfId="0" applyFont="1" applyBorder="1" applyAlignment="1">
      <alignment horizontal="center" vertical="top" wrapText="1"/>
    </xf>
    <xf numFmtId="0" fontId="12" fillId="0" borderId="53" xfId="0" applyFont="1" applyBorder="1" applyAlignment="1">
      <alignment horizontal="center" vertical="center" wrapText="1" shrinkToFit="1"/>
    </xf>
    <xf numFmtId="0" fontId="12" fillId="0" borderId="51" xfId="0" applyFont="1" applyBorder="1" applyAlignment="1">
      <alignment horizontal="center" vertical="center" wrapText="1" shrinkToFit="1"/>
    </xf>
    <xf numFmtId="0" fontId="12" fillId="0" borderId="52" xfId="0" applyFont="1" applyBorder="1" applyAlignment="1">
      <alignment horizontal="center" vertical="center" wrapText="1" shrinkToFit="1"/>
    </xf>
    <xf numFmtId="0" fontId="12" fillId="0" borderId="85" xfId="0" applyFont="1" applyBorder="1" applyAlignment="1">
      <alignment horizontal="center" vertical="center" wrapText="1" shrinkToFit="1"/>
    </xf>
    <xf numFmtId="0" fontId="12" fillId="0" borderId="86" xfId="0" applyFont="1" applyBorder="1" applyAlignment="1">
      <alignment horizontal="center" vertical="center" wrapText="1" shrinkToFit="1"/>
    </xf>
    <xf numFmtId="165" fontId="12" fillId="0" borderId="42" xfId="0" applyNumberFormat="1" applyFont="1" applyBorder="1" applyAlignment="1">
      <alignment horizontal="center"/>
    </xf>
    <xf numFmtId="0" fontId="21" fillId="0" borderId="43" xfId="0" applyFont="1" applyBorder="1" applyAlignment="1">
      <alignment horizontal="center" vertical="center" wrapText="1"/>
    </xf>
    <xf numFmtId="0" fontId="21" fillId="0" borderId="44" xfId="0" applyFont="1" applyBorder="1" applyAlignment="1">
      <alignment horizontal="center" vertical="center" wrapText="1"/>
    </xf>
    <xf numFmtId="49" fontId="5" fillId="0" borderId="78" xfId="1" applyNumberFormat="1" applyFont="1" applyBorder="1" applyAlignment="1">
      <alignment horizontal="center" vertical="center"/>
    </xf>
    <xf numFmtId="0" fontId="17" fillId="0" borderId="53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17" fillId="0" borderId="50" xfId="0" applyNumberFormat="1" applyFont="1" applyBorder="1" applyAlignment="1">
      <alignment horizontal="center" vertical="center" textRotation="90" wrapText="1"/>
    </xf>
    <xf numFmtId="0" fontId="17" fillId="0" borderId="54" xfId="0" applyNumberFormat="1" applyFont="1" applyBorder="1" applyAlignment="1">
      <alignment horizontal="center" vertical="center" textRotation="90" wrapText="1"/>
    </xf>
    <xf numFmtId="0" fontId="13" fillId="7" borderId="55" xfId="0" applyFont="1" applyFill="1" applyBorder="1" applyAlignment="1">
      <alignment horizontal="center" vertical="center" wrapText="1" shrinkToFit="1"/>
    </xf>
    <xf numFmtId="0" fontId="13" fillId="7" borderId="61" xfId="0" applyFont="1" applyFill="1" applyBorder="1" applyAlignment="1">
      <alignment horizontal="center" vertical="center" wrapText="1" shrinkToFit="1"/>
    </xf>
    <xf numFmtId="0" fontId="13" fillId="7" borderId="70" xfId="0" applyFont="1" applyFill="1" applyBorder="1" applyAlignment="1">
      <alignment horizontal="center" vertical="center" wrapText="1" shrinkToFit="1"/>
    </xf>
    <xf numFmtId="49" fontId="1" fillId="0" borderId="78" xfId="1" applyNumberFormat="1" applyFont="1" applyBorder="1" applyAlignment="1">
      <alignment horizontal="center" vertical="center"/>
    </xf>
    <xf numFmtId="0" fontId="17" fillId="0" borderId="53" xfId="0" applyFont="1" applyBorder="1" applyAlignment="1">
      <alignment horizontal="left" vertical="center" wrapText="1"/>
    </xf>
    <xf numFmtId="0" fontId="17" fillId="0" borderId="59" xfId="0" applyFont="1" applyBorder="1" applyAlignment="1">
      <alignment horizontal="left" vertical="center" wrapText="1"/>
    </xf>
    <xf numFmtId="49" fontId="2" fillId="0" borderId="78" xfId="1" applyNumberFormat="1" applyFont="1" applyBorder="1" applyAlignment="1">
      <alignment horizontal="center" vertical="center"/>
    </xf>
    <xf numFmtId="49" fontId="5" fillId="0" borderId="50" xfId="1" applyNumberFormat="1" applyFont="1" applyBorder="1" applyAlignment="1">
      <alignment horizontal="center" vertical="center"/>
    </xf>
    <xf numFmtId="49" fontId="5" fillId="0" borderId="54" xfId="1" applyNumberFormat="1" applyFont="1" applyBorder="1" applyAlignment="1">
      <alignment horizontal="center" vertical="center"/>
    </xf>
    <xf numFmtId="49" fontId="5" fillId="0" borderId="76" xfId="1" applyNumberFormat="1" applyFont="1" applyBorder="1" applyAlignment="1">
      <alignment horizontal="center" vertical="center"/>
    </xf>
    <xf numFmtId="0" fontId="20" fillId="9" borderId="50" xfId="1" applyNumberFormat="1" applyFont="1" applyFill="1" applyBorder="1" applyAlignment="1" applyProtection="1">
      <alignment horizontal="center" vertical="center" wrapText="1"/>
    </xf>
    <xf numFmtId="0" fontId="20" fillId="9" borderId="54" xfId="1" applyNumberFormat="1" applyFont="1" applyFill="1" applyBorder="1" applyAlignment="1" applyProtection="1">
      <alignment horizontal="center" vertical="center" wrapText="1"/>
    </xf>
    <xf numFmtId="0" fontId="20" fillId="9" borderId="76" xfId="1" applyNumberFormat="1" applyFont="1" applyFill="1" applyBorder="1" applyAlignment="1" applyProtection="1">
      <alignment horizontal="center" vertical="center" wrapText="1"/>
    </xf>
    <xf numFmtId="49" fontId="5" fillId="9" borderId="78" xfId="1" applyNumberFormat="1" applyFont="1" applyFill="1" applyBorder="1" applyAlignment="1">
      <alignment horizontal="center" vertical="center"/>
    </xf>
    <xf numFmtId="49" fontId="8" fillId="9" borderId="79" xfId="1" applyNumberFormat="1" applyFill="1" applyBorder="1" applyAlignment="1">
      <alignment horizontal="center" vertical="center"/>
    </xf>
    <xf numFmtId="49" fontId="8" fillId="9" borderId="80" xfId="1" applyNumberFormat="1" applyFill="1" applyBorder="1" applyAlignment="1">
      <alignment horizontal="center" vertical="center"/>
    </xf>
    <xf numFmtId="49" fontId="4" fillId="0" borderId="78" xfId="1" applyNumberFormat="1" applyFont="1" applyBorder="1" applyAlignment="1">
      <alignment horizontal="center" vertical="center"/>
    </xf>
    <xf numFmtId="49" fontId="3" fillId="0" borderId="78" xfId="1" applyNumberFormat="1" applyFont="1" applyBorder="1" applyAlignment="1">
      <alignment horizontal="center" vertical="center"/>
    </xf>
    <xf numFmtId="49" fontId="7" fillId="0" borderId="50" xfId="1" applyNumberFormat="1" applyFont="1" applyBorder="1" applyAlignment="1">
      <alignment horizontal="center" vertical="center"/>
    </xf>
    <xf numFmtId="49" fontId="7" fillId="0" borderId="54" xfId="1" applyNumberFormat="1" applyFont="1" applyBorder="1" applyAlignment="1">
      <alignment horizontal="center" vertical="center"/>
    </xf>
    <xf numFmtId="49" fontId="7" fillId="0" borderId="76" xfId="1" applyNumberFormat="1" applyFont="1" applyBorder="1" applyAlignment="1">
      <alignment horizontal="center" vertical="center"/>
    </xf>
    <xf numFmtId="0" fontId="20" fillId="9" borderId="50" xfId="1" applyNumberFormat="1" applyFont="1" applyFill="1" applyBorder="1" applyAlignment="1" applyProtection="1">
      <alignment horizontal="left" vertical="center" wrapText="1"/>
    </xf>
    <xf numFmtId="0" fontId="20" fillId="9" borderId="54" xfId="1" applyNumberFormat="1" applyFont="1" applyFill="1" applyBorder="1" applyAlignment="1" applyProtection="1">
      <alignment horizontal="left" vertical="center" wrapText="1"/>
    </xf>
    <xf numFmtId="0" fontId="20" fillId="9" borderId="76" xfId="1" applyNumberFormat="1" applyFont="1" applyFill="1" applyBorder="1" applyAlignment="1" applyProtection="1">
      <alignment horizontal="left" vertical="center" wrapText="1"/>
    </xf>
    <xf numFmtId="164" fontId="13" fillId="4" borderId="50" xfId="0" applyNumberFormat="1" applyFont="1" applyFill="1" applyBorder="1" applyAlignment="1">
      <alignment horizontal="center" vertical="center" wrapText="1" shrinkToFit="1"/>
    </xf>
    <xf numFmtId="164" fontId="13" fillId="0" borderId="55" xfId="0" applyNumberFormat="1" applyFont="1" applyBorder="1" applyAlignment="1">
      <alignment horizontal="center" vertical="center" wrapText="1" shrinkToFit="1"/>
    </xf>
    <xf numFmtId="164" fontId="13" fillId="0" borderId="61" xfId="0" applyNumberFormat="1" applyFont="1" applyBorder="1" applyAlignment="1">
      <alignment horizontal="center" vertical="center" wrapText="1" shrinkToFit="1"/>
    </xf>
    <xf numFmtId="164" fontId="13" fillId="0" borderId="70" xfId="0" applyNumberFormat="1" applyFont="1" applyBorder="1" applyAlignment="1">
      <alignment horizontal="center" vertical="center" wrapText="1" shrinkToFit="1"/>
    </xf>
    <xf numFmtId="0" fontId="13" fillId="0" borderId="50" xfId="0" applyFont="1" applyBorder="1" applyAlignment="1">
      <alignment horizontal="center" vertical="center" wrapText="1" shrinkToFit="1"/>
    </xf>
    <xf numFmtId="0" fontId="13" fillId="0" borderId="54" xfId="0" applyFont="1" applyBorder="1" applyAlignment="1">
      <alignment horizontal="center" vertical="center" wrapText="1" shrinkToFit="1"/>
    </xf>
    <xf numFmtId="0" fontId="13" fillId="0" borderId="76" xfId="0" applyFont="1" applyBorder="1" applyAlignment="1">
      <alignment horizontal="center" vertical="center" wrapText="1" shrinkToFit="1"/>
    </xf>
    <xf numFmtId="164" fontId="13" fillId="0" borderId="56" xfId="0" applyNumberFormat="1" applyFont="1" applyBorder="1" applyAlignment="1">
      <alignment horizontal="center" vertical="center" wrapText="1" shrinkToFit="1"/>
    </xf>
    <xf numFmtId="164" fontId="13" fillId="0" borderId="62" xfId="0" applyNumberFormat="1" applyFont="1" applyBorder="1" applyAlignment="1">
      <alignment horizontal="center" vertical="center" wrapText="1" shrinkToFit="1"/>
    </xf>
    <xf numFmtId="164" fontId="13" fillId="0" borderId="74" xfId="0" applyNumberFormat="1" applyFont="1" applyBorder="1" applyAlignment="1">
      <alignment horizontal="center" vertical="center" wrapText="1" shrinkToFit="1"/>
    </xf>
    <xf numFmtId="0" fontId="10" fillId="0" borderId="4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7" borderId="8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2" fillId="0" borderId="55" xfId="0" applyFont="1" applyBorder="1" applyAlignment="1">
      <alignment horizontal="center" vertical="center" wrapText="1" shrinkToFit="1"/>
    </xf>
    <xf numFmtId="0" fontId="12" fillId="0" borderId="70" xfId="0" applyFont="1" applyBorder="1" applyAlignment="1">
      <alignment horizontal="center" vertical="center" wrapText="1" shrinkToFit="1"/>
    </xf>
    <xf numFmtId="164" fontId="13" fillId="0" borderId="50" xfId="0" applyNumberFormat="1" applyFont="1" applyBorder="1" applyAlignment="1">
      <alignment horizontal="center" vertical="center" wrapText="1"/>
    </xf>
    <xf numFmtId="164" fontId="13" fillId="0" borderId="76" xfId="0" applyNumberFormat="1" applyFont="1" applyBorder="1" applyAlignment="1">
      <alignment horizontal="center" vertical="center" wrapText="1"/>
    </xf>
    <xf numFmtId="164" fontId="12" fillId="4" borderId="55" xfId="0" applyNumberFormat="1" applyFont="1" applyFill="1" applyBorder="1" applyAlignment="1">
      <alignment horizontal="center" vertical="center" wrapText="1" shrinkToFit="1"/>
    </xf>
    <xf numFmtId="164" fontId="12" fillId="4" borderId="70" xfId="0" applyNumberFormat="1" applyFont="1" applyFill="1" applyBorder="1" applyAlignment="1">
      <alignment horizontal="center" vertical="center" wrapText="1" shrinkToFit="1"/>
    </xf>
    <xf numFmtId="164" fontId="12" fillId="0" borderId="55" xfId="0" applyNumberFormat="1" applyFont="1" applyBorder="1" applyAlignment="1">
      <alignment horizontal="center" vertical="center" wrapText="1" shrinkToFit="1"/>
    </xf>
    <xf numFmtId="164" fontId="12" fillId="0" borderId="70" xfId="0" applyNumberFormat="1" applyFont="1" applyBorder="1" applyAlignment="1">
      <alignment horizontal="center" vertical="center" wrapText="1" shrinkToFit="1"/>
    </xf>
    <xf numFmtId="164" fontId="12" fillId="2" borderId="55" xfId="0" applyNumberFormat="1" applyFont="1" applyFill="1" applyBorder="1" applyAlignment="1">
      <alignment horizontal="center" vertical="center" wrapText="1" shrinkToFit="1"/>
    </xf>
    <xf numFmtId="164" fontId="12" fillId="2" borderId="70" xfId="0" applyNumberFormat="1" applyFont="1" applyFill="1" applyBorder="1" applyAlignment="1">
      <alignment horizontal="center" vertical="center" wrapText="1" shrinkToFit="1"/>
    </xf>
    <xf numFmtId="164" fontId="13" fillId="9" borderId="50" xfId="0" applyNumberFormat="1" applyFont="1" applyFill="1" applyBorder="1" applyAlignment="1">
      <alignment horizontal="center" vertical="center" wrapText="1"/>
    </xf>
    <xf numFmtId="164" fontId="13" fillId="9" borderId="76" xfId="0" applyNumberFormat="1" applyFont="1" applyFill="1" applyBorder="1" applyAlignment="1">
      <alignment horizontal="center" vertical="center" wrapText="1"/>
    </xf>
    <xf numFmtId="0" fontId="12" fillId="0" borderId="60" xfId="0" applyFont="1" applyBorder="1" applyAlignment="1">
      <alignment horizontal="center" vertical="center" wrapText="1" shrinkToFit="1"/>
    </xf>
    <xf numFmtId="0" fontId="12" fillId="0" borderId="77" xfId="0" applyFont="1" applyBorder="1" applyAlignment="1">
      <alignment horizontal="center" vertical="center" wrapText="1" shrinkToFit="1"/>
    </xf>
    <xf numFmtId="0" fontId="12" fillId="0" borderId="73" xfId="0" applyFont="1" applyBorder="1" applyAlignment="1">
      <alignment horizontal="center" vertical="center" wrapText="1" shrinkToFit="1"/>
    </xf>
    <xf numFmtId="0" fontId="12" fillId="9" borderId="55" xfId="0" applyFont="1" applyFill="1" applyBorder="1" applyAlignment="1">
      <alignment horizontal="center" vertical="center" wrapText="1" shrinkToFit="1"/>
    </xf>
    <xf numFmtId="0" fontId="12" fillId="9" borderId="70" xfId="0" applyFont="1" applyFill="1" applyBorder="1" applyAlignment="1">
      <alignment horizontal="center" vertical="center" wrapText="1" shrinkToFit="1"/>
    </xf>
    <xf numFmtId="0" fontId="16" fillId="3" borderId="0" xfId="0" applyFont="1" applyFill="1" applyAlignment="1">
      <alignment vertical="center" wrapText="1"/>
    </xf>
    <xf numFmtId="0" fontId="25" fillId="9" borderId="0" xfId="0" applyFont="1" applyFill="1" applyAlignment="1">
      <alignment horizontal="center" vertical="center" wrapText="1"/>
    </xf>
    <xf numFmtId="0" fontId="26" fillId="9" borderId="0" xfId="0" applyFont="1" applyFill="1" applyAlignment="1">
      <alignment horizontal="center" vertical="center" wrapText="1"/>
    </xf>
    <xf numFmtId="0" fontId="27" fillId="9" borderId="56" xfId="0" applyFont="1" applyFill="1" applyBorder="1" applyAlignment="1">
      <alignment horizontal="center" vertical="center" wrapText="1"/>
    </xf>
    <xf numFmtId="0" fontId="28" fillId="9" borderId="62" xfId="0" applyFont="1" applyFill="1" applyBorder="1" applyAlignment="1">
      <alignment horizontal="center" vertical="center" wrapText="1"/>
    </xf>
    <xf numFmtId="0" fontId="25" fillId="9" borderId="4" xfId="0" applyFont="1" applyFill="1" applyBorder="1" applyAlignment="1">
      <alignment horizontal="center" vertical="center" wrapText="1" shrinkToFit="1"/>
    </xf>
    <xf numFmtId="0" fontId="25" fillId="9" borderId="8" xfId="0" applyNumberFormat="1" applyFont="1" applyFill="1" applyBorder="1" applyAlignment="1">
      <alignment horizontal="center" vertical="center" wrapText="1" shrinkToFit="1"/>
    </xf>
    <xf numFmtId="0" fontId="25" fillId="9" borderId="8" xfId="0" applyFont="1" applyFill="1" applyBorder="1" applyAlignment="1">
      <alignment horizontal="center" vertical="center" wrapText="1" shrinkToFit="1"/>
    </xf>
    <xf numFmtId="0" fontId="25" fillId="9" borderId="12" xfId="0" applyNumberFormat="1" applyFont="1" applyFill="1" applyBorder="1" applyAlignment="1">
      <alignment horizontal="center" vertical="center" wrapText="1" shrinkToFit="1"/>
    </xf>
    <xf numFmtId="0" fontId="29" fillId="9" borderId="50" xfId="0" applyFont="1" applyFill="1" applyBorder="1" applyAlignment="1">
      <alignment horizontal="center" vertical="center" wrapText="1" shrinkToFit="1"/>
    </xf>
    <xf numFmtId="0" fontId="29" fillId="9" borderId="84" xfId="0" applyFont="1" applyFill="1" applyBorder="1" applyAlignment="1">
      <alignment horizontal="center" vertical="center" wrapText="1" shrinkToFit="1"/>
    </xf>
    <xf numFmtId="0" fontId="25" fillId="9" borderId="0" xfId="0" applyFont="1" applyFill="1" applyAlignment="1">
      <alignment horizontal="right" wrapText="1"/>
    </xf>
    <xf numFmtId="0" fontId="30" fillId="9" borderId="0" xfId="0" applyFont="1" applyFill="1" applyAlignment="1">
      <alignment horizontal="center" vertical="center" wrapText="1"/>
    </xf>
    <xf numFmtId="0" fontId="30" fillId="9" borderId="0" xfId="0" applyFont="1" applyFill="1" applyAlignment="1">
      <alignment vertical="center"/>
    </xf>
  </cellXfs>
  <cellStyles count="3">
    <cellStyle name="Обычный" xfId="0" builtinId="0"/>
    <cellStyle name="Обычный 2" xfId="1"/>
    <cellStyle name="Обычный 3" xfId="2"/>
  </cellStyles>
  <dxfs count="1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5;&#1077;&#1087;&#1088;&#1103;&#1084;&#1080;&#1081;%20&#1051;&#1070;&#1058;&#1048;&#104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рансп-1"/>
      <sheetName val="трансп-2"/>
      <sheetName val="трансп-3"/>
      <sheetName val="комірн-1"/>
      <sheetName val="комірн-2"/>
      <sheetName val="комірн-3"/>
      <sheetName val="наладч-1"/>
      <sheetName val="наладч-2"/>
      <sheetName val="наладч-3"/>
      <sheetName val="контр-1"/>
      <sheetName val="контр-2"/>
      <sheetName val="контр-3"/>
      <sheetName val="приб-1"/>
      <sheetName val="приб-2"/>
      <sheetName val="приб-3"/>
      <sheetName val="Графік"/>
      <sheetName val="жовта"/>
      <sheetName val="оранжева"/>
      <sheetName val="зелена"/>
      <sheetName val="Позначення"/>
      <sheetName val="Списк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5">
          <cell r="A5">
            <v>1</v>
          </cell>
          <cell r="B5">
            <v>43497</v>
          </cell>
          <cell r="C5" t="str">
            <v>Р</v>
          </cell>
          <cell r="E5">
            <v>1</v>
          </cell>
          <cell r="F5">
            <v>43497</v>
          </cell>
          <cell r="G5" t="str">
            <v>ВВ</v>
          </cell>
          <cell r="H5" t="str">
            <v/>
          </cell>
          <cell r="I5">
            <v>1</v>
          </cell>
          <cell r="J5">
            <v>43497</v>
          </cell>
          <cell r="K5" t="str">
            <v>Р</v>
          </cell>
          <cell r="L5">
            <v>8</v>
          </cell>
        </row>
        <row r="6">
          <cell r="A6">
            <v>2</v>
          </cell>
          <cell r="B6">
            <v>43498</v>
          </cell>
          <cell r="C6" t="str">
            <v>Р</v>
          </cell>
          <cell r="E6">
            <v>2</v>
          </cell>
          <cell r="F6">
            <v>43498</v>
          </cell>
          <cell r="G6" t="str">
            <v>ВВ</v>
          </cell>
          <cell r="H6" t="str">
            <v/>
          </cell>
          <cell r="I6">
            <v>2</v>
          </cell>
          <cell r="J6">
            <v>43498</v>
          </cell>
          <cell r="K6" t="str">
            <v>Р</v>
          </cell>
          <cell r="L6">
            <v>8</v>
          </cell>
        </row>
        <row r="7">
          <cell r="A7">
            <v>3</v>
          </cell>
          <cell r="B7">
            <v>43499</v>
          </cell>
          <cell r="C7" t="str">
            <v>ВВ</v>
          </cell>
          <cell r="E7">
            <v>3</v>
          </cell>
          <cell r="F7">
            <v>43499</v>
          </cell>
          <cell r="G7" t="str">
            <v>Р</v>
          </cell>
          <cell r="H7">
            <v>8</v>
          </cell>
          <cell r="I7">
            <v>3</v>
          </cell>
          <cell r="J7">
            <v>43499</v>
          </cell>
          <cell r="K7" t="str">
            <v>Р</v>
          </cell>
          <cell r="L7">
            <v>8</v>
          </cell>
        </row>
        <row r="8">
          <cell r="A8">
            <v>4</v>
          </cell>
          <cell r="B8">
            <v>43500</v>
          </cell>
          <cell r="C8" t="str">
            <v>ВВ</v>
          </cell>
          <cell r="E8">
            <v>4</v>
          </cell>
          <cell r="F8">
            <v>43500</v>
          </cell>
          <cell r="G8" t="str">
            <v>Р</v>
          </cell>
          <cell r="H8">
            <v>8</v>
          </cell>
          <cell r="I8">
            <v>4</v>
          </cell>
          <cell r="J8">
            <v>43500</v>
          </cell>
          <cell r="K8" t="str">
            <v>Р</v>
          </cell>
          <cell r="L8">
            <v>8</v>
          </cell>
        </row>
        <row r="9">
          <cell r="A9">
            <v>5</v>
          </cell>
          <cell r="B9">
            <v>43501</v>
          </cell>
          <cell r="C9" t="str">
            <v>Р</v>
          </cell>
          <cell r="E9">
            <v>5</v>
          </cell>
          <cell r="F9">
            <v>43501</v>
          </cell>
          <cell r="G9" t="str">
            <v>Р</v>
          </cell>
          <cell r="H9">
            <v>8</v>
          </cell>
          <cell r="I9">
            <v>5</v>
          </cell>
          <cell r="J9">
            <v>43501</v>
          </cell>
          <cell r="K9" t="str">
            <v>ВВ</v>
          </cell>
          <cell r="L9" t="str">
            <v/>
          </cell>
        </row>
        <row r="10">
          <cell r="A10">
            <v>6</v>
          </cell>
          <cell r="B10">
            <v>43502</v>
          </cell>
          <cell r="C10" t="str">
            <v>Р</v>
          </cell>
          <cell r="E10">
            <v>6</v>
          </cell>
          <cell r="F10">
            <v>43502</v>
          </cell>
          <cell r="G10" t="str">
            <v>Р</v>
          </cell>
          <cell r="H10">
            <v>8</v>
          </cell>
          <cell r="I10">
            <v>6</v>
          </cell>
          <cell r="J10">
            <v>43502</v>
          </cell>
          <cell r="K10" t="str">
            <v>ВВ</v>
          </cell>
          <cell r="L10" t="str">
            <v/>
          </cell>
        </row>
        <row r="11">
          <cell r="A11">
            <v>7</v>
          </cell>
          <cell r="B11">
            <v>43503</v>
          </cell>
          <cell r="C11" t="str">
            <v>Р</v>
          </cell>
          <cell r="E11">
            <v>7</v>
          </cell>
          <cell r="F11">
            <v>43503</v>
          </cell>
          <cell r="G11" t="str">
            <v>ВВ</v>
          </cell>
          <cell r="H11" t="str">
            <v/>
          </cell>
          <cell r="I11">
            <v>7</v>
          </cell>
          <cell r="J11">
            <v>43503</v>
          </cell>
          <cell r="K11" t="str">
            <v>Р</v>
          </cell>
          <cell r="L11">
            <v>8</v>
          </cell>
        </row>
        <row r="12">
          <cell r="A12">
            <v>8</v>
          </cell>
          <cell r="B12">
            <v>43504</v>
          </cell>
          <cell r="C12" t="str">
            <v>Р</v>
          </cell>
          <cell r="E12">
            <v>8</v>
          </cell>
          <cell r="F12">
            <v>43504</v>
          </cell>
          <cell r="G12" t="str">
            <v>ВВ</v>
          </cell>
          <cell r="H12" t="str">
            <v/>
          </cell>
          <cell r="I12">
            <v>8</v>
          </cell>
          <cell r="J12">
            <v>43504</v>
          </cell>
          <cell r="K12" t="str">
            <v>Р</v>
          </cell>
          <cell r="L12">
            <v>8</v>
          </cell>
        </row>
        <row r="13">
          <cell r="A13">
            <v>9</v>
          </cell>
          <cell r="B13">
            <v>43505</v>
          </cell>
          <cell r="C13" t="str">
            <v>ВВ</v>
          </cell>
          <cell r="E13">
            <v>9</v>
          </cell>
          <cell r="F13">
            <v>43505</v>
          </cell>
          <cell r="G13" t="str">
            <v>Р</v>
          </cell>
          <cell r="H13">
            <v>8</v>
          </cell>
          <cell r="I13">
            <v>9</v>
          </cell>
          <cell r="J13">
            <v>43505</v>
          </cell>
          <cell r="K13" t="str">
            <v>Р</v>
          </cell>
          <cell r="L13">
            <v>8</v>
          </cell>
        </row>
        <row r="14">
          <cell r="A14">
            <v>10</v>
          </cell>
          <cell r="B14">
            <v>43506</v>
          </cell>
          <cell r="C14" t="str">
            <v>ВВ</v>
          </cell>
          <cell r="E14">
            <v>10</v>
          </cell>
          <cell r="F14">
            <v>43506</v>
          </cell>
          <cell r="G14" t="str">
            <v>Р</v>
          </cell>
          <cell r="H14">
            <v>8</v>
          </cell>
          <cell r="I14">
            <v>10</v>
          </cell>
          <cell r="J14">
            <v>43506</v>
          </cell>
          <cell r="K14" t="str">
            <v>Р</v>
          </cell>
          <cell r="L14">
            <v>8</v>
          </cell>
        </row>
        <row r="15">
          <cell r="A15">
            <v>11</v>
          </cell>
          <cell r="B15">
            <v>43507</v>
          </cell>
          <cell r="C15" t="str">
            <v>Р</v>
          </cell>
          <cell r="E15">
            <v>11</v>
          </cell>
          <cell r="F15">
            <v>43507</v>
          </cell>
          <cell r="G15" t="str">
            <v>Р</v>
          </cell>
          <cell r="H15">
            <v>8</v>
          </cell>
          <cell r="I15">
            <v>11</v>
          </cell>
          <cell r="J15">
            <v>43507</v>
          </cell>
          <cell r="K15" t="str">
            <v>ВВ</v>
          </cell>
          <cell r="L15" t="str">
            <v/>
          </cell>
        </row>
        <row r="16">
          <cell r="A16">
            <v>12</v>
          </cell>
          <cell r="B16">
            <v>43508</v>
          </cell>
          <cell r="C16" t="str">
            <v>Р</v>
          </cell>
          <cell r="E16">
            <v>12</v>
          </cell>
          <cell r="F16">
            <v>43508</v>
          </cell>
          <cell r="G16" t="str">
            <v>Р</v>
          </cell>
          <cell r="H16">
            <v>8</v>
          </cell>
          <cell r="I16">
            <v>12</v>
          </cell>
          <cell r="J16">
            <v>43508</v>
          </cell>
          <cell r="K16" t="str">
            <v>ВВ</v>
          </cell>
          <cell r="L16" t="str">
            <v/>
          </cell>
        </row>
        <row r="17">
          <cell r="A17">
            <v>13</v>
          </cell>
          <cell r="B17">
            <v>43509</v>
          </cell>
          <cell r="C17" t="str">
            <v>Р</v>
          </cell>
          <cell r="E17">
            <v>13</v>
          </cell>
          <cell r="F17">
            <v>43509</v>
          </cell>
          <cell r="G17" t="str">
            <v>ВВ</v>
          </cell>
          <cell r="H17" t="str">
            <v/>
          </cell>
          <cell r="I17">
            <v>13</v>
          </cell>
          <cell r="J17">
            <v>43509</v>
          </cell>
          <cell r="K17" t="str">
            <v>Р</v>
          </cell>
          <cell r="L17">
            <v>8</v>
          </cell>
        </row>
        <row r="18">
          <cell r="A18">
            <v>14</v>
          </cell>
          <cell r="B18">
            <v>43510</v>
          </cell>
          <cell r="C18" t="str">
            <v>Р</v>
          </cell>
          <cell r="E18">
            <v>14</v>
          </cell>
          <cell r="F18">
            <v>43510</v>
          </cell>
          <cell r="G18" t="str">
            <v>ВВ</v>
          </cell>
          <cell r="H18" t="str">
            <v/>
          </cell>
          <cell r="I18">
            <v>14</v>
          </cell>
          <cell r="J18">
            <v>43510</v>
          </cell>
          <cell r="K18" t="str">
            <v>Р</v>
          </cell>
          <cell r="L18">
            <v>8</v>
          </cell>
        </row>
        <row r="19">
          <cell r="A19">
            <v>15</v>
          </cell>
          <cell r="B19">
            <v>43511</v>
          </cell>
          <cell r="C19" t="str">
            <v>ВВ</v>
          </cell>
          <cell r="E19">
            <v>15</v>
          </cell>
          <cell r="F19">
            <v>43511</v>
          </cell>
          <cell r="G19" t="str">
            <v>Р</v>
          </cell>
          <cell r="H19">
            <v>8</v>
          </cell>
          <cell r="I19">
            <v>15</v>
          </cell>
          <cell r="J19">
            <v>43511</v>
          </cell>
          <cell r="K19" t="str">
            <v>Р</v>
          </cell>
          <cell r="L19">
            <v>8</v>
          </cell>
        </row>
        <row r="20">
          <cell r="A20">
            <v>16</v>
          </cell>
          <cell r="B20">
            <v>43512</v>
          </cell>
          <cell r="C20" t="str">
            <v>ВВ</v>
          </cell>
          <cell r="E20">
            <v>16</v>
          </cell>
          <cell r="F20">
            <v>43512</v>
          </cell>
          <cell r="G20" t="str">
            <v>Р</v>
          </cell>
          <cell r="H20">
            <v>8</v>
          </cell>
          <cell r="I20">
            <v>16</v>
          </cell>
          <cell r="J20">
            <v>43512</v>
          </cell>
          <cell r="K20" t="str">
            <v>Р</v>
          </cell>
          <cell r="L20">
            <v>8</v>
          </cell>
        </row>
        <row r="21">
          <cell r="A21">
            <v>17</v>
          </cell>
          <cell r="B21">
            <v>43513</v>
          </cell>
          <cell r="C21" t="str">
            <v>Р</v>
          </cell>
          <cell r="E21">
            <v>17</v>
          </cell>
          <cell r="F21">
            <v>43513</v>
          </cell>
          <cell r="G21" t="str">
            <v>Р</v>
          </cell>
          <cell r="H21">
            <v>8</v>
          </cell>
          <cell r="I21">
            <v>17</v>
          </cell>
          <cell r="J21">
            <v>43513</v>
          </cell>
          <cell r="K21" t="str">
            <v>ВВ</v>
          </cell>
          <cell r="L21" t="str">
            <v/>
          </cell>
        </row>
        <row r="22">
          <cell r="A22">
            <v>18</v>
          </cell>
          <cell r="B22">
            <v>43514</v>
          </cell>
          <cell r="C22" t="str">
            <v>Р</v>
          </cell>
          <cell r="E22">
            <v>18</v>
          </cell>
          <cell r="F22">
            <v>43514</v>
          </cell>
          <cell r="G22" t="str">
            <v>Р</v>
          </cell>
          <cell r="H22">
            <v>8</v>
          </cell>
          <cell r="I22">
            <v>18</v>
          </cell>
          <cell r="J22">
            <v>43514</v>
          </cell>
          <cell r="K22" t="str">
            <v>ВВ</v>
          </cell>
          <cell r="L22" t="str">
            <v/>
          </cell>
        </row>
        <row r="23">
          <cell r="A23">
            <v>19</v>
          </cell>
          <cell r="B23">
            <v>43515</v>
          </cell>
          <cell r="C23" t="str">
            <v>Р</v>
          </cell>
          <cell r="E23">
            <v>19</v>
          </cell>
          <cell r="F23">
            <v>43515</v>
          </cell>
          <cell r="G23" t="str">
            <v>ВВ</v>
          </cell>
          <cell r="H23" t="str">
            <v/>
          </cell>
          <cell r="I23">
            <v>19</v>
          </cell>
          <cell r="J23">
            <v>43515</v>
          </cell>
          <cell r="K23" t="str">
            <v>Р</v>
          </cell>
          <cell r="L23">
            <v>8</v>
          </cell>
        </row>
        <row r="24">
          <cell r="A24">
            <v>20</v>
          </cell>
          <cell r="B24">
            <v>43516</v>
          </cell>
          <cell r="C24" t="str">
            <v>Р</v>
          </cell>
          <cell r="E24">
            <v>20</v>
          </cell>
          <cell r="F24">
            <v>43516</v>
          </cell>
          <cell r="G24" t="str">
            <v>ВВ</v>
          </cell>
          <cell r="H24" t="str">
            <v/>
          </cell>
          <cell r="I24">
            <v>20</v>
          </cell>
          <cell r="J24">
            <v>43516</v>
          </cell>
          <cell r="K24" t="str">
            <v>Р</v>
          </cell>
          <cell r="L24">
            <v>8</v>
          </cell>
        </row>
        <row r="25">
          <cell r="A25">
            <v>21</v>
          </cell>
          <cell r="B25">
            <v>43517</v>
          </cell>
          <cell r="C25" t="str">
            <v>ВВ</v>
          </cell>
          <cell r="E25">
            <v>21</v>
          </cell>
          <cell r="F25">
            <v>43517</v>
          </cell>
          <cell r="G25" t="str">
            <v>Р</v>
          </cell>
          <cell r="H25">
            <v>8</v>
          </cell>
          <cell r="I25">
            <v>21</v>
          </cell>
          <cell r="J25">
            <v>43517</v>
          </cell>
          <cell r="K25" t="str">
            <v>Р</v>
          </cell>
          <cell r="L25">
            <v>8</v>
          </cell>
        </row>
        <row r="26">
          <cell r="A26">
            <v>22</v>
          </cell>
          <cell r="B26">
            <v>43518</v>
          </cell>
          <cell r="C26" t="str">
            <v>ВВ</v>
          </cell>
          <cell r="E26">
            <v>22</v>
          </cell>
          <cell r="F26">
            <v>43518</v>
          </cell>
          <cell r="G26" t="str">
            <v>Р</v>
          </cell>
          <cell r="H26">
            <v>8</v>
          </cell>
          <cell r="I26">
            <v>22</v>
          </cell>
          <cell r="J26">
            <v>43518</v>
          </cell>
          <cell r="K26" t="str">
            <v>Р</v>
          </cell>
          <cell r="L26">
            <v>8</v>
          </cell>
        </row>
        <row r="27">
          <cell r="A27">
            <v>23</v>
          </cell>
          <cell r="B27">
            <v>43519</v>
          </cell>
          <cell r="C27" t="str">
            <v>Р</v>
          </cell>
          <cell r="E27">
            <v>23</v>
          </cell>
          <cell r="F27">
            <v>43519</v>
          </cell>
          <cell r="G27" t="str">
            <v>Р</v>
          </cell>
          <cell r="H27">
            <v>8</v>
          </cell>
          <cell r="I27">
            <v>23</v>
          </cell>
          <cell r="J27">
            <v>43519</v>
          </cell>
          <cell r="K27" t="str">
            <v>ВВ</v>
          </cell>
          <cell r="L27" t="str">
            <v/>
          </cell>
        </row>
        <row r="28">
          <cell r="A28">
            <v>24</v>
          </cell>
          <cell r="B28">
            <v>43520</v>
          </cell>
          <cell r="C28" t="str">
            <v>Р</v>
          </cell>
          <cell r="E28">
            <v>24</v>
          </cell>
          <cell r="F28">
            <v>43520</v>
          </cell>
          <cell r="G28" t="str">
            <v>Р</v>
          </cell>
          <cell r="H28">
            <v>8</v>
          </cell>
          <cell r="I28">
            <v>24</v>
          </cell>
          <cell r="J28">
            <v>43520</v>
          </cell>
          <cell r="K28" t="str">
            <v>ВВ</v>
          </cell>
          <cell r="L28" t="str">
            <v/>
          </cell>
        </row>
        <row r="29">
          <cell r="A29">
            <v>25</v>
          </cell>
          <cell r="B29">
            <v>43521</v>
          </cell>
          <cell r="C29" t="str">
            <v>Р</v>
          </cell>
          <cell r="E29">
            <v>25</v>
          </cell>
          <cell r="F29">
            <v>43521</v>
          </cell>
          <cell r="G29" t="str">
            <v>ВВ</v>
          </cell>
          <cell r="H29" t="str">
            <v/>
          </cell>
          <cell r="I29">
            <v>25</v>
          </cell>
          <cell r="J29">
            <v>43521</v>
          </cell>
          <cell r="K29" t="str">
            <v>Р</v>
          </cell>
          <cell r="L29">
            <v>8</v>
          </cell>
        </row>
        <row r="30">
          <cell r="A30">
            <v>26</v>
          </cell>
          <cell r="B30">
            <v>43522</v>
          </cell>
          <cell r="C30" t="str">
            <v>Р</v>
          </cell>
          <cell r="E30">
            <v>26</v>
          </cell>
          <cell r="F30">
            <v>43522</v>
          </cell>
          <cell r="G30" t="str">
            <v>ВВ</v>
          </cell>
          <cell r="H30" t="str">
            <v/>
          </cell>
          <cell r="I30">
            <v>26</v>
          </cell>
          <cell r="J30">
            <v>43522</v>
          </cell>
          <cell r="K30" t="str">
            <v>Р</v>
          </cell>
          <cell r="L30">
            <v>8</v>
          </cell>
        </row>
        <row r="31">
          <cell r="A31">
            <v>27</v>
          </cell>
          <cell r="B31">
            <v>43523</v>
          </cell>
          <cell r="C31" t="str">
            <v>ВВ</v>
          </cell>
          <cell r="E31">
            <v>27</v>
          </cell>
          <cell r="F31">
            <v>43523</v>
          </cell>
          <cell r="G31" t="str">
            <v>Р</v>
          </cell>
          <cell r="H31">
            <v>8</v>
          </cell>
          <cell r="I31">
            <v>27</v>
          </cell>
          <cell r="J31">
            <v>43523</v>
          </cell>
          <cell r="K31" t="str">
            <v>Р</v>
          </cell>
          <cell r="L31">
            <v>8</v>
          </cell>
        </row>
        <row r="32">
          <cell r="A32">
            <v>28</v>
          </cell>
          <cell r="B32">
            <v>43524</v>
          </cell>
          <cell r="C32" t="str">
            <v>ВВ</v>
          </cell>
          <cell r="E32">
            <v>28</v>
          </cell>
          <cell r="F32">
            <v>43524</v>
          </cell>
          <cell r="G32" t="str">
            <v>Р</v>
          </cell>
          <cell r="H32">
            <v>8</v>
          </cell>
          <cell r="I32">
            <v>28</v>
          </cell>
          <cell r="J32">
            <v>43524</v>
          </cell>
          <cell r="K32" t="str">
            <v>Р</v>
          </cell>
          <cell r="L32">
            <v>8</v>
          </cell>
        </row>
        <row r="36">
          <cell r="D36">
            <v>144</v>
          </cell>
          <cell r="H36">
            <v>144</v>
          </cell>
          <cell r="L36">
            <v>160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>
    <tabColor rgb="FFFFFF00"/>
  </sheetPr>
  <dimension ref="A2:BA83"/>
  <sheetViews>
    <sheetView zoomScale="90" zoomScaleNormal="90"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AA43" sqref="AA43"/>
    </sheetView>
  </sheetViews>
  <sheetFormatPr defaultRowHeight="12.75" x14ac:dyDescent="0.2"/>
  <cols>
    <col min="1" max="1" width="4" style="63" customWidth="1"/>
    <col min="2" max="2" width="32.42578125" style="63" customWidth="1"/>
    <col min="3" max="3" width="16.5703125" style="65" customWidth="1"/>
    <col min="4" max="4" width="27.7109375" style="63" customWidth="1"/>
    <col min="5" max="5" width="4" style="63" customWidth="1"/>
    <col min="6" max="22" width="4.7109375" style="63" customWidth="1"/>
    <col min="23" max="23" width="4.7109375" style="190" customWidth="1"/>
    <col min="24" max="24" width="4.7109375" style="63" customWidth="1"/>
    <col min="25" max="27" width="4.7109375" style="190" customWidth="1"/>
    <col min="28" max="29" width="4.7109375" style="63" customWidth="1"/>
    <col min="30" max="30" width="4.7109375" style="174" customWidth="1"/>
    <col min="31" max="36" width="4.7109375" style="63" customWidth="1"/>
    <col min="37" max="37" width="7.28515625" style="63" customWidth="1"/>
    <col min="38" max="39" width="4.7109375" style="63" customWidth="1"/>
    <col min="40" max="40" width="7.5703125" style="63" customWidth="1"/>
    <col min="41" max="41" width="5.5703125" style="63" customWidth="1"/>
    <col min="42" max="45" width="4.7109375" style="63" customWidth="1"/>
    <col min="46" max="46" width="4.85546875" style="63" customWidth="1"/>
    <col min="47" max="47" width="7" style="63" customWidth="1"/>
    <col min="48" max="48" width="6.28515625" style="63" customWidth="1"/>
    <col min="49" max="52" width="4.7109375" style="63" customWidth="1"/>
    <col min="53" max="53" width="9.28515625" style="64" customWidth="1"/>
    <col min="54" max="256" width="9.140625" style="63"/>
    <col min="257" max="257" width="4" style="63" customWidth="1"/>
    <col min="258" max="258" width="32.42578125" style="63" customWidth="1"/>
    <col min="259" max="259" width="16.5703125" style="63" customWidth="1"/>
    <col min="260" max="260" width="27.7109375" style="63" customWidth="1"/>
    <col min="261" max="261" width="4" style="63" customWidth="1"/>
    <col min="262" max="292" width="4.7109375" style="63" customWidth="1"/>
    <col min="293" max="293" width="7.28515625" style="63" customWidth="1"/>
    <col min="294" max="295" width="4.7109375" style="63" customWidth="1"/>
    <col min="296" max="296" width="7.5703125" style="63" customWidth="1"/>
    <col min="297" max="297" width="5.5703125" style="63" customWidth="1"/>
    <col min="298" max="301" width="4.7109375" style="63" customWidth="1"/>
    <col min="302" max="302" width="4.85546875" style="63" customWidth="1"/>
    <col min="303" max="303" width="7" style="63" customWidth="1"/>
    <col min="304" max="304" width="6.28515625" style="63" customWidth="1"/>
    <col min="305" max="308" width="4.7109375" style="63" customWidth="1"/>
    <col min="309" max="309" width="9.28515625" style="63" customWidth="1"/>
    <col min="310" max="512" width="9.140625" style="63"/>
    <col min="513" max="513" width="4" style="63" customWidth="1"/>
    <col min="514" max="514" width="32.42578125" style="63" customWidth="1"/>
    <col min="515" max="515" width="16.5703125" style="63" customWidth="1"/>
    <col min="516" max="516" width="27.7109375" style="63" customWidth="1"/>
    <col min="517" max="517" width="4" style="63" customWidth="1"/>
    <col min="518" max="548" width="4.7109375" style="63" customWidth="1"/>
    <col min="549" max="549" width="7.28515625" style="63" customWidth="1"/>
    <col min="550" max="551" width="4.7109375" style="63" customWidth="1"/>
    <col min="552" max="552" width="7.5703125" style="63" customWidth="1"/>
    <col min="553" max="553" width="5.5703125" style="63" customWidth="1"/>
    <col min="554" max="557" width="4.7109375" style="63" customWidth="1"/>
    <col min="558" max="558" width="4.85546875" style="63" customWidth="1"/>
    <col min="559" max="559" width="7" style="63" customWidth="1"/>
    <col min="560" max="560" width="6.28515625" style="63" customWidth="1"/>
    <col min="561" max="564" width="4.7109375" style="63" customWidth="1"/>
    <col min="565" max="565" width="9.28515625" style="63" customWidth="1"/>
    <col min="566" max="768" width="9.140625" style="63"/>
    <col min="769" max="769" width="4" style="63" customWidth="1"/>
    <col min="770" max="770" width="32.42578125" style="63" customWidth="1"/>
    <col min="771" max="771" width="16.5703125" style="63" customWidth="1"/>
    <col min="772" max="772" width="27.7109375" style="63" customWidth="1"/>
    <col min="773" max="773" width="4" style="63" customWidth="1"/>
    <col min="774" max="804" width="4.7109375" style="63" customWidth="1"/>
    <col min="805" max="805" width="7.28515625" style="63" customWidth="1"/>
    <col min="806" max="807" width="4.7109375" style="63" customWidth="1"/>
    <col min="808" max="808" width="7.5703125" style="63" customWidth="1"/>
    <col min="809" max="809" width="5.5703125" style="63" customWidth="1"/>
    <col min="810" max="813" width="4.7109375" style="63" customWidth="1"/>
    <col min="814" max="814" width="4.85546875" style="63" customWidth="1"/>
    <col min="815" max="815" width="7" style="63" customWidth="1"/>
    <col min="816" max="816" width="6.28515625" style="63" customWidth="1"/>
    <col min="817" max="820" width="4.7109375" style="63" customWidth="1"/>
    <col min="821" max="821" width="9.28515625" style="63" customWidth="1"/>
    <col min="822" max="1024" width="9.140625" style="63"/>
    <col min="1025" max="1025" width="4" style="63" customWidth="1"/>
    <col min="1026" max="1026" width="32.42578125" style="63" customWidth="1"/>
    <col min="1027" max="1027" width="16.5703125" style="63" customWidth="1"/>
    <col min="1028" max="1028" width="27.7109375" style="63" customWidth="1"/>
    <col min="1029" max="1029" width="4" style="63" customWidth="1"/>
    <col min="1030" max="1060" width="4.7109375" style="63" customWidth="1"/>
    <col min="1061" max="1061" width="7.28515625" style="63" customWidth="1"/>
    <col min="1062" max="1063" width="4.7109375" style="63" customWidth="1"/>
    <col min="1064" max="1064" width="7.5703125" style="63" customWidth="1"/>
    <col min="1065" max="1065" width="5.5703125" style="63" customWidth="1"/>
    <col min="1066" max="1069" width="4.7109375" style="63" customWidth="1"/>
    <col min="1070" max="1070" width="4.85546875" style="63" customWidth="1"/>
    <col min="1071" max="1071" width="7" style="63" customWidth="1"/>
    <col min="1072" max="1072" width="6.28515625" style="63" customWidth="1"/>
    <col min="1073" max="1076" width="4.7109375" style="63" customWidth="1"/>
    <col min="1077" max="1077" width="9.28515625" style="63" customWidth="1"/>
    <col min="1078" max="1280" width="9.140625" style="63"/>
    <col min="1281" max="1281" width="4" style="63" customWidth="1"/>
    <col min="1282" max="1282" width="32.42578125" style="63" customWidth="1"/>
    <col min="1283" max="1283" width="16.5703125" style="63" customWidth="1"/>
    <col min="1284" max="1284" width="27.7109375" style="63" customWidth="1"/>
    <col min="1285" max="1285" width="4" style="63" customWidth="1"/>
    <col min="1286" max="1316" width="4.7109375" style="63" customWidth="1"/>
    <col min="1317" max="1317" width="7.28515625" style="63" customWidth="1"/>
    <col min="1318" max="1319" width="4.7109375" style="63" customWidth="1"/>
    <col min="1320" max="1320" width="7.5703125" style="63" customWidth="1"/>
    <col min="1321" max="1321" width="5.5703125" style="63" customWidth="1"/>
    <col min="1322" max="1325" width="4.7109375" style="63" customWidth="1"/>
    <col min="1326" max="1326" width="4.85546875" style="63" customWidth="1"/>
    <col min="1327" max="1327" width="7" style="63" customWidth="1"/>
    <col min="1328" max="1328" width="6.28515625" style="63" customWidth="1"/>
    <col min="1329" max="1332" width="4.7109375" style="63" customWidth="1"/>
    <col min="1333" max="1333" width="9.28515625" style="63" customWidth="1"/>
    <col min="1334" max="1536" width="9.140625" style="63"/>
    <col min="1537" max="1537" width="4" style="63" customWidth="1"/>
    <col min="1538" max="1538" width="32.42578125" style="63" customWidth="1"/>
    <col min="1539" max="1539" width="16.5703125" style="63" customWidth="1"/>
    <col min="1540" max="1540" width="27.7109375" style="63" customWidth="1"/>
    <col min="1541" max="1541" width="4" style="63" customWidth="1"/>
    <col min="1542" max="1572" width="4.7109375" style="63" customWidth="1"/>
    <col min="1573" max="1573" width="7.28515625" style="63" customWidth="1"/>
    <col min="1574" max="1575" width="4.7109375" style="63" customWidth="1"/>
    <col min="1576" max="1576" width="7.5703125" style="63" customWidth="1"/>
    <col min="1577" max="1577" width="5.5703125" style="63" customWidth="1"/>
    <col min="1578" max="1581" width="4.7109375" style="63" customWidth="1"/>
    <col min="1582" max="1582" width="4.85546875" style="63" customWidth="1"/>
    <col min="1583" max="1583" width="7" style="63" customWidth="1"/>
    <col min="1584" max="1584" width="6.28515625" style="63" customWidth="1"/>
    <col min="1585" max="1588" width="4.7109375" style="63" customWidth="1"/>
    <col min="1589" max="1589" width="9.28515625" style="63" customWidth="1"/>
    <col min="1590" max="1792" width="9.140625" style="63"/>
    <col min="1793" max="1793" width="4" style="63" customWidth="1"/>
    <col min="1794" max="1794" width="32.42578125" style="63" customWidth="1"/>
    <col min="1795" max="1795" width="16.5703125" style="63" customWidth="1"/>
    <col min="1796" max="1796" width="27.7109375" style="63" customWidth="1"/>
    <col min="1797" max="1797" width="4" style="63" customWidth="1"/>
    <col min="1798" max="1828" width="4.7109375" style="63" customWidth="1"/>
    <col min="1829" max="1829" width="7.28515625" style="63" customWidth="1"/>
    <col min="1830" max="1831" width="4.7109375" style="63" customWidth="1"/>
    <col min="1832" max="1832" width="7.5703125" style="63" customWidth="1"/>
    <col min="1833" max="1833" width="5.5703125" style="63" customWidth="1"/>
    <col min="1834" max="1837" width="4.7109375" style="63" customWidth="1"/>
    <col min="1838" max="1838" width="4.85546875" style="63" customWidth="1"/>
    <col min="1839" max="1839" width="7" style="63" customWidth="1"/>
    <col min="1840" max="1840" width="6.28515625" style="63" customWidth="1"/>
    <col min="1841" max="1844" width="4.7109375" style="63" customWidth="1"/>
    <col min="1845" max="1845" width="9.28515625" style="63" customWidth="1"/>
    <col min="1846" max="2048" width="9.140625" style="63"/>
    <col min="2049" max="2049" width="4" style="63" customWidth="1"/>
    <col min="2050" max="2050" width="32.42578125" style="63" customWidth="1"/>
    <col min="2051" max="2051" width="16.5703125" style="63" customWidth="1"/>
    <col min="2052" max="2052" width="27.7109375" style="63" customWidth="1"/>
    <col min="2053" max="2053" width="4" style="63" customWidth="1"/>
    <col min="2054" max="2084" width="4.7109375" style="63" customWidth="1"/>
    <col min="2085" max="2085" width="7.28515625" style="63" customWidth="1"/>
    <col min="2086" max="2087" width="4.7109375" style="63" customWidth="1"/>
    <col min="2088" max="2088" width="7.5703125" style="63" customWidth="1"/>
    <col min="2089" max="2089" width="5.5703125" style="63" customWidth="1"/>
    <col min="2090" max="2093" width="4.7109375" style="63" customWidth="1"/>
    <col min="2094" max="2094" width="4.85546875" style="63" customWidth="1"/>
    <col min="2095" max="2095" width="7" style="63" customWidth="1"/>
    <col min="2096" max="2096" width="6.28515625" style="63" customWidth="1"/>
    <col min="2097" max="2100" width="4.7109375" style="63" customWidth="1"/>
    <col min="2101" max="2101" width="9.28515625" style="63" customWidth="1"/>
    <col min="2102" max="2304" width="9.140625" style="63"/>
    <col min="2305" max="2305" width="4" style="63" customWidth="1"/>
    <col min="2306" max="2306" width="32.42578125" style="63" customWidth="1"/>
    <col min="2307" max="2307" width="16.5703125" style="63" customWidth="1"/>
    <col min="2308" max="2308" width="27.7109375" style="63" customWidth="1"/>
    <col min="2309" max="2309" width="4" style="63" customWidth="1"/>
    <col min="2310" max="2340" width="4.7109375" style="63" customWidth="1"/>
    <col min="2341" max="2341" width="7.28515625" style="63" customWidth="1"/>
    <col min="2342" max="2343" width="4.7109375" style="63" customWidth="1"/>
    <col min="2344" max="2344" width="7.5703125" style="63" customWidth="1"/>
    <col min="2345" max="2345" width="5.5703125" style="63" customWidth="1"/>
    <col min="2346" max="2349" width="4.7109375" style="63" customWidth="1"/>
    <col min="2350" max="2350" width="4.85546875" style="63" customWidth="1"/>
    <col min="2351" max="2351" width="7" style="63" customWidth="1"/>
    <col min="2352" max="2352" width="6.28515625" style="63" customWidth="1"/>
    <col min="2353" max="2356" width="4.7109375" style="63" customWidth="1"/>
    <col min="2357" max="2357" width="9.28515625" style="63" customWidth="1"/>
    <col min="2358" max="2560" width="9.140625" style="63"/>
    <col min="2561" max="2561" width="4" style="63" customWidth="1"/>
    <col min="2562" max="2562" width="32.42578125" style="63" customWidth="1"/>
    <col min="2563" max="2563" width="16.5703125" style="63" customWidth="1"/>
    <col min="2564" max="2564" width="27.7109375" style="63" customWidth="1"/>
    <col min="2565" max="2565" width="4" style="63" customWidth="1"/>
    <col min="2566" max="2596" width="4.7109375" style="63" customWidth="1"/>
    <col min="2597" max="2597" width="7.28515625" style="63" customWidth="1"/>
    <col min="2598" max="2599" width="4.7109375" style="63" customWidth="1"/>
    <col min="2600" max="2600" width="7.5703125" style="63" customWidth="1"/>
    <col min="2601" max="2601" width="5.5703125" style="63" customWidth="1"/>
    <col min="2602" max="2605" width="4.7109375" style="63" customWidth="1"/>
    <col min="2606" max="2606" width="4.85546875" style="63" customWidth="1"/>
    <col min="2607" max="2607" width="7" style="63" customWidth="1"/>
    <col min="2608" max="2608" width="6.28515625" style="63" customWidth="1"/>
    <col min="2609" max="2612" width="4.7109375" style="63" customWidth="1"/>
    <col min="2613" max="2613" width="9.28515625" style="63" customWidth="1"/>
    <col min="2614" max="2816" width="9.140625" style="63"/>
    <col min="2817" max="2817" width="4" style="63" customWidth="1"/>
    <col min="2818" max="2818" width="32.42578125" style="63" customWidth="1"/>
    <col min="2819" max="2819" width="16.5703125" style="63" customWidth="1"/>
    <col min="2820" max="2820" width="27.7109375" style="63" customWidth="1"/>
    <col min="2821" max="2821" width="4" style="63" customWidth="1"/>
    <col min="2822" max="2852" width="4.7109375" style="63" customWidth="1"/>
    <col min="2853" max="2853" width="7.28515625" style="63" customWidth="1"/>
    <col min="2854" max="2855" width="4.7109375" style="63" customWidth="1"/>
    <col min="2856" max="2856" width="7.5703125" style="63" customWidth="1"/>
    <col min="2857" max="2857" width="5.5703125" style="63" customWidth="1"/>
    <col min="2858" max="2861" width="4.7109375" style="63" customWidth="1"/>
    <col min="2862" max="2862" width="4.85546875" style="63" customWidth="1"/>
    <col min="2863" max="2863" width="7" style="63" customWidth="1"/>
    <col min="2864" max="2864" width="6.28515625" style="63" customWidth="1"/>
    <col min="2865" max="2868" width="4.7109375" style="63" customWidth="1"/>
    <col min="2869" max="2869" width="9.28515625" style="63" customWidth="1"/>
    <col min="2870" max="3072" width="9.140625" style="63"/>
    <col min="3073" max="3073" width="4" style="63" customWidth="1"/>
    <col min="3074" max="3074" width="32.42578125" style="63" customWidth="1"/>
    <col min="3075" max="3075" width="16.5703125" style="63" customWidth="1"/>
    <col min="3076" max="3076" width="27.7109375" style="63" customWidth="1"/>
    <col min="3077" max="3077" width="4" style="63" customWidth="1"/>
    <col min="3078" max="3108" width="4.7109375" style="63" customWidth="1"/>
    <col min="3109" max="3109" width="7.28515625" style="63" customWidth="1"/>
    <col min="3110" max="3111" width="4.7109375" style="63" customWidth="1"/>
    <col min="3112" max="3112" width="7.5703125" style="63" customWidth="1"/>
    <col min="3113" max="3113" width="5.5703125" style="63" customWidth="1"/>
    <col min="3114" max="3117" width="4.7109375" style="63" customWidth="1"/>
    <col min="3118" max="3118" width="4.85546875" style="63" customWidth="1"/>
    <col min="3119" max="3119" width="7" style="63" customWidth="1"/>
    <col min="3120" max="3120" width="6.28515625" style="63" customWidth="1"/>
    <col min="3121" max="3124" width="4.7109375" style="63" customWidth="1"/>
    <col min="3125" max="3125" width="9.28515625" style="63" customWidth="1"/>
    <col min="3126" max="3328" width="9.140625" style="63"/>
    <col min="3329" max="3329" width="4" style="63" customWidth="1"/>
    <col min="3330" max="3330" width="32.42578125" style="63" customWidth="1"/>
    <col min="3331" max="3331" width="16.5703125" style="63" customWidth="1"/>
    <col min="3332" max="3332" width="27.7109375" style="63" customWidth="1"/>
    <col min="3333" max="3333" width="4" style="63" customWidth="1"/>
    <col min="3334" max="3364" width="4.7109375" style="63" customWidth="1"/>
    <col min="3365" max="3365" width="7.28515625" style="63" customWidth="1"/>
    <col min="3366" max="3367" width="4.7109375" style="63" customWidth="1"/>
    <col min="3368" max="3368" width="7.5703125" style="63" customWidth="1"/>
    <col min="3369" max="3369" width="5.5703125" style="63" customWidth="1"/>
    <col min="3370" max="3373" width="4.7109375" style="63" customWidth="1"/>
    <col min="3374" max="3374" width="4.85546875" style="63" customWidth="1"/>
    <col min="3375" max="3375" width="7" style="63" customWidth="1"/>
    <col min="3376" max="3376" width="6.28515625" style="63" customWidth="1"/>
    <col min="3377" max="3380" width="4.7109375" style="63" customWidth="1"/>
    <col min="3381" max="3381" width="9.28515625" style="63" customWidth="1"/>
    <col min="3382" max="3584" width="9.140625" style="63"/>
    <col min="3585" max="3585" width="4" style="63" customWidth="1"/>
    <col min="3586" max="3586" width="32.42578125" style="63" customWidth="1"/>
    <col min="3587" max="3587" width="16.5703125" style="63" customWidth="1"/>
    <col min="3588" max="3588" width="27.7109375" style="63" customWidth="1"/>
    <col min="3589" max="3589" width="4" style="63" customWidth="1"/>
    <col min="3590" max="3620" width="4.7109375" style="63" customWidth="1"/>
    <col min="3621" max="3621" width="7.28515625" style="63" customWidth="1"/>
    <col min="3622" max="3623" width="4.7109375" style="63" customWidth="1"/>
    <col min="3624" max="3624" width="7.5703125" style="63" customWidth="1"/>
    <col min="3625" max="3625" width="5.5703125" style="63" customWidth="1"/>
    <col min="3626" max="3629" width="4.7109375" style="63" customWidth="1"/>
    <col min="3630" max="3630" width="4.85546875" style="63" customWidth="1"/>
    <col min="3631" max="3631" width="7" style="63" customWidth="1"/>
    <col min="3632" max="3632" width="6.28515625" style="63" customWidth="1"/>
    <col min="3633" max="3636" width="4.7109375" style="63" customWidth="1"/>
    <col min="3637" max="3637" width="9.28515625" style="63" customWidth="1"/>
    <col min="3638" max="3840" width="9.140625" style="63"/>
    <col min="3841" max="3841" width="4" style="63" customWidth="1"/>
    <col min="3842" max="3842" width="32.42578125" style="63" customWidth="1"/>
    <col min="3843" max="3843" width="16.5703125" style="63" customWidth="1"/>
    <col min="3844" max="3844" width="27.7109375" style="63" customWidth="1"/>
    <col min="3845" max="3845" width="4" style="63" customWidth="1"/>
    <col min="3846" max="3876" width="4.7109375" style="63" customWidth="1"/>
    <col min="3877" max="3877" width="7.28515625" style="63" customWidth="1"/>
    <col min="3878" max="3879" width="4.7109375" style="63" customWidth="1"/>
    <col min="3880" max="3880" width="7.5703125" style="63" customWidth="1"/>
    <col min="3881" max="3881" width="5.5703125" style="63" customWidth="1"/>
    <col min="3882" max="3885" width="4.7109375" style="63" customWidth="1"/>
    <col min="3886" max="3886" width="4.85546875" style="63" customWidth="1"/>
    <col min="3887" max="3887" width="7" style="63" customWidth="1"/>
    <col min="3888" max="3888" width="6.28515625" style="63" customWidth="1"/>
    <col min="3889" max="3892" width="4.7109375" style="63" customWidth="1"/>
    <col min="3893" max="3893" width="9.28515625" style="63" customWidth="1"/>
    <col min="3894" max="4096" width="9.140625" style="63"/>
    <col min="4097" max="4097" width="4" style="63" customWidth="1"/>
    <col min="4098" max="4098" width="32.42578125" style="63" customWidth="1"/>
    <col min="4099" max="4099" width="16.5703125" style="63" customWidth="1"/>
    <col min="4100" max="4100" width="27.7109375" style="63" customWidth="1"/>
    <col min="4101" max="4101" width="4" style="63" customWidth="1"/>
    <col min="4102" max="4132" width="4.7109375" style="63" customWidth="1"/>
    <col min="4133" max="4133" width="7.28515625" style="63" customWidth="1"/>
    <col min="4134" max="4135" width="4.7109375" style="63" customWidth="1"/>
    <col min="4136" max="4136" width="7.5703125" style="63" customWidth="1"/>
    <col min="4137" max="4137" width="5.5703125" style="63" customWidth="1"/>
    <col min="4138" max="4141" width="4.7109375" style="63" customWidth="1"/>
    <col min="4142" max="4142" width="4.85546875" style="63" customWidth="1"/>
    <col min="4143" max="4143" width="7" style="63" customWidth="1"/>
    <col min="4144" max="4144" width="6.28515625" style="63" customWidth="1"/>
    <col min="4145" max="4148" width="4.7109375" style="63" customWidth="1"/>
    <col min="4149" max="4149" width="9.28515625" style="63" customWidth="1"/>
    <col min="4150" max="4352" width="9.140625" style="63"/>
    <col min="4353" max="4353" width="4" style="63" customWidth="1"/>
    <col min="4354" max="4354" width="32.42578125" style="63" customWidth="1"/>
    <col min="4355" max="4355" width="16.5703125" style="63" customWidth="1"/>
    <col min="4356" max="4356" width="27.7109375" style="63" customWidth="1"/>
    <col min="4357" max="4357" width="4" style="63" customWidth="1"/>
    <col min="4358" max="4388" width="4.7109375" style="63" customWidth="1"/>
    <col min="4389" max="4389" width="7.28515625" style="63" customWidth="1"/>
    <col min="4390" max="4391" width="4.7109375" style="63" customWidth="1"/>
    <col min="4392" max="4392" width="7.5703125" style="63" customWidth="1"/>
    <col min="4393" max="4393" width="5.5703125" style="63" customWidth="1"/>
    <col min="4394" max="4397" width="4.7109375" style="63" customWidth="1"/>
    <col min="4398" max="4398" width="4.85546875" style="63" customWidth="1"/>
    <col min="4399" max="4399" width="7" style="63" customWidth="1"/>
    <col min="4400" max="4400" width="6.28515625" style="63" customWidth="1"/>
    <col min="4401" max="4404" width="4.7109375" style="63" customWidth="1"/>
    <col min="4405" max="4405" width="9.28515625" style="63" customWidth="1"/>
    <col min="4406" max="4608" width="9.140625" style="63"/>
    <col min="4609" max="4609" width="4" style="63" customWidth="1"/>
    <col min="4610" max="4610" width="32.42578125" style="63" customWidth="1"/>
    <col min="4611" max="4611" width="16.5703125" style="63" customWidth="1"/>
    <col min="4612" max="4612" width="27.7109375" style="63" customWidth="1"/>
    <col min="4613" max="4613" width="4" style="63" customWidth="1"/>
    <col min="4614" max="4644" width="4.7109375" style="63" customWidth="1"/>
    <col min="4645" max="4645" width="7.28515625" style="63" customWidth="1"/>
    <col min="4646" max="4647" width="4.7109375" style="63" customWidth="1"/>
    <col min="4648" max="4648" width="7.5703125" style="63" customWidth="1"/>
    <col min="4649" max="4649" width="5.5703125" style="63" customWidth="1"/>
    <col min="4650" max="4653" width="4.7109375" style="63" customWidth="1"/>
    <col min="4654" max="4654" width="4.85546875" style="63" customWidth="1"/>
    <col min="4655" max="4655" width="7" style="63" customWidth="1"/>
    <col min="4656" max="4656" width="6.28515625" style="63" customWidth="1"/>
    <col min="4657" max="4660" width="4.7109375" style="63" customWidth="1"/>
    <col min="4661" max="4661" width="9.28515625" style="63" customWidth="1"/>
    <col min="4662" max="4864" width="9.140625" style="63"/>
    <col min="4865" max="4865" width="4" style="63" customWidth="1"/>
    <col min="4866" max="4866" width="32.42578125" style="63" customWidth="1"/>
    <col min="4867" max="4867" width="16.5703125" style="63" customWidth="1"/>
    <col min="4868" max="4868" width="27.7109375" style="63" customWidth="1"/>
    <col min="4869" max="4869" width="4" style="63" customWidth="1"/>
    <col min="4870" max="4900" width="4.7109375" style="63" customWidth="1"/>
    <col min="4901" max="4901" width="7.28515625" style="63" customWidth="1"/>
    <col min="4902" max="4903" width="4.7109375" style="63" customWidth="1"/>
    <col min="4904" max="4904" width="7.5703125" style="63" customWidth="1"/>
    <col min="4905" max="4905" width="5.5703125" style="63" customWidth="1"/>
    <col min="4906" max="4909" width="4.7109375" style="63" customWidth="1"/>
    <col min="4910" max="4910" width="4.85546875" style="63" customWidth="1"/>
    <col min="4911" max="4911" width="7" style="63" customWidth="1"/>
    <col min="4912" max="4912" width="6.28515625" style="63" customWidth="1"/>
    <col min="4913" max="4916" width="4.7109375" style="63" customWidth="1"/>
    <col min="4917" max="4917" width="9.28515625" style="63" customWidth="1"/>
    <col min="4918" max="5120" width="9.140625" style="63"/>
    <col min="5121" max="5121" width="4" style="63" customWidth="1"/>
    <col min="5122" max="5122" width="32.42578125" style="63" customWidth="1"/>
    <col min="5123" max="5123" width="16.5703125" style="63" customWidth="1"/>
    <col min="5124" max="5124" width="27.7109375" style="63" customWidth="1"/>
    <col min="5125" max="5125" width="4" style="63" customWidth="1"/>
    <col min="5126" max="5156" width="4.7109375" style="63" customWidth="1"/>
    <col min="5157" max="5157" width="7.28515625" style="63" customWidth="1"/>
    <col min="5158" max="5159" width="4.7109375" style="63" customWidth="1"/>
    <col min="5160" max="5160" width="7.5703125" style="63" customWidth="1"/>
    <col min="5161" max="5161" width="5.5703125" style="63" customWidth="1"/>
    <col min="5162" max="5165" width="4.7109375" style="63" customWidth="1"/>
    <col min="5166" max="5166" width="4.85546875" style="63" customWidth="1"/>
    <col min="5167" max="5167" width="7" style="63" customWidth="1"/>
    <col min="5168" max="5168" width="6.28515625" style="63" customWidth="1"/>
    <col min="5169" max="5172" width="4.7109375" style="63" customWidth="1"/>
    <col min="5173" max="5173" width="9.28515625" style="63" customWidth="1"/>
    <col min="5174" max="5376" width="9.140625" style="63"/>
    <col min="5377" max="5377" width="4" style="63" customWidth="1"/>
    <col min="5378" max="5378" width="32.42578125" style="63" customWidth="1"/>
    <col min="5379" max="5379" width="16.5703125" style="63" customWidth="1"/>
    <col min="5380" max="5380" width="27.7109375" style="63" customWidth="1"/>
    <col min="5381" max="5381" width="4" style="63" customWidth="1"/>
    <col min="5382" max="5412" width="4.7109375" style="63" customWidth="1"/>
    <col min="5413" max="5413" width="7.28515625" style="63" customWidth="1"/>
    <col min="5414" max="5415" width="4.7109375" style="63" customWidth="1"/>
    <col min="5416" max="5416" width="7.5703125" style="63" customWidth="1"/>
    <col min="5417" max="5417" width="5.5703125" style="63" customWidth="1"/>
    <col min="5418" max="5421" width="4.7109375" style="63" customWidth="1"/>
    <col min="5422" max="5422" width="4.85546875" style="63" customWidth="1"/>
    <col min="5423" max="5423" width="7" style="63" customWidth="1"/>
    <col min="5424" max="5424" width="6.28515625" style="63" customWidth="1"/>
    <col min="5425" max="5428" width="4.7109375" style="63" customWidth="1"/>
    <col min="5429" max="5429" width="9.28515625" style="63" customWidth="1"/>
    <col min="5430" max="5632" width="9.140625" style="63"/>
    <col min="5633" max="5633" width="4" style="63" customWidth="1"/>
    <col min="5634" max="5634" width="32.42578125" style="63" customWidth="1"/>
    <col min="5635" max="5635" width="16.5703125" style="63" customWidth="1"/>
    <col min="5636" max="5636" width="27.7109375" style="63" customWidth="1"/>
    <col min="5637" max="5637" width="4" style="63" customWidth="1"/>
    <col min="5638" max="5668" width="4.7109375" style="63" customWidth="1"/>
    <col min="5669" max="5669" width="7.28515625" style="63" customWidth="1"/>
    <col min="5670" max="5671" width="4.7109375" style="63" customWidth="1"/>
    <col min="5672" max="5672" width="7.5703125" style="63" customWidth="1"/>
    <col min="5673" max="5673" width="5.5703125" style="63" customWidth="1"/>
    <col min="5674" max="5677" width="4.7109375" style="63" customWidth="1"/>
    <col min="5678" max="5678" width="4.85546875" style="63" customWidth="1"/>
    <col min="5679" max="5679" width="7" style="63" customWidth="1"/>
    <col min="5680" max="5680" width="6.28515625" style="63" customWidth="1"/>
    <col min="5681" max="5684" width="4.7109375" style="63" customWidth="1"/>
    <col min="5685" max="5685" width="9.28515625" style="63" customWidth="1"/>
    <col min="5686" max="5888" width="9.140625" style="63"/>
    <col min="5889" max="5889" width="4" style="63" customWidth="1"/>
    <col min="5890" max="5890" width="32.42578125" style="63" customWidth="1"/>
    <col min="5891" max="5891" width="16.5703125" style="63" customWidth="1"/>
    <col min="5892" max="5892" width="27.7109375" style="63" customWidth="1"/>
    <col min="5893" max="5893" width="4" style="63" customWidth="1"/>
    <col min="5894" max="5924" width="4.7109375" style="63" customWidth="1"/>
    <col min="5925" max="5925" width="7.28515625" style="63" customWidth="1"/>
    <col min="5926" max="5927" width="4.7109375" style="63" customWidth="1"/>
    <col min="5928" max="5928" width="7.5703125" style="63" customWidth="1"/>
    <col min="5929" max="5929" width="5.5703125" style="63" customWidth="1"/>
    <col min="5930" max="5933" width="4.7109375" style="63" customWidth="1"/>
    <col min="5934" max="5934" width="4.85546875" style="63" customWidth="1"/>
    <col min="5935" max="5935" width="7" style="63" customWidth="1"/>
    <col min="5936" max="5936" width="6.28515625" style="63" customWidth="1"/>
    <col min="5937" max="5940" width="4.7109375" style="63" customWidth="1"/>
    <col min="5941" max="5941" width="9.28515625" style="63" customWidth="1"/>
    <col min="5942" max="6144" width="9.140625" style="63"/>
    <col min="6145" max="6145" width="4" style="63" customWidth="1"/>
    <col min="6146" max="6146" width="32.42578125" style="63" customWidth="1"/>
    <col min="6147" max="6147" width="16.5703125" style="63" customWidth="1"/>
    <col min="6148" max="6148" width="27.7109375" style="63" customWidth="1"/>
    <col min="6149" max="6149" width="4" style="63" customWidth="1"/>
    <col min="6150" max="6180" width="4.7109375" style="63" customWidth="1"/>
    <col min="6181" max="6181" width="7.28515625" style="63" customWidth="1"/>
    <col min="6182" max="6183" width="4.7109375" style="63" customWidth="1"/>
    <col min="6184" max="6184" width="7.5703125" style="63" customWidth="1"/>
    <col min="6185" max="6185" width="5.5703125" style="63" customWidth="1"/>
    <col min="6186" max="6189" width="4.7109375" style="63" customWidth="1"/>
    <col min="6190" max="6190" width="4.85546875" style="63" customWidth="1"/>
    <col min="6191" max="6191" width="7" style="63" customWidth="1"/>
    <col min="6192" max="6192" width="6.28515625" style="63" customWidth="1"/>
    <col min="6193" max="6196" width="4.7109375" style="63" customWidth="1"/>
    <col min="6197" max="6197" width="9.28515625" style="63" customWidth="1"/>
    <col min="6198" max="6400" width="9.140625" style="63"/>
    <col min="6401" max="6401" width="4" style="63" customWidth="1"/>
    <col min="6402" max="6402" width="32.42578125" style="63" customWidth="1"/>
    <col min="6403" max="6403" width="16.5703125" style="63" customWidth="1"/>
    <col min="6404" max="6404" width="27.7109375" style="63" customWidth="1"/>
    <col min="6405" max="6405" width="4" style="63" customWidth="1"/>
    <col min="6406" max="6436" width="4.7109375" style="63" customWidth="1"/>
    <col min="6437" max="6437" width="7.28515625" style="63" customWidth="1"/>
    <col min="6438" max="6439" width="4.7109375" style="63" customWidth="1"/>
    <col min="6440" max="6440" width="7.5703125" style="63" customWidth="1"/>
    <col min="6441" max="6441" width="5.5703125" style="63" customWidth="1"/>
    <col min="6442" max="6445" width="4.7109375" style="63" customWidth="1"/>
    <col min="6446" max="6446" width="4.85546875" style="63" customWidth="1"/>
    <col min="6447" max="6447" width="7" style="63" customWidth="1"/>
    <col min="6448" max="6448" width="6.28515625" style="63" customWidth="1"/>
    <col min="6449" max="6452" width="4.7109375" style="63" customWidth="1"/>
    <col min="6453" max="6453" width="9.28515625" style="63" customWidth="1"/>
    <col min="6454" max="6656" width="9.140625" style="63"/>
    <col min="6657" max="6657" width="4" style="63" customWidth="1"/>
    <col min="6658" max="6658" width="32.42578125" style="63" customWidth="1"/>
    <col min="6659" max="6659" width="16.5703125" style="63" customWidth="1"/>
    <col min="6660" max="6660" width="27.7109375" style="63" customWidth="1"/>
    <col min="6661" max="6661" width="4" style="63" customWidth="1"/>
    <col min="6662" max="6692" width="4.7109375" style="63" customWidth="1"/>
    <col min="6693" max="6693" width="7.28515625" style="63" customWidth="1"/>
    <col min="6694" max="6695" width="4.7109375" style="63" customWidth="1"/>
    <col min="6696" max="6696" width="7.5703125" style="63" customWidth="1"/>
    <col min="6697" max="6697" width="5.5703125" style="63" customWidth="1"/>
    <col min="6698" max="6701" width="4.7109375" style="63" customWidth="1"/>
    <col min="6702" max="6702" width="4.85546875" style="63" customWidth="1"/>
    <col min="6703" max="6703" width="7" style="63" customWidth="1"/>
    <col min="6704" max="6704" width="6.28515625" style="63" customWidth="1"/>
    <col min="6705" max="6708" width="4.7109375" style="63" customWidth="1"/>
    <col min="6709" max="6709" width="9.28515625" style="63" customWidth="1"/>
    <col min="6710" max="6912" width="9.140625" style="63"/>
    <col min="6913" max="6913" width="4" style="63" customWidth="1"/>
    <col min="6914" max="6914" width="32.42578125" style="63" customWidth="1"/>
    <col min="6915" max="6915" width="16.5703125" style="63" customWidth="1"/>
    <col min="6916" max="6916" width="27.7109375" style="63" customWidth="1"/>
    <col min="6917" max="6917" width="4" style="63" customWidth="1"/>
    <col min="6918" max="6948" width="4.7109375" style="63" customWidth="1"/>
    <col min="6949" max="6949" width="7.28515625" style="63" customWidth="1"/>
    <col min="6950" max="6951" width="4.7109375" style="63" customWidth="1"/>
    <col min="6952" max="6952" width="7.5703125" style="63" customWidth="1"/>
    <col min="6953" max="6953" width="5.5703125" style="63" customWidth="1"/>
    <col min="6954" max="6957" width="4.7109375" style="63" customWidth="1"/>
    <col min="6958" max="6958" width="4.85546875" style="63" customWidth="1"/>
    <col min="6959" max="6959" width="7" style="63" customWidth="1"/>
    <col min="6960" max="6960" width="6.28515625" style="63" customWidth="1"/>
    <col min="6961" max="6964" width="4.7109375" style="63" customWidth="1"/>
    <col min="6965" max="6965" width="9.28515625" style="63" customWidth="1"/>
    <col min="6966" max="7168" width="9.140625" style="63"/>
    <col min="7169" max="7169" width="4" style="63" customWidth="1"/>
    <col min="7170" max="7170" width="32.42578125" style="63" customWidth="1"/>
    <col min="7171" max="7171" width="16.5703125" style="63" customWidth="1"/>
    <col min="7172" max="7172" width="27.7109375" style="63" customWidth="1"/>
    <col min="7173" max="7173" width="4" style="63" customWidth="1"/>
    <col min="7174" max="7204" width="4.7109375" style="63" customWidth="1"/>
    <col min="7205" max="7205" width="7.28515625" style="63" customWidth="1"/>
    <col min="7206" max="7207" width="4.7109375" style="63" customWidth="1"/>
    <col min="7208" max="7208" width="7.5703125" style="63" customWidth="1"/>
    <col min="7209" max="7209" width="5.5703125" style="63" customWidth="1"/>
    <col min="7210" max="7213" width="4.7109375" style="63" customWidth="1"/>
    <col min="7214" max="7214" width="4.85546875" style="63" customWidth="1"/>
    <col min="7215" max="7215" width="7" style="63" customWidth="1"/>
    <col min="7216" max="7216" width="6.28515625" style="63" customWidth="1"/>
    <col min="7217" max="7220" width="4.7109375" style="63" customWidth="1"/>
    <col min="7221" max="7221" width="9.28515625" style="63" customWidth="1"/>
    <col min="7222" max="7424" width="9.140625" style="63"/>
    <col min="7425" max="7425" width="4" style="63" customWidth="1"/>
    <col min="7426" max="7426" width="32.42578125" style="63" customWidth="1"/>
    <col min="7427" max="7427" width="16.5703125" style="63" customWidth="1"/>
    <col min="7428" max="7428" width="27.7109375" style="63" customWidth="1"/>
    <col min="7429" max="7429" width="4" style="63" customWidth="1"/>
    <col min="7430" max="7460" width="4.7109375" style="63" customWidth="1"/>
    <col min="7461" max="7461" width="7.28515625" style="63" customWidth="1"/>
    <col min="7462" max="7463" width="4.7109375" style="63" customWidth="1"/>
    <col min="7464" max="7464" width="7.5703125" style="63" customWidth="1"/>
    <col min="7465" max="7465" width="5.5703125" style="63" customWidth="1"/>
    <col min="7466" max="7469" width="4.7109375" style="63" customWidth="1"/>
    <col min="7470" max="7470" width="4.85546875" style="63" customWidth="1"/>
    <col min="7471" max="7471" width="7" style="63" customWidth="1"/>
    <col min="7472" max="7472" width="6.28515625" style="63" customWidth="1"/>
    <col min="7473" max="7476" width="4.7109375" style="63" customWidth="1"/>
    <col min="7477" max="7477" width="9.28515625" style="63" customWidth="1"/>
    <col min="7478" max="7680" width="9.140625" style="63"/>
    <col min="7681" max="7681" width="4" style="63" customWidth="1"/>
    <col min="7682" max="7682" width="32.42578125" style="63" customWidth="1"/>
    <col min="7683" max="7683" width="16.5703125" style="63" customWidth="1"/>
    <col min="7684" max="7684" width="27.7109375" style="63" customWidth="1"/>
    <col min="7685" max="7685" width="4" style="63" customWidth="1"/>
    <col min="7686" max="7716" width="4.7109375" style="63" customWidth="1"/>
    <col min="7717" max="7717" width="7.28515625" style="63" customWidth="1"/>
    <col min="7718" max="7719" width="4.7109375" style="63" customWidth="1"/>
    <col min="7720" max="7720" width="7.5703125" style="63" customWidth="1"/>
    <col min="7721" max="7721" width="5.5703125" style="63" customWidth="1"/>
    <col min="7722" max="7725" width="4.7109375" style="63" customWidth="1"/>
    <col min="7726" max="7726" width="4.85546875" style="63" customWidth="1"/>
    <col min="7727" max="7727" width="7" style="63" customWidth="1"/>
    <col min="7728" max="7728" width="6.28515625" style="63" customWidth="1"/>
    <col min="7729" max="7732" width="4.7109375" style="63" customWidth="1"/>
    <col min="7733" max="7733" width="9.28515625" style="63" customWidth="1"/>
    <col min="7734" max="7936" width="9.140625" style="63"/>
    <col min="7937" max="7937" width="4" style="63" customWidth="1"/>
    <col min="7938" max="7938" width="32.42578125" style="63" customWidth="1"/>
    <col min="7939" max="7939" width="16.5703125" style="63" customWidth="1"/>
    <col min="7940" max="7940" width="27.7109375" style="63" customWidth="1"/>
    <col min="7941" max="7941" width="4" style="63" customWidth="1"/>
    <col min="7942" max="7972" width="4.7109375" style="63" customWidth="1"/>
    <col min="7973" max="7973" width="7.28515625" style="63" customWidth="1"/>
    <col min="7974" max="7975" width="4.7109375" style="63" customWidth="1"/>
    <col min="7976" max="7976" width="7.5703125" style="63" customWidth="1"/>
    <col min="7977" max="7977" width="5.5703125" style="63" customWidth="1"/>
    <col min="7978" max="7981" width="4.7109375" style="63" customWidth="1"/>
    <col min="7982" max="7982" width="4.85546875" style="63" customWidth="1"/>
    <col min="7983" max="7983" width="7" style="63" customWidth="1"/>
    <col min="7984" max="7984" width="6.28515625" style="63" customWidth="1"/>
    <col min="7985" max="7988" width="4.7109375" style="63" customWidth="1"/>
    <col min="7989" max="7989" width="9.28515625" style="63" customWidth="1"/>
    <col min="7990" max="8192" width="9.140625" style="63"/>
    <col min="8193" max="8193" width="4" style="63" customWidth="1"/>
    <col min="8194" max="8194" width="32.42578125" style="63" customWidth="1"/>
    <col min="8195" max="8195" width="16.5703125" style="63" customWidth="1"/>
    <col min="8196" max="8196" width="27.7109375" style="63" customWidth="1"/>
    <col min="8197" max="8197" width="4" style="63" customWidth="1"/>
    <col min="8198" max="8228" width="4.7109375" style="63" customWidth="1"/>
    <col min="8229" max="8229" width="7.28515625" style="63" customWidth="1"/>
    <col min="8230" max="8231" width="4.7109375" style="63" customWidth="1"/>
    <col min="8232" max="8232" width="7.5703125" style="63" customWidth="1"/>
    <col min="8233" max="8233" width="5.5703125" style="63" customWidth="1"/>
    <col min="8234" max="8237" width="4.7109375" style="63" customWidth="1"/>
    <col min="8238" max="8238" width="4.85546875" style="63" customWidth="1"/>
    <col min="8239" max="8239" width="7" style="63" customWidth="1"/>
    <col min="8240" max="8240" width="6.28515625" style="63" customWidth="1"/>
    <col min="8241" max="8244" width="4.7109375" style="63" customWidth="1"/>
    <col min="8245" max="8245" width="9.28515625" style="63" customWidth="1"/>
    <col min="8246" max="8448" width="9.140625" style="63"/>
    <col min="8449" max="8449" width="4" style="63" customWidth="1"/>
    <col min="8450" max="8450" width="32.42578125" style="63" customWidth="1"/>
    <col min="8451" max="8451" width="16.5703125" style="63" customWidth="1"/>
    <col min="8452" max="8452" width="27.7109375" style="63" customWidth="1"/>
    <col min="8453" max="8453" width="4" style="63" customWidth="1"/>
    <col min="8454" max="8484" width="4.7109375" style="63" customWidth="1"/>
    <col min="8485" max="8485" width="7.28515625" style="63" customWidth="1"/>
    <col min="8486" max="8487" width="4.7109375" style="63" customWidth="1"/>
    <col min="8488" max="8488" width="7.5703125" style="63" customWidth="1"/>
    <col min="8489" max="8489" width="5.5703125" style="63" customWidth="1"/>
    <col min="8490" max="8493" width="4.7109375" style="63" customWidth="1"/>
    <col min="8494" max="8494" width="4.85546875" style="63" customWidth="1"/>
    <col min="8495" max="8495" width="7" style="63" customWidth="1"/>
    <col min="8496" max="8496" width="6.28515625" style="63" customWidth="1"/>
    <col min="8497" max="8500" width="4.7109375" style="63" customWidth="1"/>
    <col min="8501" max="8501" width="9.28515625" style="63" customWidth="1"/>
    <col min="8502" max="8704" width="9.140625" style="63"/>
    <col min="8705" max="8705" width="4" style="63" customWidth="1"/>
    <col min="8706" max="8706" width="32.42578125" style="63" customWidth="1"/>
    <col min="8707" max="8707" width="16.5703125" style="63" customWidth="1"/>
    <col min="8708" max="8708" width="27.7109375" style="63" customWidth="1"/>
    <col min="8709" max="8709" width="4" style="63" customWidth="1"/>
    <col min="8710" max="8740" width="4.7109375" style="63" customWidth="1"/>
    <col min="8741" max="8741" width="7.28515625" style="63" customWidth="1"/>
    <col min="8742" max="8743" width="4.7109375" style="63" customWidth="1"/>
    <col min="8744" max="8744" width="7.5703125" style="63" customWidth="1"/>
    <col min="8745" max="8745" width="5.5703125" style="63" customWidth="1"/>
    <col min="8746" max="8749" width="4.7109375" style="63" customWidth="1"/>
    <col min="8750" max="8750" width="4.85546875" style="63" customWidth="1"/>
    <col min="8751" max="8751" width="7" style="63" customWidth="1"/>
    <col min="8752" max="8752" width="6.28515625" style="63" customWidth="1"/>
    <col min="8753" max="8756" width="4.7109375" style="63" customWidth="1"/>
    <col min="8757" max="8757" width="9.28515625" style="63" customWidth="1"/>
    <col min="8758" max="8960" width="9.140625" style="63"/>
    <col min="8961" max="8961" width="4" style="63" customWidth="1"/>
    <col min="8962" max="8962" width="32.42578125" style="63" customWidth="1"/>
    <col min="8963" max="8963" width="16.5703125" style="63" customWidth="1"/>
    <col min="8964" max="8964" width="27.7109375" style="63" customWidth="1"/>
    <col min="8965" max="8965" width="4" style="63" customWidth="1"/>
    <col min="8966" max="8996" width="4.7109375" style="63" customWidth="1"/>
    <col min="8997" max="8997" width="7.28515625" style="63" customWidth="1"/>
    <col min="8998" max="8999" width="4.7109375" style="63" customWidth="1"/>
    <col min="9000" max="9000" width="7.5703125" style="63" customWidth="1"/>
    <col min="9001" max="9001" width="5.5703125" style="63" customWidth="1"/>
    <col min="9002" max="9005" width="4.7109375" style="63" customWidth="1"/>
    <col min="9006" max="9006" width="4.85546875" style="63" customWidth="1"/>
    <col min="9007" max="9007" width="7" style="63" customWidth="1"/>
    <col min="9008" max="9008" width="6.28515625" style="63" customWidth="1"/>
    <col min="9009" max="9012" width="4.7109375" style="63" customWidth="1"/>
    <col min="9013" max="9013" width="9.28515625" style="63" customWidth="1"/>
    <col min="9014" max="9216" width="9.140625" style="63"/>
    <col min="9217" max="9217" width="4" style="63" customWidth="1"/>
    <col min="9218" max="9218" width="32.42578125" style="63" customWidth="1"/>
    <col min="9219" max="9219" width="16.5703125" style="63" customWidth="1"/>
    <col min="9220" max="9220" width="27.7109375" style="63" customWidth="1"/>
    <col min="9221" max="9221" width="4" style="63" customWidth="1"/>
    <col min="9222" max="9252" width="4.7109375" style="63" customWidth="1"/>
    <col min="9253" max="9253" width="7.28515625" style="63" customWidth="1"/>
    <col min="9254" max="9255" width="4.7109375" style="63" customWidth="1"/>
    <col min="9256" max="9256" width="7.5703125" style="63" customWidth="1"/>
    <col min="9257" max="9257" width="5.5703125" style="63" customWidth="1"/>
    <col min="9258" max="9261" width="4.7109375" style="63" customWidth="1"/>
    <col min="9262" max="9262" width="4.85546875" style="63" customWidth="1"/>
    <col min="9263" max="9263" width="7" style="63" customWidth="1"/>
    <col min="9264" max="9264" width="6.28515625" style="63" customWidth="1"/>
    <col min="9265" max="9268" width="4.7109375" style="63" customWidth="1"/>
    <col min="9269" max="9269" width="9.28515625" style="63" customWidth="1"/>
    <col min="9270" max="9472" width="9.140625" style="63"/>
    <col min="9473" max="9473" width="4" style="63" customWidth="1"/>
    <col min="9474" max="9474" width="32.42578125" style="63" customWidth="1"/>
    <col min="9475" max="9475" width="16.5703125" style="63" customWidth="1"/>
    <col min="9476" max="9476" width="27.7109375" style="63" customWidth="1"/>
    <col min="9477" max="9477" width="4" style="63" customWidth="1"/>
    <col min="9478" max="9508" width="4.7109375" style="63" customWidth="1"/>
    <col min="9509" max="9509" width="7.28515625" style="63" customWidth="1"/>
    <col min="9510" max="9511" width="4.7109375" style="63" customWidth="1"/>
    <col min="9512" max="9512" width="7.5703125" style="63" customWidth="1"/>
    <col min="9513" max="9513" width="5.5703125" style="63" customWidth="1"/>
    <col min="9514" max="9517" width="4.7109375" style="63" customWidth="1"/>
    <col min="9518" max="9518" width="4.85546875" style="63" customWidth="1"/>
    <col min="9519" max="9519" width="7" style="63" customWidth="1"/>
    <col min="9520" max="9520" width="6.28515625" style="63" customWidth="1"/>
    <col min="9521" max="9524" width="4.7109375" style="63" customWidth="1"/>
    <col min="9525" max="9525" width="9.28515625" style="63" customWidth="1"/>
    <col min="9526" max="9728" width="9.140625" style="63"/>
    <col min="9729" max="9729" width="4" style="63" customWidth="1"/>
    <col min="9730" max="9730" width="32.42578125" style="63" customWidth="1"/>
    <col min="9731" max="9731" width="16.5703125" style="63" customWidth="1"/>
    <col min="9732" max="9732" width="27.7109375" style="63" customWidth="1"/>
    <col min="9733" max="9733" width="4" style="63" customWidth="1"/>
    <col min="9734" max="9764" width="4.7109375" style="63" customWidth="1"/>
    <col min="9765" max="9765" width="7.28515625" style="63" customWidth="1"/>
    <col min="9766" max="9767" width="4.7109375" style="63" customWidth="1"/>
    <col min="9768" max="9768" width="7.5703125" style="63" customWidth="1"/>
    <col min="9769" max="9769" width="5.5703125" style="63" customWidth="1"/>
    <col min="9770" max="9773" width="4.7109375" style="63" customWidth="1"/>
    <col min="9774" max="9774" width="4.85546875" style="63" customWidth="1"/>
    <col min="9775" max="9775" width="7" style="63" customWidth="1"/>
    <col min="9776" max="9776" width="6.28515625" style="63" customWidth="1"/>
    <col min="9777" max="9780" width="4.7109375" style="63" customWidth="1"/>
    <col min="9781" max="9781" width="9.28515625" style="63" customWidth="1"/>
    <col min="9782" max="9984" width="9.140625" style="63"/>
    <col min="9985" max="9985" width="4" style="63" customWidth="1"/>
    <col min="9986" max="9986" width="32.42578125" style="63" customWidth="1"/>
    <col min="9987" max="9987" width="16.5703125" style="63" customWidth="1"/>
    <col min="9988" max="9988" width="27.7109375" style="63" customWidth="1"/>
    <col min="9989" max="9989" width="4" style="63" customWidth="1"/>
    <col min="9990" max="10020" width="4.7109375" style="63" customWidth="1"/>
    <col min="10021" max="10021" width="7.28515625" style="63" customWidth="1"/>
    <col min="10022" max="10023" width="4.7109375" style="63" customWidth="1"/>
    <col min="10024" max="10024" width="7.5703125" style="63" customWidth="1"/>
    <col min="10025" max="10025" width="5.5703125" style="63" customWidth="1"/>
    <col min="10026" max="10029" width="4.7109375" style="63" customWidth="1"/>
    <col min="10030" max="10030" width="4.85546875" style="63" customWidth="1"/>
    <col min="10031" max="10031" width="7" style="63" customWidth="1"/>
    <col min="10032" max="10032" width="6.28515625" style="63" customWidth="1"/>
    <col min="10033" max="10036" width="4.7109375" style="63" customWidth="1"/>
    <col min="10037" max="10037" width="9.28515625" style="63" customWidth="1"/>
    <col min="10038" max="10240" width="9.140625" style="63"/>
    <col min="10241" max="10241" width="4" style="63" customWidth="1"/>
    <col min="10242" max="10242" width="32.42578125" style="63" customWidth="1"/>
    <col min="10243" max="10243" width="16.5703125" style="63" customWidth="1"/>
    <col min="10244" max="10244" width="27.7109375" style="63" customWidth="1"/>
    <col min="10245" max="10245" width="4" style="63" customWidth="1"/>
    <col min="10246" max="10276" width="4.7109375" style="63" customWidth="1"/>
    <col min="10277" max="10277" width="7.28515625" style="63" customWidth="1"/>
    <col min="10278" max="10279" width="4.7109375" style="63" customWidth="1"/>
    <col min="10280" max="10280" width="7.5703125" style="63" customWidth="1"/>
    <col min="10281" max="10281" width="5.5703125" style="63" customWidth="1"/>
    <col min="10282" max="10285" width="4.7109375" style="63" customWidth="1"/>
    <col min="10286" max="10286" width="4.85546875" style="63" customWidth="1"/>
    <col min="10287" max="10287" width="7" style="63" customWidth="1"/>
    <col min="10288" max="10288" width="6.28515625" style="63" customWidth="1"/>
    <col min="10289" max="10292" width="4.7109375" style="63" customWidth="1"/>
    <col min="10293" max="10293" width="9.28515625" style="63" customWidth="1"/>
    <col min="10294" max="10496" width="9.140625" style="63"/>
    <col min="10497" max="10497" width="4" style="63" customWidth="1"/>
    <col min="10498" max="10498" width="32.42578125" style="63" customWidth="1"/>
    <col min="10499" max="10499" width="16.5703125" style="63" customWidth="1"/>
    <col min="10500" max="10500" width="27.7109375" style="63" customWidth="1"/>
    <col min="10501" max="10501" width="4" style="63" customWidth="1"/>
    <col min="10502" max="10532" width="4.7109375" style="63" customWidth="1"/>
    <col min="10533" max="10533" width="7.28515625" style="63" customWidth="1"/>
    <col min="10534" max="10535" width="4.7109375" style="63" customWidth="1"/>
    <col min="10536" max="10536" width="7.5703125" style="63" customWidth="1"/>
    <col min="10537" max="10537" width="5.5703125" style="63" customWidth="1"/>
    <col min="10538" max="10541" width="4.7109375" style="63" customWidth="1"/>
    <col min="10542" max="10542" width="4.85546875" style="63" customWidth="1"/>
    <col min="10543" max="10543" width="7" style="63" customWidth="1"/>
    <col min="10544" max="10544" width="6.28515625" style="63" customWidth="1"/>
    <col min="10545" max="10548" width="4.7109375" style="63" customWidth="1"/>
    <col min="10549" max="10549" width="9.28515625" style="63" customWidth="1"/>
    <col min="10550" max="10752" width="9.140625" style="63"/>
    <col min="10753" max="10753" width="4" style="63" customWidth="1"/>
    <col min="10754" max="10754" width="32.42578125" style="63" customWidth="1"/>
    <col min="10755" max="10755" width="16.5703125" style="63" customWidth="1"/>
    <col min="10756" max="10756" width="27.7109375" style="63" customWidth="1"/>
    <col min="10757" max="10757" width="4" style="63" customWidth="1"/>
    <col min="10758" max="10788" width="4.7109375" style="63" customWidth="1"/>
    <col min="10789" max="10789" width="7.28515625" style="63" customWidth="1"/>
    <col min="10790" max="10791" width="4.7109375" style="63" customWidth="1"/>
    <col min="10792" max="10792" width="7.5703125" style="63" customWidth="1"/>
    <col min="10793" max="10793" width="5.5703125" style="63" customWidth="1"/>
    <col min="10794" max="10797" width="4.7109375" style="63" customWidth="1"/>
    <col min="10798" max="10798" width="4.85546875" style="63" customWidth="1"/>
    <col min="10799" max="10799" width="7" style="63" customWidth="1"/>
    <col min="10800" max="10800" width="6.28515625" style="63" customWidth="1"/>
    <col min="10801" max="10804" width="4.7109375" style="63" customWidth="1"/>
    <col min="10805" max="10805" width="9.28515625" style="63" customWidth="1"/>
    <col min="10806" max="11008" width="9.140625" style="63"/>
    <col min="11009" max="11009" width="4" style="63" customWidth="1"/>
    <col min="11010" max="11010" width="32.42578125" style="63" customWidth="1"/>
    <col min="11011" max="11011" width="16.5703125" style="63" customWidth="1"/>
    <col min="11012" max="11012" width="27.7109375" style="63" customWidth="1"/>
    <col min="11013" max="11013" width="4" style="63" customWidth="1"/>
    <col min="11014" max="11044" width="4.7109375" style="63" customWidth="1"/>
    <col min="11045" max="11045" width="7.28515625" style="63" customWidth="1"/>
    <col min="11046" max="11047" width="4.7109375" style="63" customWidth="1"/>
    <col min="11048" max="11048" width="7.5703125" style="63" customWidth="1"/>
    <col min="11049" max="11049" width="5.5703125" style="63" customWidth="1"/>
    <col min="11050" max="11053" width="4.7109375" style="63" customWidth="1"/>
    <col min="11054" max="11054" width="4.85546875" style="63" customWidth="1"/>
    <col min="11055" max="11055" width="7" style="63" customWidth="1"/>
    <col min="11056" max="11056" width="6.28515625" style="63" customWidth="1"/>
    <col min="11057" max="11060" width="4.7109375" style="63" customWidth="1"/>
    <col min="11061" max="11061" width="9.28515625" style="63" customWidth="1"/>
    <col min="11062" max="11264" width="9.140625" style="63"/>
    <col min="11265" max="11265" width="4" style="63" customWidth="1"/>
    <col min="11266" max="11266" width="32.42578125" style="63" customWidth="1"/>
    <col min="11267" max="11267" width="16.5703125" style="63" customWidth="1"/>
    <col min="11268" max="11268" width="27.7109375" style="63" customWidth="1"/>
    <col min="11269" max="11269" width="4" style="63" customWidth="1"/>
    <col min="11270" max="11300" width="4.7109375" style="63" customWidth="1"/>
    <col min="11301" max="11301" width="7.28515625" style="63" customWidth="1"/>
    <col min="11302" max="11303" width="4.7109375" style="63" customWidth="1"/>
    <col min="11304" max="11304" width="7.5703125" style="63" customWidth="1"/>
    <col min="11305" max="11305" width="5.5703125" style="63" customWidth="1"/>
    <col min="11306" max="11309" width="4.7109375" style="63" customWidth="1"/>
    <col min="11310" max="11310" width="4.85546875" style="63" customWidth="1"/>
    <col min="11311" max="11311" width="7" style="63" customWidth="1"/>
    <col min="11312" max="11312" width="6.28515625" style="63" customWidth="1"/>
    <col min="11313" max="11316" width="4.7109375" style="63" customWidth="1"/>
    <col min="11317" max="11317" width="9.28515625" style="63" customWidth="1"/>
    <col min="11318" max="11520" width="9.140625" style="63"/>
    <col min="11521" max="11521" width="4" style="63" customWidth="1"/>
    <col min="11522" max="11522" width="32.42578125" style="63" customWidth="1"/>
    <col min="11523" max="11523" width="16.5703125" style="63" customWidth="1"/>
    <col min="11524" max="11524" width="27.7109375" style="63" customWidth="1"/>
    <col min="11525" max="11525" width="4" style="63" customWidth="1"/>
    <col min="11526" max="11556" width="4.7109375" style="63" customWidth="1"/>
    <col min="11557" max="11557" width="7.28515625" style="63" customWidth="1"/>
    <col min="11558" max="11559" width="4.7109375" style="63" customWidth="1"/>
    <col min="11560" max="11560" width="7.5703125" style="63" customWidth="1"/>
    <col min="11561" max="11561" width="5.5703125" style="63" customWidth="1"/>
    <col min="11562" max="11565" width="4.7109375" style="63" customWidth="1"/>
    <col min="11566" max="11566" width="4.85546875" style="63" customWidth="1"/>
    <col min="11567" max="11567" width="7" style="63" customWidth="1"/>
    <col min="11568" max="11568" width="6.28515625" style="63" customWidth="1"/>
    <col min="11569" max="11572" width="4.7109375" style="63" customWidth="1"/>
    <col min="11573" max="11573" width="9.28515625" style="63" customWidth="1"/>
    <col min="11574" max="11776" width="9.140625" style="63"/>
    <col min="11777" max="11777" width="4" style="63" customWidth="1"/>
    <col min="11778" max="11778" width="32.42578125" style="63" customWidth="1"/>
    <col min="11779" max="11779" width="16.5703125" style="63" customWidth="1"/>
    <col min="11780" max="11780" width="27.7109375" style="63" customWidth="1"/>
    <col min="11781" max="11781" width="4" style="63" customWidth="1"/>
    <col min="11782" max="11812" width="4.7109375" style="63" customWidth="1"/>
    <col min="11813" max="11813" width="7.28515625" style="63" customWidth="1"/>
    <col min="11814" max="11815" width="4.7109375" style="63" customWidth="1"/>
    <col min="11816" max="11816" width="7.5703125" style="63" customWidth="1"/>
    <col min="11817" max="11817" width="5.5703125" style="63" customWidth="1"/>
    <col min="11818" max="11821" width="4.7109375" style="63" customWidth="1"/>
    <col min="11822" max="11822" width="4.85546875" style="63" customWidth="1"/>
    <col min="11823" max="11823" width="7" style="63" customWidth="1"/>
    <col min="11824" max="11824" width="6.28515625" style="63" customWidth="1"/>
    <col min="11825" max="11828" width="4.7109375" style="63" customWidth="1"/>
    <col min="11829" max="11829" width="9.28515625" style="63" customWidth="1"/>
    <col min="11830" max="12032" width="9.140625" style="63"/>
    <col min="12033" max="12033" width="4" style="63" customWidth="1"/>
    <col min="12034" max="12034" width="32.42578125" style="63" customWidth="1"/>
    <col min="12035" max="12035" width="16.5703125" style="63" customWidth="1"/>
    <col min="12036" max="12036" width="27.7109375" style="63" customWidth="1"/>
    <col min="12037" max="12037" width="4" style="63" customWidth="1"/>
    <col min="12038" max="12068" width="4.7109375" style="63" customWidth="1"/>
    <col min="12069" max="12069" width="7.28515625" style="63" customWidth="1"/>
    <col min="12070" max="12071" width="4.7109375" style="63" customWidth="1"/>
    <col min="12072" max="12072" width="7.5703125" style="63" customWidth="1"/>
    <col min="12073" max="12073" width="5.5703125" style="63" customWidth="1"/>
    <col min="12074" max="12077" width="4.7109375" style="63" customWidth="1"/>
    <col min="12078" max="12078" width="4.85546875" style="63" customWidth="1"/>
    <col min="12079" max="12079" width="7" style="63" customWidth="1"/>
    <col min="12080" max="12080" width="6.28515625" style="63" customWidth="1"/>
    <col min="12081" max="12084" width="4.7109375" style="63" customWidth="1"/>
    <col min="12085" max="12085" width="9.28515625" style="63" customWidth="1"/>
    <col min="12086" max="12288" width="9.140625" style="63"/>
    <col min="12289" max="12289" width="4" style="63" customWidth="1"/>
    <col min="12290" max="12290" width="32.42578125" style="63" customWidth="1"/>
    <col min="12291" max="12291" width="16.5703125" style="63" customWidth="1"/>
    <col min="12292" max="12292" width="27.7109375" style="63" customWidth="1"/>
    <col min="12293" max="12293" width="4" style="63" customWidth="1"/>
    <col min="12294" max="12324" width="4.7109375" style="63" customWidth="1"/>
    <col min="12325" max="12325" width="7.28515625" style="63" customWidth="1"/>
    <col min="12326" max="12327" width="4.7109375" style="63" customWidth="1"/>
    <col min="12328" max="12328" width="7.5703125" style="63" customWidth="1"/>
    <col min="12329" max="12329" width="5.5703125" style="63" customWidth="1"/>
    <col min="12330" max="12333" width="4.7109375" style="63" customWidth="1"/>
    <col min="12334" max="12334" width="4.85546875" style="63" customWidth="1"/>
    <col min="12335" max="12335" width="7" style="63" customWidth="1"/>
    <col min="12336" max="12336" width="6.28515625" style="63" customWidth="1"/>
    <col min="12337" max="12340" width="4.7109375" style="63" customWidth="1"/>
    <col min="12341" max="12341" width="9.28515625" style="63" customWidth="1"/>
    <col min="12342" max="12544" width="9.140625" style="63"/>
    <col min="12545" max="12545" width="4" style="63" customWidth="1"/>
    <col min="12546" max="12546" width="32.42578125" style="63" customWidth="1"/>
    <col min="12547" max="12547" width="16.5703125" style="63" customWidth="1"/>
    <col min="12548" max="12548" width="27.7109375" style="63" customWidth="1"/>
    <col min="12549" max="12549" width="4" style="63" customWidth="1"/>
    <col min="12550" max="12580" width="4.7109375" style="63" customWidth="1"/>
    <col min="12581" max="12581" width="7.28515625" style="63" customWidth="1"/>
    <col min="12582" max="12583" width="4.7109375" style="63" customWidth="1"/>
    <col min="12584" max="12584" width="7.5703125" style="63" customWidth="1"/>
    <col min="12585" max="12585" width="5.5703125" style="63" customWidth="1"/>
    <col min="12586" max="12589" width="4.7109375" style="63" customWidth="1"/>
    <col min="12590" max="12590" width="4.85546875" style="63" customWidth="1"/>
    <col min="12591" max="12591" width="7" style="63" customWidth="1"/>
    <col min="12592" max="12592" width="6.28515625" style="63" customWidth="1"/>
    <col min="12593" max="12596" width="4.7109375" style="63" customWidth="1"/>
    <col min="12597" max="12597" width="9.28515625" style="63" customWidth="1"/>
    <col min="12598" max="12800" width="9.140625" style="63"/>
    <col min="12801" max="12801" width="4" style="63" customWidth="1"/>
    <col min="12802" max="12802" width="32.42578125" style="63" customWidth="1"/>
    <col min="12803" max="12803" width="16.5703125" style="63" customWidth="1"/>
    <col min="12804" max="12804" width="27.7109375" style="63" customWidth="1"/>
    <col min="12805" max="12805" width="4" style="63" customWidth="1"/>
    <col min="12806" max="12836" width="4.7109375" style="63" customWidth="1"/>
    <col min="12837" max="12837" width="7.28515625" style="63" customWidth="1"/>
    <col min="12838" max="12839" width="4.7109375" style="63" customWidth="1"/>
    <col min="12840" max="12840" width="7.5703125" style="63" customWidth="1"/>
    <col min="12841" max="12841" width="5.5703125" style="63" customWidth="1"/>
    <col min="12842" max="12845" width="4.7109375" style="63" customWidth="1"/>
    <col min="12846" max="12846" width="4.85546875" style="63" customWidth="1"/>
    <col min="12847" max="12847" width="7" style="63" customWidth="1"/>
    <col min="12848" max="12848" width="6.28515625" style="63" customWidth="1"/>
    <col min="12849" max="12852" width="4.7109375" style="63" customWidth="1"/>
    <col min="12853" max="12853" width="9.28515625" style="63" customWidth="1"/>
    <col min="12854" max="13056" width="9.140625" style="63"/>
    <col min="13057" max="13057" width="4" style="63" customWidth="1"/>
    <col min="13058" max="13058" width="32.42578125" style="63" customWidth="1"/>
    <col min="13059" max="13059" width="16.5703125" style="63" customWidth="1"/>
    <col min="13060" max="13060" width="27.7109375" style="63" customWidth="1"/>
    <col min="13061" max="13061" width="4" style="63" customWidth="1"/>
    <col min="13062" max="13092" width="4.7109375" style="63" customWidth="1"/>
    <col min="13093" max="13093" width="7.28515625" style="63" customWidth="1"/>
    <col min="13094" max="13095" width="4.7109375" style="63" customWidth="1"/>
    <col min="13096" max="13096" width="7.5703125" style="63" customWidth="1"/>
    <col min="13097" max="13097" width="5.5703125" style="63" customWidth="1"/>
    <col min="13098" max="13101" width="4.7109375" style="63" customWidth="1"/>
    <col min="13102" max="13102" width="4.85546875" style="63" customWidth="1"/>
    <col min="13103" max="13103" width="7" style="63" customWidth="1"/>
    <col min="13104" max="13104" width="6.28515625" style="63" customWidth="1"/>
    <col min="13105" max="13108" width="4.7109375" style="63" customWidth="1"/>
    <col min="13109" max="13109" width="9.28515625" style="63" customWidth="1"/>
    <col min="13110" max="13312" width="9.140625" style="63"/>
    <col min="13313" max="13313" width="4" style="63" customWidth="1"/>
    <col min="13314" max="13314" width="32.42578125" style="63" customWidth="1"/>
    <col min="13315" max="13315" width="16.5703125" style="63" customWidth="1"/>
    <col min="13316" max="13316" width="27.7109375" style="63" customWidth="1"/>
    <col min="13317" max="13317" width="4" style="63" customWidth="1"/>
    <col min="13318" max="13348" width="4.7109375" style="63" customWidth="1"/>
    <col min="13349" max="13349" width="7.28515625" style="63" customWidth="1"/>
    <col min="13350" max="13351" width="4.7109375" style="63" customWidth="1"/>
    <col min="13352" max="13352" width="7.5703125" style="63" customWidth="1"/>
    <col min="13353" max="13353" width="5.5703125" style="63" customWidth="1"/>
    <col min="13354" max="13357" width="4.7109375" style="63" customWidth="1"/>
    <col min="13358" max="13358" width="4.85546875" style="63" customWidth="1"/>
    <col min="13359" max="13359" width="7" style="63" customWidth="1"/>
    <col min="13360" max="13360" width="6.28515625" style="63" customWidth="1"/>
    <col min="13361" max="13364" width="4.7109375" style="63" customWidth="1"/>
    <col min="13365" max="13365" width="9.28515625" style="63" customWidth="1"/>
    <col min="13366" max="13568" width="9.140625" style="63"/>
    <col min="13569" max="13569" width="4" style="63" customWidth="1"/>
    <col min="13570" max="13570" width="32.42578125" style="63" customWidth="1"/>
    <col min="13571" max="13571" width="16.5703125" style="63" customWidth="1"/>
    <col min="13572" max="13572" width="27.7109375" style="63" customWidth="1"/>
    <col min="13573" max="13573" width="4" style="63" customWidth="1"/>
    <col min="13574" max="13604" width="4.7109375" style="63" customWidth="1"/>
    <col min="13605" max="13605" width="7.28515625" style="63" customWidth="1"/>
    <col min="13606" max="13607" width="4.7109375" style="63" customWidth="1"/>
    <col min="13608" max="13608" width="7.5703125" style="63" customWidth="1"/>
    <col min="13609" max="13609" width="5.5703125" style="63" customWidth="1"/>
    <col min="13610" max="13613" width="4.7109375" style="63" customWidth="1"/>
    <col min="13614" max="13614" width="4.85546875" style="63" customWidth="1"/>
    <col min="13615" max="13615" width="7" style="63" customWidth="1"/>
    <col min="13616" max="13616" width="6.28515625" style="63" customWidth="1"/>
    <col min="13617" max="13620" width="4.7109375" style="63" customWidth="1"/>
    <col min="13621" max="13621" width="9.28515625" style="63" customWidth="1"/>
    <col min="13622" max="13824" width="9.140625" style="63"/>
    <col min="13825" max="13825" width="4" style="63" customWidth="1"/>
    <col min="13826" max="13826" width="32.42578125" style="63" customWidth="1"/>
    <col min="13827" max="13827" width="16.5703125" style="63" customWidth="1"/>
    <col min="13828" max="13828" width="27.7109375" style="63" customWidth="1"/>
    <col min="13829" max="13829" width="4" style="63" customWidth="1"/>
    <col min="13830" max="13860" width="4.7109375" style="63" customWidth="1"/>
    <col min="13861" max="13861" width="7.28515625" style="63" customWidth="1"/>
    <col min="13862" max="13863" width="4.7109375" style="63" customWidth="1"/>
    <col min="13864" max="13864" width="7.5703125" style="63" customWidth="1"/>
    <col min="13865" max="13865" width="5.5703125" style="63" customWidth="1"/>
    <col min="13866" max="13869" width="4.7109375" style="63" customWidth="1"/>
    <col min="13870" max="13870" width="4.85546875" style="63" customWidth="1"/>
    <col min="13871" max="13871" width="7" style="63" customWidth="1"/>
    <col min="13872" max="13872" width="6.28515625" style="63" customWidth="1"/>
    <col min="13873" max="13876" width="4.7109375" style="63" customWidth="1"/>
    <col min="13877" max="13877" width="9.28515625" style="63" customWidth="1"/>
    <col min="13878" max="14080" width="9.140625" style="63"/>
    <col min="14081" max="14081" width="4" style="63" customWidth="1"/>
    <col min="14082" max="14082" width="32.42578125" style="63" customWidth="1"/>
    <col min="14083" max="14083" width="16.5703125" style="63" customWidth="1"/>
    <col min="14084" max="14084" width="27.7109375" style="63" customWidth="1"/>
    <col min="14085" max="14085" width="4" style="63" customWidth="1"/>
    <col min="14086" max="14116" width="4.7109375" style="63" customWidth="1"/>
    <col min="14117" max="14117" width="7.28515625" style="63" customWidth="1"/>
    <col min="14118" max="14119" width="4.7109375" style="63" customWidth="1"/>
    <col min="14120" max="14120" width="7.5703125" style="63" customWidth="1"/>
    <col min="14121" max="14121" width="5.5703125" style="63" customWidth="1"/>
    <col min="14122" max="14125" width="4.7109375" style="63" customWidth="1"/>
    <col min="14126" max="14126" width="4.85546875" style="63" customWidth="1"/>
    <col min="14127" max="14127" width="7" style="63" customWidth="1"/>
    <col min="14128" max="14128" width="6.28515625" style="63" customWidth="1"/>
    <col min="14129" max="14132" width="4.7109375" style="63" customWidth="1"/>
    <col min="14133" max="14133" width="9.28515625" style="63" customWidth="1"/>
    <col min="14134" max="14336" width="9.140625" style="63"/>
    <col min="14337" max="14337" width="4" style="63" customWidth="1"/>
    <col min="14338" max="14338" width="32.42578125" style="63" customWidth="1"/>
    <col min="14339" max="14339" width="16.5703125" style="63" customWidth="1"/>
    <col min="14340" max="14340" width="27.7109375" style="63" customWidth="1"/>
    <col min="14341" max="14341" width="4" style="63" customWidth="1"/>
    <col min="14342" max="14372" width="4.7109375" style="63" customWidth="1"/>
    <col min="14373" max="14373" width="7.28515625" style="63" customWidth="1"/>
    <col min="14374" max="14375" width="4.7109375" style="63" customWidth="1"/>
    <col min="14376" max="14376" width="7.5703125" style="63" customWidth="1"/>
    <col min="14377" max="14377" width="5.5703125" style="63" customWidth="1"/>
    <col min="14378" max="14381" width="4.7109375" style="63" customWidth="1"/>
    <col min="14382" max="14382" width="4.85546875" style="63" customWidth="1"/>
    <col min="14383" max="14383" width="7" style="63" customWidth="1"/>
    <col min="14384" max="14384" width="6.28515625" style="63" customWidth="1"/>
    <col min="14385" max="14388" width="4.7109375" style="63" customWidth="1"/>
    <col min="14389" max="14389" width="9.28515625" style="63" customWidth="1"/>
    <col min="14390" max="14592" width="9.140625" style="63"/>
    <col min="14593" max="14593" width="4" style="63" customWidth="1"/>
    <col min="14594" max="14594" width="32.42578125" style="63" customWidth="1"/>
    <col min="14595" max="14595" width="16.5703125" style="63" customWidth="1"/>
    <col min="14596" max="14596" width="27.7109375" style="63" customWidth="1"/>
    <col min="14597" max="14597" width="4" style="63" customWidth="1"/>
    <col min="14598" max="14628" width="4.7109375" style="63" customWidth="1"/>
    <col min="14629" max="14629" width="7.28515625" style="63" customWidth="1"/>
    <col min="14630" max="14631" width="4.7109375" style="63" customWidth="1"/>
    <col min="14632" max="14632" width="7.5703125" style="63" customWidth="1"/>
    <col min="14633" max="14633" width="5.5703125" style="63" customWidth="1"/>
    <col min="14634" max="14637" width="4.7109375" style="63" customWidth="1"/>
    <col min="14638" max="14638" width="4.85546875" style="63" customWidth="1"/>
    <col min="14639" max="14639" width="7" style="63" customWidth="1"/>
    <col min="14640" max="14640" width="6.28515625" style="63" customWidth="1"/>
    <col min="14641" max="14644" width="4.7109375" style="63" customWidth="1"/>
    <col min="14645" max="14645" width="9.28515625" style="63" customWidth="1"/>
    <col min="14646" max="14848" width="9.140625" style="63"/>
    <col min="14849" max="14849" width="4" style="63" customWidth="1"/>
    <col min="14850" max="14850" width="32.42578125" style="63" customWidth="1"/>
    <col min="14851" max="14851" width="16.5703125" style="63" customWidth="1"/>
    <col min="14852" max="14852" width="27.7109375" style="63" customWidth="1"/>
    <col min="14853" max="14853" width="4" style="63" customWidth="1"/>
    <col min="14854" max="14884" width="4.7109375" style="63" customWidth="1"/>
    <col min="14885" max="14885" width="7.28515625" style="63" customWidth="1"/>
    <col min="14886" max="14887" width="4.7109375" style="63" customWidth="1"/>
    <col min="14888" max="14888" width="7.5703125" style="63" customWidth="1"/>
    <col min="14889" max="14889" width="5.5703125" style="63" customWidth="1"/>
    <col min="14890" max="14893" width="4.7109375" style="63" customWidth="1"/>
    <col min="14894" max="14894" width="4.85546875" style="63" customWidth="1"/>
    <col min="14895" max="14895" width="7" style="63" customWidth="1"/>
    <col min="14896" max="14896" width="6.28515625" style="63" customWidth="1"/>
    <col min="14897" max="14900" width="4.7109375" style="63" customWidth="1"/>
    <col min="14901" max="14901" width="9.28515625" style="63" customWidth="1"/>
    <col min="14902" max="15104" width="9.140625" style="63"/>
    <col min="15105" max="15105" width="4" style="63" customWidth="1"/>
    <col min="15106" max="15106" width="32.42578125" style="63" customWidth="1"/>
    <col min="15107" max="15107" width="16.5703125" style="63" customWidth="1"/>
    <col min="15108" max="15108" width="27.7109375" style="63" customWidth="1"/>
    <col min="15109" max="15109" width="4" style="63" customWidth="1"/>
    <col min="15110" max="15140" width="4.7109375" style="63" customWidth="1"/>
    <col min="15141" max="15141" width="7.28515625" style="63" customWidth="1"/>
    <col min="15142" max="15143" width="4.7109375" style="63" customWidth="1"/>
    <col min="15144" max="15144" width="7.5703125" style="63" customWidth="1"/>
    <col min="15145" max="15145" width="5.5703125" style="63" customWidth="1"/>
    <col min="15146" max="15149" width="4.7109375" style="63" customWidth="1"/>
    <col min="15150" max="15150" width="4.85546875" style="63" customWidth="1"/>
    <col min="15151" max="15151" width="7" style="63" customWidth="1"/>
    <col min="15152" max="15152" width="6.28515625" style="63" customWidth="1"/>
    <col min="15153" max="15156" width="4.7109375" style="63" customWidth="1"/>
    <col min="15157" max="15157" width="9.28515625" style="63" customWidth="1"/>
    <col min="15158" max="15360" width="9.140625" style="63"/>
    <col min="15361" max="15361" width="4" style="63" customWidth="1"/>
    <col min="15362" max="15362" width="32.42578125" style="63" customWidth="1"/>
    <col min="15363" max="15363" width="16.5703125" style="63" customWidth="1"/>
    <col min="15364" max="15364" width="27.7109375" style="63" customWidth="1"/>
    <col min="15365" max="15365" width="4" style="63" customWidth="1"/>
    <col min="15366" max="15396" width="4.7109375" style="63" customWidth="1"/>
    <col min="15397" max="15397" width="7.28515625" style="63" customWidth="1"/>
    <col min="15398" max="15399" width="4.7109375" style="63" customWidth="1"/>
    <col min="15400" max="15400" width="7.5703125" style="63" customWidth="1"/>
    <col min="15401" max="15401" width="5.5703125" style="63" customWidth="1"/>
    <col min="15402" max="15405" width="4.7109375" style="63" customWidth="1"/>
    <col min="15406" max="15406" width="4.85546875" style="63" customWidth="1"/>
    <col min="15407" max="15407" width="7" style="63" customWidth="1"/>
    <col min="15408" max="15408" width="6.28515625" style="63" customWidth="1"/>
    <col min="15409" max="15412" width="4.7109375" style="63" customWidth="1"/>
    <col min="15413" max="15413" width="9.28515625" style="63" customWidth="1"/>
    <col min="15414" max="15616" width="9.140625" style="63"/>
    <col min="15617" max="15617" width="4" style="63" customWidth="1"/>
    <col min="15618" max="15618" width="32.42578125" style="63" customWidth="1"/>
    <col min="15619" max="15619" width="16.5703125" style="63" customWidth="1"/>
    <col min="15620" max="15620" width="27.7109375" style="63" customWidth="1"/>
    <col min="15621" max="15621" width="4" style="63" customWidth="1"/>
    <col min="15622" max="15652" width="4.7109375" style="63" customWidth="1"/>
    <col min="15653" max="15653" width="7.28515625" style="63" customWidth="1"/>
    <col min="15654" max="15655" width="4.7109375" style="63" customWidth="1"/>
    <col min="15656" max="15656" width="7.5703125" style="63" customWidth="1"/>
    <col min="15657" max="15657" width="5.5703125" style="63" customWidth="1"/>
    <col min="15658" max="15661" width="4.7109375" style="63" customWidth="1"/>
    <col min="15662" max="15662" width="4.85546875" style="63" customWidth="1"/>
    <col min="15663" max="15663" width="7" style="63" customWidth="1"/>
    <col min="15664" max="15664" width="6.28515625" style="63" customWidth="1"/>
    <col min="15665" max="15668" width="4.7109375" style="63" customWidth="1"/>
    <col min="15669" max="15669" width="9.28515625" style="63" customWidth="1"/>
    <col min="15670" max="15872" width="9.140625" style="63"/>
    <col min="15873" max="15873" width="4" style="63" customWidth="1"/>
    <col min="15874" max="15874" width="32.42578125" style="63" customWidth="1"/>
    <col min="15875" max="15875" width="16.5703125" style="63" customWidth="1"/>
    <col min="15876" max="15876" width="27.7109375" style="63" customWidth="1"/>
    <col min="15877" max="15877" width="4" style="63" customWidth="1"/>
    <col min="15878" max="15908" width="4.7109375" style="63" customWidth="1"/>
    <col min="15909" max="15909" width="7.28515625" style="63" customWidth="1"/>
    <col min="15910" max="15911" width="4.7109375" style="63" customWidth="1"/>
    <col min="15912" max="15912" width="7.5703125" style="63" customWidth="1"/>
    <col min="15913" max="15913" width="5.5703125" style="63" customWidth="1"/>
    <col min="15914" max="15917" width="4.7109375" style="63" customWidth="1"/>
    <col min="15918" max="15918" width="4.85546875" style="63" customWidth="1"/>
    <col min="15919" max="15919" width="7" style="63" customWidth="1"/>
    <col min="15920" max="15920" width="6.28515625" style="63" customWidth="1"/>
    <col min="15921" max="15924" width="4.7109375" style="63" customWidth="1"/>
    <col min="15925" max="15925" width="9.28515625" style="63" customWidth="1"/>
    <col min="15926" max="16128" width="9.140625" style="63"/>
    <col min="16129" max="16129" width="4" style="63" customWidth="1"/>
    <col min="16130" max="16130" width="32.42578125" style="63" customWidth="1"/>
    <col min="16131" max="16131" width="16.5703125" style="63" customWidth="1"/>
    <col min="16132" max="16132" width="27.7109375" style="63" customWidth="1"/>
    <col min="16133" max="16133" width="4" style="63" customWidth="1"/>
    <col min="16134" max="16164" width="4.7109375" style="63" customWidth="1"/>
    <col min="16165" max="16165" width="7.28515625" style="63" customWidth="1"/>
    <col min="16166" max="16167" width="4.7109375" style="63" customWidth="1"/>
    <col min="16168" max="16168" width="7.5703125" style="63" customWidth="1"/>
    <col min="16169" max="16169" width="5.5703125" style="63" customWidth="1"/>
    <col min="16170" max="16173" width="4.7109375" style="63" customWidth="1"/>
    <col min="16174" max="16174" width="4.85546875" style="63" customWidth="1"/>
    <col min="16175" max="16175" width="7" style="63" customWidth="1"/>
    <col min="16176" max="16176" width="6.28515625" style="63" customWidth="1"/>
    <col min="16177" max="16180" width="4.7109375" style="63" customWidth="1"/>
    <col min="16181" max="16181" width="9.28515625" style="63" customWidth="1"/>
    <col min="16182" max="16384" width="9.140625" style="63"/>
  </cols>
  <sheetData>
    <row r="2" spans="1:53" ht="12.75" customHeight="1" x14ac:dyDescent="0.2">
      <c r="A2" s="243" t="s">
        <v>16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AE2" s="244" t="s">
        <v>17</v>
      </c>
      <c r="AF2" s="245"/>
      <c r="AG2" s="245"/>
      <c r="AH2" s="245"/>
      <c r="AI2" s="245"/>
      <c r="AJ2" s="246"/>
      <c r="AL2" s="247" t="s">
        <v>18</v>
      </c>
      <c r="AM2" s="248"/>
      <c r="AN2" s="249"/>
      <c r="AO2" s="247" t="s">
        <v>19</v>
      </c>
      <c r="AP2" s="248"/>
      <c r="AQ2" s="249"/>
    </row>
    <row r="3" spans="1:53" ht="12.75" customHeight="1" x14ac:dyDescent="0.2">
      <c r="D3" s="66" t="s">
        <v>20</v>
      </c>
      <c r="E3" s="67"/>
      <c r="AE3" s="244" t="s">
        <v>21</v>
      </c>
      <c r="AF3" s="245"/>
      <c r="AG3" s="246"/>
      <c r="AH3" s="253" t="s">
        <v>22</v>
      </c>
      <c r="AI3" s="254"/>
      <c r="AJ3" s="255"/>
      <c r="AL3" s="250"/>
      <c r="AM3" s="251"/>
      <c r="AN3" s="252"/>
      <c r="AO3" s="250"/>
      <c r="AP3" s="251"/>
      <c r="AQ3" s="252"/>
    </row>
    <row r="4" spans="1:53" ht="13.5" customHeight="1" x14ac:dyDescent="0.2">
      <c r="A4" s="68"/>
      <c r="B4" s="68"/>
      <c r="C4" s="69"/>
      <c r="D4" s="68"/>
      <c r="E4" s="68"/>
      <c r="F4" s="68"/>
      <c r="G4" s="68"/>
      <c r="H4" s="68"/>
      <c r="I4" s="68"/>
      <c r="J4" s="70"/>
      <c r="K4" s="70"/>
      <c r="L4" s="70"/>
      <c r="M4" s="70"/>
      <c r="N4" s="70"/>
      <c r="O4" s="70"/>
      <c r="P4" s="71"/>
      <c r="Q4" s="71"/>
      <c r="R4" s="71"/>
      <c r="S4" s="68"/>
      <c r="T4" s="68"/>
      <c r="U4" s="68"/>
      <c r="V4" s="68"/>
      <c r="X4" s="68"/>
      <c r="AB4" s="68"/>
      <c r="AC4" s="68"/>
      <c r="AE4" s="260">
        <v>43497</v>
      </c>
      <c r="AF4" s="261"/>
      <c r="AG4" s="262"/>
      <c r="AH4" s="260">
        <v>43524</v>
      </c>
      <c r="AI4" s="261"/>
      <c r="AJ4" s="262"/>
      <c r="AK4" s="68"/>
      <c r="AL4" s="263"/>
      <c r="AM4" s="264"/>
      <c r="AN4" s="265"/>
      <c r="AO4" s="266">
        <f ca="1">TODAY()</f>
        <v>43522</v>
      </c>
      <c r="AP4" s="267"/>
      <c r="AQ4" s="268"/>
    </row>
    <row r="5" spans="1:53" x14ac:dyDescent="0.2">
      <c r="A5" s="269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72"/>
      <c r="Q5" s="72"/>
      <c r="R5" s="68"/>
      <c r="S5" s="68"/>
      <c r="T5" s="68"/>
      <c r="U5" s="68"/>
      <c r="V5" s="68"/>
      <c r="X5" s="68"/>
      <c r="AB5" s="68"/>
      <c r="AC5" s="68"/>
      <c r="AE5" s="68"/>
      <c r="AF5" s="68"/>
      <c r="AG5" s="68"/>
      <c r="AH5" s="68"/>
      <c r="AI5" s="68"/>
      <c r="AJ5" s="68"/>
      <c r="AK5" s="68"/>
    </row>
    <row r="6" spans="1:53" ht="12.75" customHeight="1" x14ac:dyDescent="0.2">
      <c r="A6" s="239" t="s">
        <v>23</v>
      </c>
      <c r="B6" s="239"/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71"/>
      <c r="Q6" s="71"/>
      <c r="R6" s="68"/>
      <c r="S6" s="68"/>
      <c r="T6" s="68"/>
      <c r="U6" s="68"/>
      <c r="V6" s="68"/>
      <c r="X6" s="68"/>
      <c r="AB6" s="68"/>
      <c r="AC6" s="68"/>
      <c r="AK6" s="68"/>
    </row>
    <row r="7" spans="1:53" ht="16.5" customHeight="1" x14ac:dyDescent="0.2">
      <c r="A7" s="68"/>
      <c r="B7" s="73"/>
      <c r="C7" s="74"/>
      <c r="D7" s="68"/>
      <c r="E7" s="68"/>
      <c r="F7" s="68"/>
      <c r="G7" s="68"/>
      <c r="H7" s="68"/>
      <c r="I7" s="270" t="s">
        <v>24</v>
      </c>
      <c r="J7" s="270"/>
      <c r="K7" s="270"/>
      <c r="L7" s="270"/>
      <c r="M7" s="270"/>
      <c r="N7" s="270"/>
      <c r="O7" s="270"/>
      <c r="P7" s="270"/>
      <c r="Q7" s="270"/>
      <c r="R7" s="270"/>
      <c r="S7" s="270"/>
      <c r="T7" s="270"/>
      <c r="U7" s="270"/>
      <c r="V7" s="75"/>
      <c r="W7" s="191"/>
      <c r="X7" s="75"/>
      <c r="Y7" s="191"/>
      <c r="Z7" s="191"/>
      <c r="AA7" s="191"/>
      <c r="AB7" s="75"/>
      <c r="AC7" s="75"/>
      <c r="AD7" s="175"/>
      <c r="AE7" s="76"/>
      <c r="AF7" s="76"/>
      <c r="AG7" s="76"/>
      <c r="AH7" s="76"/>
      <c r="AI7" s="76"/>
      <c r="AJ7" s="76"/>
      <c r="AK7" s="76"/>
      <c r="AQ7" s="77"/>
      <c r="AR7" s="77"/>
      <c r="AS7" s="77"/>
      <c r="AT7" s="77"/>
      <c r="AU7" s="77"/>
      <c r="AV7" s="77"/>
      <c r="AW7" s="77"/>
      <c r="AX7" s="77"/>
      <c r="AY7" s="77"/>
      <c r="AZ7" s="77"/>
    </row>
    <row r="8" spans="1:53" ht="18" customHeight="1" x14ac:dyDescent="0.2">
      <c r="A8" s="68"/>
      <c r="B8" s="68"/>
      <c r="C8" s="69"/>
      <c r="D8" s="68"/>
      <c r="E8" s="68"/>
      <c r="F8" s="73"/>
      <c r="G8" s="73"/>
      <c r="H8" s="271" t="s">
        <v>25</v>
      </c>
      <c r="I8" s="271"/>
      <c r="J8" s="271"/>
      <c r="K8" s="271"/>
      <c r="L8" s="271"/>
      <c r="M8" s="271"/>
      <c r="N8" s="271"/>
      <c r="O8" s="271"/>
      <c r="P8" s="271"/>
      <c r="Q8" s="271"/>
      <c r="R8" s="272" t="s">
        <v>26</v>
      </c>
      <c r="S8" s="272"/>
      <c r="T8" s="272"/>
      <c r="U8" s="272"/>
      <c r="V8" s="272"/>
      <c r="W8" s="272"/>
      <c r="X8" s="272"/>
      <c r="Y8" s="272"/>
      <c r="Z8" s="272"/>
      <c r="AA8" s="272"/>
      <c r="AB8" s="272"/>
      <c r="AC8" s="272"/>
      <c r="AD8" s="272"/>
      <c r="AE8" s="272"/>
      <c r="AF8" s="272"/>
      <c r="AG8" s="272"/>
      <c r="AH8" s="272"/>
      <c r="AI8" s="272"/>
      <c r="AJ8" s="272"/>
      <c r="AK8" s="272"/>
      <c r="AL8" s="76"/>
      <c r="AM8" s="76"/>
      <c r="AN8" s="76"/>
      <c r="AO8" s="76"/>
      <c r="AP8" s="76"/>
      <c r="AQ8" s="77"/>
      <c r="AR8" s="77"/>
      <c r="AS8" s="77"/>
      <c r="AT8" s="77"/>
      <c r="AU8" s="77"/>
      <c r="AV8" s="77"/>
      <c r="AW8" s="77"/>
      <c r="AX8" s="77"/>
      <c r="AY8" s="77"/>
      <c r="AZ8" s="77"/>
    </row>
    <row r="9" spans="1:53" ht="13.5" thickBot="1" x14ac:dyDescent="0.25"/>
    <row r="10" spans="1:53" s="78" customFormat="1" ht="19.5" customHeight="1" thickBot="1" x14ac:dyDescent="0.25">
      <c r="A10" s="273" t="s">
        <v>27</v>
      </c>
      <c r="B10" s="273" t="s">
        <v>28</v>
      </c>
      <c r="C10" s="285" t="s">
        <v>29</v>
      </c>
      <c r="D10" s="273" t="s">
        <v>30</v>
      </c>
      <c r="E10" s="287" t="s">
        <v>31</v>
      </c>
      <c r="F10" s="289" t="s">
        <v>32</v>
      </c>
      <c r="G10" s="289"/>
      <c r="H10" s="289"/>
      <c r="I10" s="289"/>
      <c r="J10" s="289"/>
      <c r="K10" s="289"/>
      <c r="L10" s="289"/>
      <c r="M10" s="289"/>
      <c r="N10" s="289"/>
      <c r="O10" s="289"/>
      <c r="P10" s="289"/>
      <c r="Q10" s="289"/>
      <c r="R10" s="289"/>
      <c r="S10" s="289"/>
      <c r="T10" s="289"/>
      <c r="U10" s="289"/>
      <c r="V10" s="289"/>
      <c r="W10" s="289"/>
      <c r="X10" s="289"/>
      <c r="Y10" s="289"/>
      <c r="Z10" s="289"/>
      <c r="AA10" s="289"/>
      <c r="AB10" s="289"/>
      <c r="AC10" s="289"/>
      <c r="AD10" s="289"/>
      <c r="AE10" s="289"/>
      <c r="AF10" s="289"/>
      <c r="AG10" s="289"/>
      <c r="AH10" s="289"/>
      <c r="AI10" s="289"/>
      <c r="AJ10" s="289"/>
      <c r="AK10" s="290" t="s">
        <v>33</v>
      </c>
      <c r="AL10" s="281" t="s">
        <v>34</v>
      </c>
      <c r="AM10" s="258" t="s">
        <v>35</v>
      </c>
      <c r="AN10" s="283" t="s">
        <v>36</v>
      </c>
      <c r="AO10" s="258" t="s">
        <v>37</v>
      </c>
      <c r="AP10" s="256" t="s">
        <v>38</v>
      </c>
      <c r="AQ10" s="258" t="s">
        <v>39</v>
      </c>
      <c r="AR10" s="256" t="s">
        <v>40</v>
      </c>
      <c r="AS10" s="256" t="s">
        <v>41</v>
      </c>
      <c r="AT10" s="256" t="s">
        <v>42</v>
      </c>
      <c r="AU10" s="256" t="s">
        <v>43</v>
      </c>
      <c r="AV10" s="256" t="s">
        <v>44</v>
      </c>
      <c r="AW10" s="256" t="s">
        <v>45</v>
      </c>
      <c r="AX10" s="256" t="s">
        <v>46</v>
      </c>
      <c r="AY10" s="256" t="s">
        <v>47</v>
      </c>
      <c r="AZ10" s="256" t="s">
        <v>48</v>
      </c>
      <c r="BA10" s="313" t="s">
        <v>49</v>
      </c>
    </row>
    <row r="11" spans="1:53" s="78" customFormat="1" ht="119.25" customHeight="1" thickBot="1" x14ac:dyDescent="0.25">
      <c r="A11" s="274"/>
      <c r="B11" s="274"/>
      <c r="C11" s="286"/>
      <c r="D11" s="274"/>
      <c r="E11" s="288"/>
      <c r="F11" s="79">
        <v>1</v>
      </c>
      <c r="G11" s="80">
        <v>2</v>
      </c>
      <c r="H11" s="80">
        <v>3</v>
      </c>
      <c r="I11" s="80">
        <v>4</v>
      </c>
      <c r="J11" s="80">
        <v>5</v>
      </c>
      <c r="K11" s="80">
        <v>6</v>
      </c>
      <c r="L11" s="80">
        <v>7</v>
      </c>
      <c r="M11" s="80">
        <v>8</v>
      </c>
      <c r="N11" s="80">
        <v>9</v>
      </c>
      <c r="O11" s="80">
        <v>10</v>
      </c>
      <c r="P11" s="80">
        <v>11</v>
      </c>
      <c r="Q11" s="80">
        <v>12</v>
      </c>
      <c r="R11" s="80">
        <v>13</v>
      </c>
      <c r="S11" s="80">
        <v>14</v>
      </c>
      <c r="T11" s="80">
        <v>15</v>
      </c>
      <c r="U11" s="80">
        <v>16</v>
      </c>
      <c r="V11" s="80">
        <v>17</v>
      </c>
      <c r="W11" s="192">
        <v>18</v>
      </c>
      <c r="X11" s="80">
        <v>19</v>
      </c>
      <c r="Y11" s="192">
        <v>20</v>
      </c>
      <c r="Z11" s="192">
        <v>21</v>
      </c>
      <c r="AA11" s="192">
        <v>22</v>
      </c>
      <c r="AB11" s="80">
        <v>23</v>
      </c>
      <c r="AC11" s="80">
        <v>24</v>
      </c>
      <c r="AD11" s="176">
        <v>25</v>
      </c>
      <c r="AE11" s="80">
        <v>26</v>
      </c>
      <c r="AF11" s="80">
        <v>27</v>
      </c>
      <c r="AG11" s="80">
        <v>28</v>
      </c>
      <c r="AH11" s="80"/>
      <c r="AI11" s="80"/>
      <c r="AJ11" s="81"/>
      <c r="AK11" s="291"/>
      <c r="AL11" s="282"/>
      <c r="AM11" s="259"/>
      <c r="AN11" s="284"/>
      <c r="AO11" s="259"/>
      <c r="AP11" s="257"/>
      <c r="AQ11" s="259"/>
      <c r="AR11" s="257"/>
      <c r="AS11" s="257"/>
      <c r="AT11" s="257"/>
      <c r="AU11" s="257"/>
      <c r="AV11" s="257"/>
      <c r="AW11" s="257"/>
      <c r="AX11" s="257"/>
      <c r="AY11" s="257"/>
      <c r="AZ11" s="257"/>
      <c r="BA11" s="314"/>
    </row>
    <row r="12" spans="1:53" s="78" customFormat="1" ht="48.75" customHeight="1" thickBot="1" x14ac:dyDescent="0.25">
      <c r="A12" s="82"/>
      <c r="B12" s="83"/>
      <c r="C12" s="84"/>
      <c r="D12" s="83"/>
      <c r="E12" s="82"/>
      <c r="F12" s="85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193"/>
      <c r="X12" s="86"/>
      <c r="Y12" s="193"/>
      <c r="Z12" s="193"/>
      <c r="AA12" s="193"/>
      <c r="AB12" s="86"/>
      <c r="AC12" s="86"/>
      <c r="AD12" s="177"/>
      <c r="AE12" s="86"/>
      <c r="AF12" s="86"/>
      <c r="AG12" s="86"/>
      <c r="AH12" s="86"/>
      <c r="AI12" s="86"/>
      <c r="AJ12" s="87"/>
      <c r="AK12" s="88" t="s">
        <v>10</v>
      </c>
      <c r="AL12" s="89" t="s">
        <v>50</v>
      </c>
      <c r="AM12" s="89" t="s">
        <v>51</v>
      </c>
      <c r="AN12" s="90" t="s">
        <v>51</v>
      </c>
      <c r="AO12" s="89"/>
      <c r="AP12" s="89" t="s">
        <v>11</v>
      </c>
      <c r="AQ12" s="89" t="s">
        <v>52</v>
      </c>
      <c r="AR12" s="89" t="s">
        <v>53</v>
      </c>
      <c r="AS12" s="89" t="s">
        <v>54</v>
      </c>
      <c r="AT12" s="89" t="s">
        <v>55</v>
      </c>
      <c r="AU12" s="89" t="s">
        <v>56</v>
      </c>
      <c r="AV12" s="89" t="s">
        <v>57</v>
      </c>
      <c r="AW12" s="89" t="s">
        <v>58</v>
      </c>
      <c r="AX12" s="89" t="s">
        <v>59</v>
      </c>
      <c r="AY12" s="89" t="s">
        <v>497</v>
      </c>
      <c r="AZ12" s="89" t="s">
        <v>60</v>
      </c>
      <c r="BA12" s="91" t="s">
        <v>61</v>
      </c>
    </row>
    <row r="13" spans="1:53" ht="15" customHeight="1" x14ac:dyDescent="0.2">
      <c r="A13" s="292">
        <v>1</v>
      </c>
      <c r="B13" s="295" t="str">
        <f>IFERROR(VLOOKUP($C13,Списки!$A$1:$C$4003,2,0),"")</f>
        <v>Корня Валентин Григорович</v>
      </c>
      <c r="C13" s="298" t="s">
        <v>91</v>
      </c>
      <c r="D13" s="301" t="str">
        <f>IFERROR(VLOOKUP($C13,Списки!$A$1:$C$4003,3,0),"")</f>
        <v>фельшер</v>
      </c>
      <c r="E13"/>
      <c r="F13" s="92" t="str">
        <f>VLOOKUP(F$11,[1]Графік!$E$5:$H$32,3,0)</f>
        <v>ВВ</v>
      </c>
      <c r="G13" s="93" t="str">
        <f>VLOOKUP(G$11,[1]Графік!$E$5:$H$32,3,0)</f>
        <v>ВВ</v>
      </c>
      <c r="H13" s="93" t="str">
        <f>VLOOKUP(H$11,[1]Графік!$E$5:$H$32,3,0)</f>
        <v>Р</v>
      </c>
      <c r="I13" s="93" t="str">
        <f>VLOOKUP(I$11,[1]Графік!$E$5:$H$32,3,0)</f>
        <v>Р</v>
      </c>
      <c r="J13" s="93" t="str">
        <f>VLOOKUP(J$11,[1]Графік!$E$5:$H$32,3,0)</f>
        <v>Р</v>
      </c>
      <c r="K13" s="93" t="str">
        <f>VLOOKUP(K$11,[1]Графік!$E$5:$H$32,3,0)</f>
        <v>Р</v>
      </c>
      <c r="L13" s="93" t="str">
        <f>VLOOKUP(L$11,[1]Графік!$E$5:$H$32,3,0)</f>
        <v>ВВ</v>
      </c>
      <c r="M13" s="93" t="str">
        <f>VLOOKUP(M$11,[1]Графік!$E$5:$H$32,3,0)</f>
        <v>ВВ</v>
      </c>
      <c r="N13" s="93" t="str">
        <f>VLOOKUP(N$11,[1]Графік!$E$5:$H$32,3,0)</f>
        <v>Р</v>
      </c>
      <c r="O13" s="93" t="str">
        <f>VLOOKUP(O$11,[1]Графік!$E$5:$H$32,3,0)</f>
        <v>Р</v>
      </c>
      <c r="P13" s="93" t="str">
        <f>VLOOKUP(P$11,[1]Графік!$E$5:$H$32,3,0)</f>
        <v>Р</v>
      </c>
      <c r="Q13" s="93" t="str">
        <f>VLOOKUP(Q$11,[1]Графік!$E$5:$H$32,3,0)</f>
        <v>Р</v>
      </c>
      <c r="R13" s="93" t="str">
        <f>VLOOKUP(R$11,[1]Графік!$E$5:$H$32,3,0)</f>
        <v>ВВ</v>
      </c>
      <c r="S13" s="93" t="str">
        <f>VLOOKUP(S$11,[1]Графік!$E$5:$H$32,3,0)</f>
        <v>ВВ</v>
      </c>
      <c r="T13" s="93" t="str">
        <f>VLOOKUP(T$11,[1]Графік!$E$5:$H$32,3,0)</f>
        <v>Р</v>
      </c>
      <c r="U13" s="93" t="str">
        <f>VLOOKUP(U$11,[1]Графік!$E$5:$H$32,3,0)</f>
        <v>Р</v>
      </c>
      <c r="V13" s="93" t="s">
        <v>534</v>
      </c>
      <c r="W13" s="211" t="str">
        <f>VLOOKUP(W$11,[1]Графік!$E$5:$H$32,3,0)</f>
        <v>Р</v>
      </c>
      <c r="X13" s="93" t="str">
        <f>VLOOKUP(X$11,[1]Графік!$E$5:$H$32,3,0)</f>
        <v>ВВ</v>
      </c>
      <c r="Y13" s="211" t="str">
        <f>VLOOKUP(Y$11,[1]Графік!$E$5:$H$32,3,0)</f>
        <v>ВВ</v>
      </c>
      <c r="Z13" s="211" t="str">
        <f>VLOOKUP(Z$11,[1]Графік!$E$5:$H$32,3,0)</f>
        <v>Р</v>
      </c>
      <c r="AA13" s="211" t="s">
        <v>534</v>
      </c>
      <c r="AB13" s="93" t="s">
        <v>534</v>
      </c>
      <c r="AC13" s="93" t="s">
        <v>534</v>
      </c>
      <c r="AD13" s="178" t="str">
        <f>VLOOKUP(AD$11,[1]Графік!$E$5:$H$32,3,0)</f>
        <v>ВВ</v>
      </c>
      <c r="AE13" s="211" t="str">
        <f>VLOOKUP(AE$11,[1]Графік!$E$5:$H$32,3,0)</f>
        <v>ВВ</v>
      </c>
      <c r="AF13" s="93" t="str">
        <f>VLOOKUP(AF$11,[1]Графік!$E$5:$H$32,3,0)</f>
        <v>Р</v>
      </c>
      <c r="AG13" s="211" t="str">
        <f>VLOOKUP(AG$11,[1]Графік!$E$5:$H$32,3,0)</f>
        <v>Р</v>
      </c>
      <c r="AH13" s="93"/>
      <c r="AI13" s="93"/>
      <c r="AJ13" s="94"/>
      <c r="AK13" s="275">
        <f ca="1">SUMIF($F13:$AJ16,"Р",$F14:$AJ14)</f>
        <v>96</v>
      </c>
      <c r="AL13" s="278">
        <f ca="1">SUMIF($F15:$AJ16,"НУ",$F16:$AJ16)</f>
        <v>0</v>
      </c>
      <c r="AM13" s="304">
        <f ca="1">SUMIF(F13:AJ16,"РВ",F14:AJ14)</f>
        <v>0</v>
      </c>
      <c r="AN13" s="307">
        <f ca="1">AK13+AL13+AM13</f>
        <v>96</v>
      </c>
      <c r="AO13" s="310">
        <f>COUNTIF($F13:$AJ16,"=Р")</f>
        <v>14</v>
      </c>
      <c r="AP13" s="310">
        <f>COUNTIF($F13:$AJ16,"=ВВ")</f>
        <v>10</v>
      </c>
      <c r="AQ13" s="310">
        <f>COUNTIF($F13:$AJ16,"=В")</f>
        <v>0</v>
      </c>
      <c r="AR13" s="240">
        <f>COUNTIF($F13:$AJ16,"=НА")</f>
        <v>0</v>
      </c>
      <c r="AS13" s="240">
        <f>COUNTIF(F13:AJ16,"=ТН")</f>
        <v>0</v>
      </c>
      <c r="AT13" s="240">
        <f>COUNTIF($F13:$AJ16,"=ВД")</f>
        <v>0</v>
      </c>
      <c r="AU13" s="240">
        <f>COUNTIF($F13:$AJ16,"=ВП")</f>
        <v>0</v>
      </c>
      <c r="AV13" s="240">
        <f>COUNTIF($F13:$AJ16,"=ДД")</f>
        <v>0</v>
      </c>
      <c r="AW13" s="240">
        <f>COUNTIF($F13:$AJ16,"=П")</f>
        <v>4</v>
      </c>
      <c r="AX13" s="240">
        <f>COUNTIF($F13:$AJ16,"=ПР")</f>
        <v>0</v>
      </c>
      <c r="AY13" s="315">
        <f>COUNTIF($F13:$AJ16,"=І")</f>
        <v>0</v>
      </c>
      <c r="AZ13" s="315">
        <f>COUNTIF($F13:$AJ16,"=НЗ")</f>
        <v>0</v>
      </c>
      <c r="BA13" s="318">
        <f>IF(C13&gt;1,[1]Графік!$H$36,"")</f>
        <v>144</v>
      </c>
    </row>
    <row r="14" spans="1:53" s="99" customFormat="1" ht="15" customHeight="1" x14ac:dyDescent="0.2">
      <c r="A14" s="293"/>
      <c r="B14" s="296"/>
      <c r="C14" s="299"/>
      <c r="D14" s="302"/>
      <c r="E14" s="95"/>
      <c r="F14" s="96" t="str">
        <f t="shared" ref="F14:R14" si="0">IF(F13="Р",8,"")</f>
        <v/>
      </c>
      <c r="G14" s="97" t="str">
        <f t="shared" si="0"/>
        <v/>
      </c>
      <c r="H14" s="97">
        <f t="shared" si="0"/>
        <v>8</v>
      </c>
      <c r="I14" s="97">
        <f t="shared" si="0"/>
        <v>8</v>
      </c>
      <c r="J14" s="97">
        <f t="shared" si="0"/>
        <v>8</v>
      </c>
      <c r="K14" s="97">
        <f t="shared" si="0"/>
        <v>8</v>
      </c>
      <c r="L14" s="97" t="str">
        <f t="shared" si="0"/>
        <v/>
      </c>
      <c r="M14" s="97" t="str">
        <f t="shared" si="0"/>
        <v/>
      </c>
      <c r="N14" s="97">
        <f t="shared" si="0"/>
        <v>8</v>
      </c>
      <c r="O14" s="97">
        <f t="shared" si="0"/>
        <v>8</v>
      </c>
      <c r="P14" s="97">
        <f t="shared" si="0"/>
        <v>8</v>
      </c>
      <c r="Q14" s="97">
        <f t="shared" si="0"/>
        <v>8</v>
      </c>
      <c r="R14" s="97" t="str">
        <f t="shared" si="0"/>
        <v/>
      </c>
      <c r="S14" s="97"/>
      <c r="T14" s="97">
        <f t="shared" ref="T14:W14" si="1">IF(T13="Р",8,"")</f>
        <v>8</v>
      </c>
      <c r="U14" s="97">
        <f t="shared" si="1"/>
        <v>8</v>
      </c>
      <c r="V14" s="97" t="str">
        <f t="shared" si="1"/>
        <v/>
      </c>
      <c r="W14" s="160">
        <f t="shared" si="1"/>
        <v>8</v>
      </c>
      <c r="X14" s="97"/>
      <c r="Y14" s="160"/>
      <c r="Z14" s="160">
        <f t="shared" ref="Z14" si="2">IF(Z13="Р",8,"")</f>
        <v>8</v>
      </c>
      <c r="AA14" s="160"/>
      <c r="AB14" s="97"/>
      <c r="AC14" s="97"/>
      <c r="AD14" s="179"/>
      <c r="AE14" s="97"/>
      <c r="AF14" s="97"/>
      <c r="AG14" s="97"/>
      <c r="AH14" s="97"/>
      <c r="AI14" s="97"/>
      <c r="AJ14" s="98"/>
      <c r="AK14" s="276"/>
      <c r="AL14" s="279"/>
      <c r="AM14" s="305"/>
      <c r="AN14" s="308"/>
      <c r="AO14" s="311"/>
      <c r="AP14" s="311"/>
      <c r="AQ14" s="311"/>
      <c r="AR14" s="241"/>
      <c r="AS14" s="241"/>
      <c r="AT14" s="241"/>
      <c r="AU14" s="241"/>
      <c r="AV14" s="241"/>
      <c r="AW14" s="241"/>
      <c r="AX14" s="241"/>
      <c r="AY14" s="316"/>
      <c r="AZ14" s="316"/>
      <c r="BA14" s="319"/>
    </row>
    <row r="15" spans="1:53" ht="15" customHeight="1" x14ac:dyDescent="0.2">
      <c r="A15" s="293"/>
      <c r="B15" s="296"/>
      <c r="C15" s="299"/>
      <c r="D15" s="302"/>
      <c r="E15" s="95"/>
      <c r="F15" s="100" t="str">
        <f>IF(F16&gt;0,"НУ","")</f>
        <v/>
      </c>
      <c r="G15" s="101" t="str">
        <f t="shared" ref="G15:T15" si="3">IF(G16&gt;0,"НУ","")</f>
        <v/>
      </c>
      <c r="H15" s="101" t="str">
        <f t="shared" si="3"/>
        <v/>
      </c>
      <c r="I15" s="101" t="str">
        <f t="shared" si="3"/>
        <v/>
      </c>
      <c r="J15" s="101" t="str">
        <f t="shared" si="3"/>
        <v/>
      </c>
      <c r="K15" s="101" t="str">
        <f t="shared" si="3"/>
        <v/>
      </c>
      <c r="L15" s="101" t="str">
        <f t="shared" si="3"/>
        <v/>
      </c>
      <c r="M15" s="101" t="str">
        <f t="shared" si="3"/>
        <v/>
      </c>
      <c r="N15" s="101" t="str">
        <f t="shared" si="3"/>
        <v/>
      </c>
      <c r="O15" s="101" t="str">
        <f t="shared" si="3"/>
        <v/>
      </c>
      <c r="P15" s="101" t="str">
        <f t="shared" si="3"/>
        <v/>
      </c>
      <c r="Q15" s="101" t="str">
        <f t="shared" si="3"/>
        <v/>
      </c>
      <c r="R15" s="101" t="str">
        <f t="shared" si="3"/>
        <v/>
      </c>
      <c r="S15" s="101"/>
      <c r="T15" s="101" t="str">
        <f t="shared" si="3"/>
        <v/>
      </c>
      <c r="U15" s="101"/>
      <c r="V15" s="101"/>
      <c r="W15" s="102"/>
      <c r="X15" s="101"/>
      <c r="Y15" s="102"/>
      <c r="Z15" s="102"/>
      <c r="AA15" s="102"/>
      <c r="AB15" s="101"/>
      <c r="AC15" s="101"/>
      <c r="AD15" s="180"/>
      <c r="AE15" s="101"/>
      <c r="AF15" s="101"/>
      <c r="AG15" s="101"/>
      <c r="AH15" s="102"/>
      <c r="AI15" s="102"/>
      <c r="AJ15" s="103"/>
      <c r="AK15" s="276"/>
      <c r="AL15" s="279"/>
      <c r="AM15" s="305"/>
      <c r="AN15" s="308"/>
      <c r="AO15" s="311"/>
      <c r="AP15" s="311"/>
      <c r="AQ15" s="311"/>
      <c r="AR15" s="241"/>
      <c r="AS15" s="241"/>
      <c r="AT15" s="241"/>
      <c r="AU15" s="241"/>
      <c r="AV15" s="241"/>
      <c r="AW15" s="241"/>
      <c r="AX15" s="241"/>
      <c r="AY15" s="316"/>
      <c r="AZ15" s="316"/>
      <c r="BA15" s="319"/>
    </row>
    <row r="16" spans="1:53" s="99" customFormat="1" ht="15" customHeight="1" thickBot="1" x14ac:dyDescent="0.25">
      <c r="A16" s="294"/>
      <c r="B16" s="297"/>
      <c r="C16" s="300"/>
      <c r="D16" s="303"/>
      <c r="E16" s="104"/>
      <c r="F16" s="105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94"/>
      <c r="X16" s="106"/>
      <c r="Y16" s="194"/>
      <c r="Z16" s="194"/>
      <c r="AA16" s="194"/>
      <c r="AB16" s="106"/>
      <c r="AC16" s="106"/>
      <c r="AD16" s="181"/>
      <c r="AE16" s="106"/>
      <c r="AF16" s="106"/>
      <c r="AG16" s="106"/>
      <c r="AH16" s="106"/>
      <c r="AI16" s="106"/>
      <c r="AJ16" s="107"/>
      <c r="AK16" s="277"/>
      <c r="AL16" s="280"/>
      <c r="AM16" s="306"/>
      <c r="AN16" s="309"/>
      <c r="AO16" s="312"/>
      <c r="AP16" s="312"/>
      <c r="AQ16" s="312"/>
      <c r="AR16" s="242"/>
      <c r="AS16" s="242"/>
      <c r="AT16" s="242"/>
      <c r="AU16" s="242"/>
      <c r="AV16" s="242"/>
      <c r="AW16" s="242"/>
      <c r="AX16" s="242"/>
      <c r="AY16" s="317"/>
      <c r="AZ16" s="317"/>
      <c r="BA16" s="320"/>
    </row>
    <row r="17" spans="1:53" ht="15" customHeight="1" x14ac:dyDescent="0.2">
      <c r="A17" s="292">
        <v>2</v>
      </c>
      <c r="B17" s="295" t="str">
        <f>IFERROR(VLOOKUP($C17,Списки!$A$1:$C$4003,2,0),"")</f>
        <v>Маник  Віталій  Дмитрович</v>
      </c>
      <c r="C17" s="298" t="s">
        <v>105</v>
      </c>
      <c r="D17" s="301" t="str">
        <f>IFERROR(VLOOKUP($C17,Списки!$A$1:$C$4003,3,0),"")</f>
        <v>інструктор виробничого навчання</v>
      </c>
      <c r="E17" s="108"/>
      <c r="F17" s="92" t="str">
        <f>VLOOKUP(F$11,[1]Графік!$E$5:$H$32,3,0)</f>
        <v>ВВ</v>
      </c>
      <c r="G17" s="93" t="str">
        <f>VLOOKUP(G$11,[1]Графік!$E$5:$H$32,3,0)</f>
        <v>ВВ</v>
      </c>
      <c r="H17" s="93" t="str">
        <f>VLOOKUP(H$11,[1]Графік!$E$5:$H$32,3,0)</f>
        <v>Р</v>
      </c>
      <c r="I17" s="93" t="str">
        <f>VLOOKUP(I$11,[1]Графік!$E$5:$H$32,3,0)</f>
        <v>Р</v>
      </c>
      <c r="J17" s="93" t="str">
        <f>VLOOKUP(J$11,[1]Графік!$E$5:$H$32,3,0)</f>
        <v>Р</v>
      </c>
      <c r="K17" s="93" t="str">
        <f>VLOOKUP(K$11,[1]Графік!$E$5:$H$32,3,0)</f>
        <v>Р</v>
      </c>
      <c r="L17" s="93" t="str">
        <f>VLOOKUP(L$11,[1]Графік!$E$5:$H$32,3,0)</f>
        <v>ВВ</v>
      </c>
      <c r="M17" s="93" t="str">
        <f>VLOOKUP(M$11,[1]Графік!$E$5:$H$32,3,0)</f>
        <v>ВВ</v>
      </c>
      <c r="N17" s="93" t="str">
        <f>VLOOKUP(N$11,[1]Графік!$E$5:$H$32,3,0)</f>
        <v>Р</v>
      </c>
      <c r="O17" s="93" t="str">
        <f>VLOOKUP(O$11,[1]Графік!$E$5:$H$32,3,0)</f>
        <v>Р</v>
      </c>
      <c r="P17" s="93" t="str">
        <f>VLOOKUP(P$11,[1]Графік!$E$5:$H$32,3,0)</f>
        <v>Р</v>
      </c>
      <c r="Q17" s="93" t="str">
        <f>VLOOKUP(Q$11,[1]Графік!$E$5:$H$32,3,0)</f>
        <v>Р</v>
      </c>
      <c r="R17" s="93" t="str">
        <f>VLOOKUP(R$11,[1]Графік!$E$5:$H$32,3,0)</f>
        <v>ВВ</v>
      </c>
      <c r="S17" s="93" t="str">
        <f>VLOOKUP(S$11,[1]Графік!$E$5:$H$32,3,0)</f>
        <v>ВВ</v>
      </c>
      <c r="T17" s="93" t="s">
        <v>501</v>
      </c>
      <c r="U17" s="93" t="s">
        <v>501</v>
      </c>
      <c r="V17" s="93" t="s">
        <v>534</v>
      </c>
      <c r="W17" s="211" t="str">
        <f>VLOOKUP(W$11,[1]Графік!$E$5:$H$32,3,0)</f>
        <v>Р</v>
      </c>
      <c r="X17" s="93" t="str">
        <f>VLOOKUP(X$11,[1]Графік!$E$5:$H$32,3,0)</f>
        <v>ВВ</v>
      </c>
      <c r="Y17" s="211" t="str">
        <f>VLOOKUP(Y$11,[1]Графік!$E$5:$H$32,3,0)</f>
        <v>ВВ</v>
      </c>
      <c r="Z17" s="211" t="str">
        <f>VLOOKUP(Z$11,[1]Графік!$E$5:$H$32,3,0)</f>
        <v>Р</v>
      </c>
      <c r="AA17" s="211" t="s">
        <v>534</v>
      </c>
      <c r="AB17" s="93" t="s">
        <v>534</v>
      </c>
      <c r="AC17" s="93" t="s">
        <v>534</v>
      </c>
      <c r="AD17" s="178" t="str">
        <f>VLOOKUP(AD$11,[1]Графік!$E$5:$H$32,3,0)</f>
        <v>ВВ</v>
      </c>
      <c r="AE17" s="211" t="str">
        <f>VLOOKUP(AE$11,[1]Графік!$E$5:$H$32,3,0)</f>
        <v>ВВ</v>
      </c>
      <c r="AF17" s="93" t="str">
        <f>VLOOKUP(AF$11,[1]Графік!$E$5:$H$32,3,0)</f>
        <v>Р</v>
      </c>
      <c r="AG17" s="211" t="str">
        <f>VLOOKUP(AG$11,[1]Графік!$E$5:$H$32,3,0)</f>
        <v>Р</v>
      </c>
      <c r="AH17" s="93"/>
      <c r="AI17" s="93"/>
      <c r="AJ17" s="94"/>
      <c r="AK17" s="321">
        <f ca="1">SUMIF($F17:$AJ20,"Р",$F18:$AJ18)</f>
        <v>80</v>
      </c>
      <c r="AL17" s="279">
        <f ca="1">SUMIF($F19:$AJ20,"НУ",$F20:$AJ20)</f>
        <v>0</v>
      </c>
      <c r="AM17" s="305">
        <f ca="1">SUMIF(F17:AJ20,"РВ",F18:AJ18)</f>
        <v>0</v>
      </c>
      <c r="AN17" s="308">
        <f ca="1">AK17+AL17+AM17</f>
        <v>80</v>
      </c>
      <c r="AO17" s="310">
        <f t="shared" ref="AO17" si="4">COUNTIF($F17:$AJ20,"=Р")</f>
        <v>12</v>
      </c>
      <c r="AP17" s="311">
        <f>COUNTIF($F17:$AJ20,"=ВВ")</f>
        <v>10</v>
      </c>
      <c r="AQ17" s="311">
        <f>COUNTIF($F17:$AJ20,"=В")</f>
        <v>0</v>
      </c>
      <c r="AR17" s="241">
        <f>COUNTIF($F17:$AJ20,"=НА")</f>
        <v>0</v>
      </c>
      <c r="AS17" s="241">
        <f>COUNTIF(F17:AJ20,"=ТН")</f>
        <v>0</v>
      </c>
      <c r="AT17" s="241">
        <f>COUNTIF($F17:$AJ20,"=ВД")</f>
        <v>0</v>
      </c>
      <c r="AU17" s="241">
        <f>COUNTIF($F17:$AJ20,"=ВП")</f>
        <v>0</v>
      </c>
      <c r="AV17" s="241">
        <f>COUNTIF($F17:$AJ20,"=ДД")</f>
        <v>0</v>
      </c>
      <c r="AW17" s="241">
        <f>COUNTIF($F17:$AJ20,"=П")</f>
        <v>4</v>
      </c>
      <c r="AX17" s="241">
        <f>COUNTIF($F17:$AJ20,"=ПР")</f>
        <v>0</v>
      </c>
      <c r="AY17" s="316">
        <f>COUNTIF($F17:$AJ20,"=І")</f>
        <v>0</v>
      </c>
      <c r="AZ17" s="316">
        <f>COUNTIF($F17:$AJ20,"=НЗ")</f>
        <v>2</v>
      </c>
      <c r="BA17" s="318">
        <f>IF(C17&gt;1,[1]Графік!$H$36,"")</f>
        <v>144</v>
      </c>
    </row>
    <row r="18" spans="1:53" ht="15" customHeight="1" x14ac:dyDescent="0.2">
      <c r="A18" s="293"/>
      <c r="B18" s="296"/>
      <c r="C18" s="299"/>
      <c r="D18" s="302"/>
      <c r="E18" s="109"/>
      <c r="F18" s="96" t="str">
        <f t="shared" ref="F18:R18" si="5">IF(F17="Р",8,"")</f>
        <v/>
      </c>
      <c r="G18" s="97" t="str">
        <f t="shared" si="5"/>
        <v/>
      </c>
      <c r="H18" s="97">
        <f t="shared" si="5"/>
        <v>8</v>
      </c>
      <c r="I18" s="97">
        <f t="shared" si="5"/>
        <v>8</v>
      </c>
      <c r="J18" s="97">
        <f t="shared" si="5"/>
        <v>8</v>
      </c>
      <c r="K18" s="97">
        <f t="shared" si="5"/>
        <v>8</v>
      </c>
      <c r="L18" s="97" t="str">
        <f t="shared" si="5"/>
        <v/>
      </c>
      <c r="M18" s="97" t="str">
        <f t="shared" si="5"/>
        <v/>
      </c>
      <c r="N18" s="97">
        <f t="shared" si="5"/>
        <v>8</v>
      </c>
      <c r="O18" s="97">
        <f t="shared" si="5"/>
        <v>8</v>
      </c>
      <c r="P18" s="97">
        <f t="shared" si="5"/>
        <v>8</v>
      </c>
      <c r="Q18" s="97">
        <f t="shared" si="5"/>
        <v>8</v>
      </c>
      <c r="R18" s="97" t="str">
        <f t="shared" si="5"/>
        <v/>
      </c>
      <c r="S18" s="97"/>
      <c r="T18" s="97" t="str">
        <f t="shared" ref="T18:W18" si="6">IF(T17="Р",8,"")</f>
        <v/>
      </c>
      <c r="U18" s="97"/>
      <c r="V18" s="97" t="str">
        <f t="shared" si="6"/>
        <v/>
      </c>
      <c r="W18" s="160">
        <f t="shared" si="6"/>
        <v>8</v>
      </c>
      <c r="X18" s="97"/>
      <c r="Y18" s="160"/>
      <c r="Z18" s="160">
        <f t="shared" ref="Z18:AA34" si="7">IF(Z17="Р",8,"")</f>
        <v>8</v>
      </c>
      <c r="AA18" s="160"/>
      <c r="AB18" s="97"/>
      <c r="AC18" s="97"/>
      <c r="AD18" s="179"/>
      <c r="AE18" s="97"/>
      <c r="AF18" s="97"/>
      <c r="AG18" s="97"/>
      <c r="AH18" s="97"/>
      <c r="AI18" s="97"/>
      <c r="AJ18" s="98"/>
      <c r="AK18" s="321"/>
      <c r="AL18" s="279"/>
      <c r="AM18" s="305"/>
      <c r="AN18" s="308"/>
      <c r="AO18" s="311"/>
      <c r="AP18" s="311"/>
      <c r="AQ18" s="311"/>
      <c r="AR18" s="241"/>
      <c r="AS18" s="241"/>
      <c r="AT18" s="241"/>
      <c r="AU18" s="241"/>
      <c r="AV18" s="241"/>
      <c r="AW18" s="241"/>
      <c r="AX18" s="241"/>
      <c r="AY18" s="316"/>
      <c r="AZ18" s="316"/>
      <c r="BA18" s="319"/>
    </row>
    <row r="19" spans="1:53" ht="15" customHeight="1" x14ac:dyDescent="0.2">
      <c r="A19" s="293"/>
      <c r="B19" s="296"/>
      <c r="C19" s="299"/>
      <c r="D19" s="302"/>
      <c r="E19" s="109"/>
      <c r="F19" s="100" t="str">
        <f t="shared" ref="F19:T19" si="8">IF(F20&gt;0,"НУ","")</f>
        <v/>
      </c>
      <c r="G19" s="101" t="str">
        <f t="shared" si="8"/>
        <v/>
      </c>
      <c r="H19" s="101" t="str">
        <f t="shared" si="8"/>
        <v/>
      </c>
      <c r="I19" s="101" t="str">
        <f t="shared" si="8"/>
        <v/>
      </c>
      <c r="J19" s="101" t="str">
        <f t="shared" si="8"/>
        <v/>
      </c>
      <c r="K19" s="101" t="str">
        <f t="shared" si="8"/>
        <v/>
      </c>
      <c r="L19" s="101" t="str">
        <f t="shared" si="8"/>
        <v/>
      </c>
      <c r="M19" s="101" t="str">
        <f t="shared" si="8"/>
        <v/>
      </c>
      <c r="N19" s="101" t="str">
        <f t="shared" si="8"/>
        <v/>
      </c>
      <c r="O19" s="101" t="str">
        <f t="shared" si="8"/>
        <v/>
      </c>
      <c r="P19" s="101" t="str">
        <f t="shared" si="8"/>
        <v/>
      </c>
      <c r="Q19" s="101" t="str">
        <f t="shared" si="8"/>
        <v/>
      </c>
      <c r="R19" s="101" t="str">
        <f t="shared" si="8"/>
        <v/>
      </c>
      <c r="S19" s="101"/>
      <c r="T19" s="101" t="str">
        <f t="shared" si="8"/>
        <v/>
      </c>
      <c r="U19" s="101"/>
      <c r="V19" s="101"/>
      <c r="W19" s="102"/>
      <c r="X19" s="101"/>
      <c r="Y19" s="102"/>
      <c r="Z19" s="102"/>
      <c r="AA19" s="102"/>
      <c r="AB19" s="101"/>
      <c r="AC19" s="101"/>
      <c r="AD19" s="180"/>
      <c r="AE19" s="101"/>
      <c r="AF19" s="101"/>
      <c r="AG19" s="101"/>
      <c r="AH19" s="102"/>
      <c r="AI19" s="102"/>
      <c r="AJ19" s="103"/>
      <c r="AK19" s="321"/>
      <c r="AL19" s="279"/>
      <c r="AM19" s="305"/>
      <c r="AN19" s="308"/>
      <c r="AO19" s="311"/>
      <c r="AP19" s="311"/>
      <c r="AQ19" s="311"/>
      <c r="AR19" s="241"/>
      <c r="AS19" s="241"/>
      <c r="AT19" s="241"/>
      <c r="AU19" s="241"/>
      <c r="AV19" s="241"/>
      <c r="AW19" s="241"/>
      <c r="AX19" s="241"/>
      <c r="AY19" s="316"/>
      <c r="AZ19" s="316"/>
      <c r="BA19" s="319"/>
    </row>
    <row r="20" spans="1:53" ht="15" customHeight="1" thickBot="1" x14ac:dyDescent="0.25">
      <c r="A20" s="294"/>
      <c r="B20" s="297"/>
      <c r="C20" s="300"/>
      <c r="D20" s="303"/>
      <c r="E20" s="110"/>
      <c r="F20" s="105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94"/>
      <c r="X20" s="106"/>
      <c r="Y20" s="194"/>
      <c r="Z20" s="194"/>
      <c r="AA20" s="194"/>
      <c r="AB20" s="106"/>
      <c r="AC20" s="106"/>
      <c r="AD20" s="181"/>
      <c r="AE20" s="106"/>
      <c r="AF20" s="106"/>
      <c r="AG20" s="106"/>
      <c r="AH20" s="106"/>
      <c r="AI20" s="106"/>
      <c r="AJ20" s="107"/>
      <c r="AK20" s="322"/>
      <c r="AL20" s="280"/>
      <c r="AM20" s="306"/>
      <c r="AN20" s="309"/>
      <c r="AO20" s="312"/>
      <c r="AP20" s="312"/>
      <c r="AQ20" s="312"/>
      <c r="AR20" s="242"/>
      <c r="AS20" s="242"/>
      <c r="AT20" s="242"/>
      <c r="AU20" s="242"/>
      <c r="AV20" s="242"/>
      <c r="AW20" s="242"/>
      <c r="AX20" s="242"/>
      <c r="AY20" s="317"/>
      <c r="AZ20" s="317"/>
      <c r="BA20" s="320"/>
    </row>
    <row r="21" spans="1:53" ht="15" customHeight="1" x14ac:dyDescent="0.2">
      <c r="A21" s="292">
        <v>3</v>
      </c>
      <c r="B21" s="295" t="str">
        <f>IFERROR(VLOOKUP($C21,Списки!$A$1:$C$4003,2,0),"")</f>
        <v>Метельський Борис Євгенійович</v>
      </c>
      <c r="C21" s="298" t="s">
        <v>99</v>
      </c>
      <c r="D21" s="301" t="str">
        <f>IFERROR(VLOOKUP($C21,Списки!$A$1:$C$4003,3,0),"")</f>
        <v>адміністратор системи</v>
      </c>
      <c r="E21" s="108"/>
      <c r="F21" s="92" t="str">
        <f>VLOOKUP(F$11,[1]Графік!$E$5:$H$32,3,0)</f>
        <v>ВВ</v>
      </c>
      <c r="G21" s="93" t="str">
        <f>VLOOKUP(G$11,[1]Графік!$E$5:$H$32,3,0)</f>
        <v>ВВ</v>
      </c>
      <c r="H21" s="93" t="str">
        <f>VLOOKUP(H$11,[1]Графік!$E$5:$H$32,3,0)</f>
        <v>Р</v>
      </c>
      <c r="I21" s="93" t="str">
        <f>VLOOKUP(I$11,[1]Графік!$E$5:$H$32,3,0)</f>
        <v>Р</v>
      </c>
      <c r="J21" s="93" t="str">
        <f>VLOOKUP(J$11,[1]Графік!$E$5:$H$32,3,0)</f>
        <v>Р</v>
      </c>
      <c r="K21" s="93" t="str">
        <f>VLOOKUP(K$11,[1]Графік!$E$5:$H$32,3,0)</f>
        <v>Р</v>
      </c>
      <c r="L21" s="93" t="str">
        <f>VLOOKUP(L$11,[1]Графік!$E$5:$H$32,3,0)</f>
        <v>ВВ</v>
      </c>
      <c r="M21" s="93" t="str">
        <f>VLOOKUP(M$11,[1]Графік!$E$5:$H$32,3,0)</f>
        <v>ВВ</v>
      </c>
      <c r="N21" s="93" t="str">
        <f>VLOOKUP(N$11,[1]Графік!$E$5:$H$32,3,0)</f>
        <v>Р</v>
      </c>
      <c r="O21" s="93" t="str">
        <f>VLOOKUP(O$11,[1]Графік!$E$5:$H$32,3,0)</f>
        <v>Р</v>
      </c>
      <c r="P21" s="93" t="str">
        <f>VLOOKUP(P$11,[1]Графік!$E$5:$H$32,3,0)</f>
        <v>Р</v>
      </c>
      <c r="Q21" s="93" t="str">
        <f>VLOOKUP(Q$11,[1]Графік!$E$5:$H$32,3,0)</f>
        <v>Р</v>
      </c>
      <c r="R21" s="93" t="str">
        <f>VLOOKUP(R$11,[1]Графік!$E$5:$H$32,3,0)</f>
        <v>ВВ</v>
      </c>
      <c r="S21" s="93" t="str">
        <f>VLOOKUP(S$11,[1]Графік!$E$5:$H$32,3,0)</f>
        <v>ВВ</v>
      </c>
      <c r="T21" s="93" t="str">
        <f>VLOOKUP(T$11,[1]Графік!$E$5:$H$32,3,0)</f>
        <v>Р</v>
      </c>
      <c r="U21" s="93" t="str">
        <f>VLOOKUP(U$11,[1]Графік!$E$5:$H$32,3,0)</f>
        <v>Р</v>
      </c>
      <c r="V21" s="93" t="str">
        <f>VLOOKUP(V$11,[1]Графік!$E$5:$H$32,3,0)</f>
        <v>Р</v>
      </c>
      <c r="W21" s="211" t="str">
        <f>VLOOKUP(W$11,[1]Графік!$E$5:$H$32,3,0)</f>
        <v>Р</v>
      </c>
      <c r="X21" s="93" t="str">
        <f>VLOOKUP(X$11,[1]Графік!$E$5:$H$32,3,0)</f>
        <v>ВВ</v>
      </c>
      <c r="Y21" s="211" t="str">
        <f>VLOOKUP(Y$11,[1]Графік!$E$5:$H$32,3,0)</f>
        <v>ВВ</v>
      </c>
      <c r="Z21" s="211" t="str">
        <f>VLOOKUP(Z$11,[1]Графік!$E$5:$H$32,3,0)</f>
        <v>Р</v>
      </c>
      <c r="AA21" s="211" t="str">
        <f>VLOOKUP(AA$11,[1]Графік!$E$5:$H$32,3,0)</f>
        <v>Р</v>
      </c>
      <c r="AB21" s="211" t="str">
        <f>VLOOKUP(AB$11,[1]Графік!$E$5:$H$32,3,0)</f>
        <v>Р</v>
      </c>
      <c r="AC21" s="211" t="str">
        <f>VLOOKUP(AC$11,[1]Графік!$E$5:$H$32,3,0)</f>
        <v>Р</v>
      </c>
      <c r="AD21" s="178" t="str">
        <f>VLOOKUP(AD$11,[1]Графік!$E$5:$H$32,3,0)</f>
        <v>ВВ</v>
      </c>
      <c r="AE21" s="211" t="str">
        <f>VLOOKUP(AE$11,[1]Графік!$E$5:$H$32,3,0)</f>
        <v>ВВ</v>
      </c>
      <c r="AF21" s="93" t="str">
        <f>VLOOKUP(AF$11,[1]Графік!$E$5:$H$32,3,0)</f>
        <v>Р</v>
      </c>
      <c r="AG21" s="211" t="str">
        <f>VLOOKUP(AG$11,[1]Графік!$E$5:$H$32,3,0)</f>
        <v>Р</v>
      </c>
      <c r="AH21" s="93"/>
      <c r="AI21" s="93"/>
      <c r="AJ21" s="94"/>
      <c r="AK21" s="321">
        <f ca="1">SUMIF($F21:$AJ24,"Р",$F22:$AJ22)</f>
        <v>128</v>
      </c>
      <c r="AL21" s="279">
        <f ca="1">SUMIF($F23:$AJ24,"НУ",$F24:$AJ24)</f>
        <v>0</v>
      </c>
      <c r="AM21" s="305">
        <f ca="1">SUMIF(F21:AJ24,"РВ",F22:AJ22)</f>
        <v>0</v>
      </c>
      <c r="AN21" s="308">
        <f ca="1">AK21+AL21+AM21</f>
        <v>128</v>
      </c>
      <c r="AO21" s="310">
        <f t="shared" ref="AO21" si="9">COUNTIF($F21:$AJ24,"=Р")</f>
        <v>18</v>
      </c>
      <c r="AP21" s="311">
        <f>COUNTIF($F21:$AJ24,"=ВВ")</f>
        <v>10</v>
      </c>
      <c r="AQ21" s="311">
        <f>COUNTIF($F21:$AJ24,"=В")</f>
        <v>0</v>
      </c>
      <c r="AR21" s="241">
        <f>COUNTIF($F21:$AJ24,"=НА")</f>
        <v>0</v>
      </c>
      <c r="AS21" s="241">
        <f>COUNTIF(F21:AJ24,"=ТН")</f>
        <v>0</v>
      </c>
      <c r="AT21" s="241">
        <f>COUNTIF($F21:$AJ24,"=ВД")</f>
        <v>0</v>
      </c>
      <c r="AU21" s="241">
        <f>COUNTIF($F21:$AJ24,"=ВП")</f>
        <v>0</v>
      </c>
      <c r="AV21" s="241">
        <f>COUNTIF($F21:$AJ24,"=ДД")</f>
        <v>0</v>
      </c>
      <c r="AW21" s="241">
        <f>COUNTIF($F21:$AJ24,"=П")</f>
        <v>0</v>
      </c>
      <c r="AX21" s="241">
        <f>COUNTIF($F21:$AJ24,"=ПР")</f>
        <v>0</v>
      </c>
      <c r="AY21" s="316">
        <f>COUNTIF($F21:$AJ24,"=І")</f>
        <v>0</v>
      </c>
      <c r="AZ21" s="316">
        <f>COUNTIF($F21:$AJ24,"=НЗ")</f>
        <v>0</v>
      </c>
      <c r="BA21" s="318">
        <f>IF(C21&gt;1,[1]Графік!$H$36,"")</f>
        <v>144</v>
      </c>
    </row>
    <row r="22" spans="1:53" ht="15" customHeight="1" x14ac:dyDescent="0.2">
      <c r="A22" s="293"/>
      <c r="B22" s="296"/>
      <c r="C22" s="299"/>
      <c r="D22" s="302"/>
      <c r="E22" s="109"/>
      <c r="F22" s="96" t="str">
        <f t="shared" ref="F22:R22" si="10">IF(F21="Р",8,"")</f>
        <v/>
      </c>
      <c r="G22" s="97" t="str">
        <f t="shared" si="10"/>
        <v/>
      </c>
      <c r="H22" s="97">
        <f t="shared" si="10"/>
        <v>8</v>
      </c>
      <c r="I22" s="97">
        <f t="shared" si="10"/>
        <v>8</v>
      </c>
      <c r="J22" s="97">
        <f t="shared" si="10"/>
        <v>8</v>
      </c>
      <c r="K22" s="97">
        <f t="shared" si="10"/>
        <v>8</v>
      </c>
      <c r="L22" s="97" t="str">
        <f t="shared" si="10"/>
        <v/>
      </c>
      <c r="M22" s="97" t="str">
        <f t="shared" si="10"/>
        <v/>
      </c>
      <c r="N22" s="97">
        <f t="shared" si="10"/>
        <v>8</v>
      </c>
      <c r="O22" s="97">
        <f t="shared" si="10"/>
        <v>8</v>
      </c>
      <c r="P22" s="97">
        <f t="shared" si="10"/>
        <v>8</v>
      </c>
      <c r="Q22" s="97">
        <f t="shared" si="10"/>
        <v>8</v>
      </c>
      <c r="R22" s="97" t="str">
        <f t="shared" si="10"/>
        <v/>
      </c>
      <c r="S22" s="97"/>
      <c r="T22" s="97">
        <f t="shared" ref="T22:W22" si="11">IF(T21="Р",8,"")</f>
        <v>8</v>
      </c>
      <c r="U22" s="97">
        <f t="shared" si="11"/>
        <v>8</v>
      </c>
      <c r="V22" s="97">
        <f t="shared" si="11"/>
        <v>8</v>
      </c>
      <c r="W22" s="160">
        <f t="shared" si="11"/>
        <v>8</v>
      </c>
      <c r="X22" s="97"/>
      <c r="Y22" s="160"/>
      <c r="Z22" s="160">
        <f t="shared" si="7"/>
        <v>8</v>
      </c>
      <c r="AA22" s="160">
        <f t="shared" si="7"/>
        <v>8</v>
      </c>
      <c r="AB22" s="97">
        <v>8</v>
      </c>
      <c r="AC22" s="97">
        <v>8</v>
      </c>
      <c r="AD22" s="179"/>
      <c r="AE22" s="97"/>
      <c r="AF22" s="97"/>
      <c r="AG22" s="97"/>
      <c r="AH22" s="97"/>
      <c r="AI22" s="97"/>
      <c r="AJ22" s="98"/>
      <c r="AK22" s="321"/>
      <c r="AL22" s="279"/>
      <c r="AM22" s="305"/>
      <c r="AN22" s="308"/>
      <c r="AO22" s="311"/>
      <c r="AP22" s="311"/>
      <c r="AQ22" s="311"/>
      <c r="AR22" s="241"/>
      <c r="AS22" s="241"/>
      <c r="AT22" s="241"/>
      <c r="AU22" s="241"/>
      <c r="AV22" s="241"/>
      <c r="AW22" s="241"/>
      <c r="AX22" s="241"/>
      <c r="AY22" s="316"/>
      <c r="AZ22" s="316"/>
      <c r="BA22" s="319"/>
    </row>
    <row r="23" spans="1:53" ht="15" customHeight="1" x14ac:dyDescent="0.2">
      <c r="A23" s="293"/>
      <c r="B23" s="296"/>
      <c r="C23" s="299"/>
      <c r="D23" s="302"/>
      <c r="E23" s="109"/>
      <c r="F23" s="100" t="str">
        <f t="shared" ref="F23:T23" si="12">IF(F24&gt;0,"НУ","")</f>
        <v/>
      </c>
      <c r="G23" s="101" t="str">
        <f t="shared" si="12"/>
        <v/>
      </c>
      <c r="H23" s="101" t="str">
        <f t="shared" si="12"/>
        <v/>
      </c>
      <c r="I23" s="101" t="str">
        <f t="shared" si="12"/>
        <v/>
      </c>
      <c r="J23" s="101" t="str">
        <f t="shared" si="12"/>
        <v/>
      </c>
      <c r="K23" s="101" t="str">
        <f t="shared" si="12"/>
        <v/>
      </c>
      <c r="L23" s="101" t="str">
        <f t="shared" si="12"/>
        <v/>
      </c>
      <c r="M23" s="101" t="str">
        <f t="shared" si="12"/>
        <v/>
      </c>
      <c r="N23" s="101" t="str">
        <f t="shared" si="12"/>
        <v/>
      </c>
      <c r="O23" s="101" t="str">
        <f t="shared" si="12"/>
        <v/>
      </c>
      <c r="P23" s="101" t="str">
        <f t="shared" si="12"/>
        <v/>
      </c>
      <c r="Q23" s="101" t="str">
        <f t="shared" si="12"/>
        <v/>
      </c>
      <c r="R23" s="101" t="str">
        <f t="shared" si="12"/>
        <v/>
      </c>
      <c r="S23" s="101"/>
      <c r="T23" s="101" t="str">
        <f t="shared" si="12"/>
        <v/>
      </c>
      <c r="U23" s="101"/>
      <c r="V23" s="101"/>
      <c r="W23" s="102"/>
      <c r="X23" s="101"/>
      <c r="Y23" s="102"/>
      <c r="Z23" s="102"/>
      <c r="AA23" s="102"/>
      <c r="AB23" s="101"/>
      <c r="AC23" s="101"/>
      <c r="AD23" s="180"/>
      <c r="AE23" s="101"/>
      <c r="AF23" s="101"/>
      <c r="AG23" s="101"/>
      <c r="AH23" s="102"/>
      <c r="AI23" s="102"/>
      <c r="AJ23" s="103"/>
      <c r="AK23" s="321"/>
      <c r="AL23" s="279"/>
      <c r="AM23" s="305"/>
      <c r="AN23" s="308"/>
      <c r="AO23" s="311"/>
      <c r="AP23" s="311"/>
      <c r="AQ23" s="311"/>
      <c r="AR23" s="241"/>
      <c r="AS23" s="241"/>
      <c r="AT23" s="241"/>
      <c r="AU23" s="241"/>
      <c r="AV23" s="241"/>
      <c r="AW23" s="241"/>
      <c r="AX23" s="241"/>
      <c r="AY23" s="316"/>
      <c r="AZ23" s="316"/>
      <c r="BA23" s="319"/>
    </row>
    <row r="24" spans="1:53" ht="15" customHeight="1" thickBot="1" x14ac:dyDescent="0.25">
      <c r="A24" s="294"/>
      <c r="B24" s="297"/>
      <c r="C24" s="300"/>
      <c r="D24" s="303"/>
      <c r="E24" s="110"/>
      <c r="F24" s="105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94"/>
      <c r="X24" s="106"/>
      <c r="Y24" s="194"/>
      <c r="Z24" s="194"/>
      <c r="AA24" s="194"/>
      <c r="AB24" s="106"/>
      <c r="AC24" s="106"/>
      <c r="AD24" s="181"/>
      <c r="AE24" s="106"/>
      <c r="AF24" s="106"/>
      <c r="AG24" s="106"/>
      <c r="AH24" s="106"/>
      <c r="AI24" s="106"/>
      <c r="AJ24" s="107"/>
      <c r="AK24" s="322"/>
      <c r="AL24" s="280"/>
      <c r="AM24" s="306"/>
      <c r="AN24" s="309"/>
      <c r="AO24" s="312"/>
      <c r="AP24" s="312"/>
      <c r="AQ24" s="312"/>
      <c r="AR24" s="242"/>
      <c r="AS24" s="242"/>
      <c r="AT24" s="242"/>
      <c r="AU24" s="242"/>
      <c r="AV24" s="242"/>
      <c r="AW24" s="242"/>
      <c r="AX24" s="242"/>
      <c r="AY24" s="317"/>
      <c r="AZ24" s="317"/>
      <c r="BA24" s="320"/>
    </row>
    <row r="25" spans="1:53" ht="15" customHeight="1" x14ac:dyDescent="0.2">
      <c r="A25" s="292">
        <v>4</v>
      </c>
      <c r="B25" s="295" t="str">
        <f>IFERROR(VLOOKUP($C25,Списки!$A$1:$C$4003,2,0),"")</f>
        <v>Паршин  Сергій  Олександрович</v>
      </c>
      <c r="C25" s="298" t="s">
        <v>108</v>
      </c>
      <c r="D25" s="301" t="str">
        <f>IFERROR(VLOOKUP($C25,Списки!$A$1:$C$4003,3,0),"")</f>
        <v>начальник дільниці</v>
      </c>
      <c r="E25" s="108"/>
      <c r="F25" s="92" t="str">
        <f>VLOOKUP(F$11,[1]Графік!$E$5:$H$32,3,0)</f>
        <v>ВВ</v>
      </c>
      <c r="G25" s="93" t="str">
        <f>VLOOKUP(G$11,[1]Графік!$E$5:$H$32,3,0)</f>
        <v>ВВ</v>
      </c>
      <c r="H25" s="93" t="str">
        <f>VLOOKUP(H$11,[1]Графік!$E$5:$H$32,3,0)</f>
        <v>Р</v>
      </c>
      <c r="I25" s="93" t="str">
        <f>VLOOKUP(I$11,[1]Графік!$E$5:$H$32,3,0)</f>
        <v>Р</v>
      </c>
      <c r="J25" s="93" t="str">
        <f>VLOOKUP(J$11,[1]Графік!$E$5:$H$32,3,0)</f>
        <v>Р</v>
      </c>
      <c r="K25" s="93" t="str">
        <f>VLOOKUP(K$11,[1]Графік!$E$5:$H$32,3,0)</f>
        <v>Р</v>
      </c>
      <c r="L25" s="93" t="str">
        <f>VLOOKUP(L$11,[1]Графік!$E$5:$H$32,3,0)</f>
        <v>ВВ</v>
      </c>
      <c r="M25" s="93" t="str">
        <f>VLOOKUP(M$11,[1]Графік!$E$5:$H$32,3,0)</f>
        <v>ВВ</v>
      </c>
      <c r="N25" s="93" t="str">
        <f>VLOOKUP(N$11,[1]Графік!$E$5:$H$32,3,0)</f>
        <v>Р</v>
      </c>
      <c r="O25" s="93" t="str">
        <f>VLOOKUP(O$11,[1]Графік!$E$5:$H$32,3,0)</f>
        <v>Р</v>
      </c>
      <c r="P25" s="93" t="str">
        <f>VLOOKUP(P$11,[1]Графік!$E$5:$H$32,3,0)</f>
        <v>Р</v>
      </c>
      <c r="Q25" s="93" t="str">
        <f>VLOOKUP(Q$11,[1]Графік!$E$5:$H$32,3,0)</f>
        <v>Р</v>
      </c>
      <c r="R25" s="93" t="str">
        <f>VLOOKUP(R$11,[1]Графік!$E$5:$H$32,3,0)</f>
        <v>ВВ</v>
      </c>
      <c r="S25" s="93" t="str">
        <f>VLOOKUP(S$11,[1]Графік!$E$5:$H$32,3,0)</f>
        <v>ВВ</v>
      </c>
      <c r="T25" s="93" t="str">
        <f>VLOOKUP(T$11,[1]Графік!$E$5:$H$32,3,0)</f>
        <v>Р</v>
      </c>
      <c r="U25" s="93" t="str">
        <f>VLOOKUP(U$11,[1]Графік!$E$5:$H$32,3,0)</f>
        <v>Р</v>
      </c>
      <c r="V25" s="93" t="str">
        <f>VLOOKUP(V$11,[1]Графік!$E$5:$H$32,3,0)</f>
        <v>Р</v>
      </c>
      <c r="W25" s="211" t="str">
        <f>VLOOKUP(W$11,[1]Графік!$E$5:$H$32,3,0)</f>
        <v>Р</v>
      </c>
      <c r="X25" s="93" t="str">
        <f>VLOOKUP(X$11,[1]Графік!$E$5:$H$32,3,0)</f>
        <v>ВВ</v>
      </c>
      <c r="Y25" s="211" t="str">
        <f>VLOOKUP(Y$11,[1]Графік!$E$5:$H$32,3,0)</f>
        <v>ВВ</v>
      </c>
      <c r="Z25" s="211" t="str">
        <f>VLOOKUP(Z$11,[1]Графік!$E$5:$H$32,3,0)</f>
        <v>Р</v>
      </c>
      <c r="AA25" s="211" t="s">
        <v>534</v>
      </c>
      <c r="AB25" s="211" t="s">
        <v>534</v>
      </c>
      <c r="AC25" s="211" t="s">
        <v>534</v>
      </c>
      <c r="AD25" s="178" t="str">
        <f>VLOOKUP(AD$11,[1]Графік!$E$5:$H$32,3,0)</f>
        <v>ВВ</v>
      </c>
      <c r="AE25" s="211" t="str">
        <f>VLOOKUP(AE$11,[1]Графік!$E$5:$H$32,3,0)</f>
        <v>ВВ</v>
      </c>
      <c r="AF25" s="93" t="str">
        <f>VLOOKUP(AF$11,[1]Графік!$E$5:$H$32,3,0)</f>
        <v>Р</v>
      </c>
      <c r="AG25" s="211" t="str">
        <f>VLOOKUP(AG$11,[1]Графік!$E$5:$H$32,3,0)</f>
        <v>Р</v>
      </c>
      <c r="AH25" s="93"/>
      <c r="AI25" s="93"/>
      <c r="AJ25" s="94"/>
      <c r="AK25" s="321">
        <f ca="1">SUMIF($F25:$AJ28,"Р",$F26:$AJ26)</f>
        <v>104</v>
      </c>
      <c r="AL25" s="279">
        <f ca="1">SUMIF($F27:$AJ28,"НУ",$F28:$AJ28)</f>
        <v>0</v>
      </c>
      <c r="AM25" s="305">
        <f ca="1">SUMIF(F25:AJ28,"РВ",F26:AJ26)</f>
        <v>0</v>
      </c>
      <c r="AN25" s="308">
        <f ca="1">AK25+AL25+AM25</f>
        <v>104</v>
      </c>
      <c r="AO25" s="310">
        <f t="shared" ref="AO25" si="13">COUNTIF($F25:$AJ28,"=Р")</f>
        <v>15</v>
      </c>
      <c r="AP25" s="311">
        <f>COUNTIF($F25:$AJ28,"=ВВ")</f>
        <v>10</v>
      </c>
      <c r="AQ25" s="311">
        <f>COUNTIF($F25:$AJ28,"=В")</f>
        <v>0</v>
      </c>
      <c r="AR25" s="241">
        <f>COUNTIF($F25:$AJ28,"=НА")</f>
        <v>0</v>
      </c>
      <c r="AS25" s="241">
        <f>COUNTIF(F25:AJ28,"=ТН")</f>
        <v>0</v>
      </c>
      <c r="AT25" s="241">
        <f>COUNTIF($F25:$AJ28,"=ВД")</f>
        <v>0</v>
      </c>
      <c r="AU25" s="241">
        <f>COUNTIF($F25:$AJ28,"=ВП")</f>
        <v>0</v>
      </c>
      <c r="AV25" s="241">
        <f>COUNTIF($F25:$AJ28,"=ДД")</f>
        <v>0</v>
      </c>
      <c r="AW25" s="241">
        <f>COUNTIF($F25:$AJ28,"=П")</f>
        <v>3</v>
      </c>
      <c r="AX25" s="241">
        <f>COUNTIF($F25:$AJ28,"=ПР")</f>
        <v>0</v>
      </c>
      <c r="AY25" s="316">
        <f>COUNTIF($F25:$AJ28,"=І")</f>
        <v>0</v>
      </c>
      <c r="AZ25" s="316">
        <f>COUNTIF($F25:$AJ28,"=НЗ")</f>
        <v>0</v>
      </c>
      <c r="BA25" s="318">
        <f>IF(C25&gt;1,[1]Графік!$H$36,"")</f>
        <v>144</v>
      </c>
    </row>
    <row r="26" spans="1:53" ht="15" customHeight="1" x14ac:dyDescent="0.2">
      <c r="A26" s="293"/>
      <c r="B26" s="296"/>
      <c r="C26" s="299"/>
      <c r="D26" s="302"/>
      <c r="E26" s="109"/>
      <c r="F26" s="96" t="str">
        <f t="shared" ref="F26:R26" si="14">IF(F25="Р",8,"")</f>
        <v/>
      </c>
      <c r="G26" s="97" t="str">
        <f t="shared" si="14"/>
        <v/>
      </c>
      <c r="H26" s="97">
        <f t="shared" si="14"/>
        <v>8</v>
      </c>
      <c r="I26" s="97">
        <f t="shared" si="14"/>
        <v>8</v>
      </c>
      <c r="J26" s="97">
        <f t="shared" si="14"/>
        <v>8</v>
      </c>
      <c r="K26" s="97">
        <f t="shared" si="14"/>
        <v>8</v>
      </c>
      <c r="L26" s="97" t="str">
        <f t="shared" si="14"/>
        <v/>
      </c>
      <c r="M26" s="97" t="str">
        <f t="shared" si="14"/>
        <v/>
      </c>
      <c r="N26" s="97">
        <f t="shared" si="14"/>
        <v>8</v>
      </c>
      <c r="O26" s="97">
        <f t="shared" si="14"/>
        <v>8</v>
      </c>
      <c r="P26" s="97">
        <f t="shared" si="14"/>
        <v>8</v>
      </c>
      <c r="Q26" s="97">
        <f t="shared" si="14"/>
        <v>8</v>
      </c>
      <c r="R26" s="97" t="str">
        <f t="shared" si="14"/>
        <v/>
      </c>
      <c r="S26" s="97"/>
      <c r="T26" s="97">
        <f t="shared" ref="T26:W26" si="15">IF(T25="Р",8,"")</f>
        <v>8</v>
      </c>
      <c r="U26" s="97">
        <f t="shared" si="15"/>
        <v>8</v>
      </c>
      <c r="V26" s="97">
        <f t="shared" si="15"/>
        <v>8</v>
      </c>
      <c r="W26" s="160">
        <f t="shared" si="15"/>
        <v>8</v>
      </c>
      <c r="X26" s="97"/>
      <c r="Y26" s="160"/>
      <c r="Z26" s="160">
        <f t="shared" si="7"/>
        <v>8</v>
      </c>
      <c r="AA26" s="160" t="str">
        <f t="shared" ref="AA26" si="16">IF(AA25="Р",8,"")</f>
        <v/>
      </c>
      <c r="AB26" s="97"/>
      <c r="AC26" s="97"/>
      <c r="AD26" s="179"/>
      <c r="AE26" s="97"/>
      <c r="AF26" s="97"/>
      <c r="AG26" s="97"/>
      <c r="AH26" s="97"/>
      <c r="AI26" s="97"/>
      <c r="AJ26" s="98"/>
      <c r="AK26" s="321"/>
      <c r="AL26" s="279"/>
      <c r="AM26" s="305"/>
      <c r="AN26" s="308"/>
      <c r="AO26" s="311"/>
      <c r="AP26" s="311"/>
      <c r="AQ26" s="311"/>
      <c r="AR26" s="241"/>
      <c r="AS26" s="241"/>
      <c r="AT26" s="241"/>
      <c r="AU26" s="241"/>
      <c r="AV26" s="241"/>
      <c r="AW26" s="241"/>
      <c r="AX26" s="241"/>
      <c r="AY26" s="316"/>
      <c r="AZ26" s="316"/>
      <c r="BA26" s="319"/>
    </row>
    <row r="27" spans="1:53" ht="15" customHeight="1" x14ac:dyDescent="0.2">
      <c r="A27" s="293"/>
      <c r="B27" s="296"/>
      <c r="C27" s="299"/>
      <c r="D27" s="302"/>
      <c r="E27" s="109"/>
      <c r="F27" s="100" t="str">
        <f t="shared" ref="F27:T27" si="17">IF(F28&gt;0,"НУ","")</f>
        <v/>
      </c>
      <c r="G27" s="101" t="str">
        <f t="shared" si="17"/>
        <v/>
      </c>
      <c r="H27" s="101" t="str">
        <f t="shared" si="17"/>
        <v/>
      </c>
      <c r="I27" s="101" t="str">
        <f t="shared" si="17"/>
        <v/>
      </c>
      <c r="J27" s="101" t="str">
        <f t="shared" si="17"/>
        <v/>
      </c>
      <c r="K27" s="101" t="str">
        <f t="shared" si="17"/>
        <v/>
      </c>
      <c r="L27" s="101" t="str">
        <f t="shared" si="17"/>
        <v/>
      </c>
      <c r="M27" s="101" t="str">
        <f t="shared" si="17"/>
        <v/>
      </c>
      <c r="N27" s="101" t="str">
        <f t="shared" si="17"/>
        <v/>
      </c>
      <c r="O27" s="101" t="str">
        <f t="shared" si="17"/>
        <v/>
      </c>
      <c r="P27" s="101" t="str">
        <f t="shared" si="17"/>
        <v/>
      </c>
      <c r="Q27" s="101" t="str">
        <f t="shared" si="17"/>
        <v/>
      </c>
      <c r="R27" s="101" t="str">
        <f t="shared" si="17"/>
        <v/>
      </c>
      <c r="S27" s="101"/>
      <c r="T27" s="101" t="str">
        <f t="shared" si="17"/>
        <v/>
      </c>
      <c r="U27" s="101"/>
      <c r="V27" s="101"/>
      <c r="W27" s="102"/>
      <c r="X27" s="101"/>
      <c r="Y27" s="102"/>
      <c r="Z27" s="102"/>
      <c r="AA27" s="102"/>
      <c r="AB27" s="101"/>
      <c r="AC27" s="101"/>
      <c r="AD27" s="180"/>
      <c r="AE27" s="101"/>
      <c r="AF27" s="101"/>
      <c r="AG27" s="101"/>
      <c r="AH27" s="102"/>
      <c r="AI27" s="102"/>
      <c r="AJ27" s="103"/>
      <c r="AK27" s="321"/>
      <c r="AL27" s="279"/>
      <c r="AM27" s="305"/>
      <c r="AN27" s="308"/>
      <c r="AO27" s="311"/>
      <c r="AP27" s="311"/>
      <c r="AQ27" s="311"/>
      <c r="AR27" s="241"/>
      <c r="AS27" s="241"/>
      <c r="AT27" s="241"/>
      <c r="AU27" s="241"/>
      <c r="AV27" s="241"/>
      <c r="AW27" s="241"/>
      <c r="AX27" s="241"/>
      <c r="AY27" s="316"/>
      <c r="AZ27" s="316"/>
      <c r="BA27" s="319"/>
    </row>
    <row r="28" spans="1:53" ht="15" customHeight="1" thickBot="1" x14ac:dyDescent="0.25">
      <c r="A28" s="294"/>
      <c r="B28" s="297"/>
      <c r="C28" s="300"/>
      <c r="D28" s="303"/>
      <c r="E28" s="110"/>
      <c r="F28" s="105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94"/>
      <c r="X28" s="106"/>
      <c r="Y28" s="194"/>
      <c r="Z28" s="194"/>
      <c r="AA28" s="194"/>
      <c r="AB28" s="106"/>
      <c r="AC28" s="106"/>
      <c r="AD28" s="181"/>
      <c r="AE28" s="106"/>
      <c r="AF28" s="106"/>
      <c r="AG28" s="106"/>
      <c r="AH28" s="106"/>
      <c r="AI28" s="106"/>
      <c r="AJ28" s="107"/>
      <c r="AK28" s="322"/>
      <c r="AL28" s="280"/>
      <c r="AM28" s="306"/>
      <c r="AN28" s="309"/>
      <c r="AO28" s="312"/>
      <c r="AP28" s="312"/>
      <c r="AQ28" s="312"/>
      <c r="AR28" s="242"/>
      <c r="AS28" s="242"/>
      <c r="AT28" s="242"/>
      <c r="AU28" s="242"/>
      <c r="AV28" s="242"/>
      <c r="AW28" s="242"/>
      <c r="AX28" s="242"/>
      <c r="AY28" s="317"/>
      <c r="AZ28" s="317"/>
      <c r="BA28" s="320"/>
    </row>
    <row r="29" spans="1:53" ht="15" customHeight="1" x14ac:dyDescent="0.2">
      <c r="A29" s="292">
        <v>5</v>
      </c>
      <c r="B29" s="295" t="str">
        <f>IFERROR(VLOOKUP($C29,Списки!$A$1:$C$4003,2,0),"")</f>
        <v>Перепічка Сергій Васильович</v>
      </c>
      <c r="C29" s="298" t="s">
        <v>111</v>
      </c>
      <c r="D29" s="301" t="str">
        <f>IFERROR(VLOOKUP($C29,Списки!$A$1:$C$4003,3,0),"")</f>
        <v>начальник дільниці</v>
      </c>
      <c r="E29" s="108"/>
      <c r="F29" s="92" t="str">
        <f>VLOOKUP(F$11,[1]Графік!$E$5:$H$32,3,0)</f>
        <v>ВВ</v>
      </c>
      <c r="G29" s="93" t="str">
        <f>VLOOKUP(G$11,[1]Графік!$E$5:$H$32,3,0)</f>
        <v>ВВ</v>
      </c>
      <c r="H29" s="93" t="str">
        <f>VLOOKUP(H$11,[1]Графік!$E$5:$H$32,3,0)</f>
        <v>Р</v>
      </c>
      <c r="I29" s="93" t="str">
        <f>VLOOKUP(I$11,[1]Графік!$E$5:$H$32,3,0)</f>
        <v>Р</v>
      </c>
      <c r="J29" s="93" t="str">
        <f>VLOOKUP(J$11,[1]Графік!$E$5:$H$32,3,0)</f>
        <v>Р</v>
      </c>
      <c r="K29" s="93" t="str">
        <f>VLOOKUP(K$11,[1]Графік!$E$5:$H$32,3,0)</f>
        <v>Р</v>
      </c>
      <c r="L29" s="93" t="str">
        <f>VLOOKUP(L$11,[1]Графік!$E$5:$H$32,3,0)</f>
        <v>ВВ</v>
      </c>
      <c r="M29" s="93" t="str">
        <f>VLOOKUP(M$11,[1]Графік!$E$5:$H$32,3,0)</f>
        <v>ВВ</v>
      </c>
      <c r="N29" s="93" t="str">
        <f>VLOOKUP(N$11,[1]Графік!$E$5:$H$32,3,0)</f>
        <v>Р</v>
      </c>
      <c r="O29" s="93" t="str">
        <f>VLOOKUP(O$11,[1]Графік!$E$5:$H$32,3,0)</f>
        <v>Р</v>
      </c>
      <c r="P29" s="93" t="str">
        <f>VLOOKUP(P$11,[1]Графік!$E$5:$H$32,3,0)</f>
        <v>Р</v>
      </c>
      <c r="Q29" s="93" t="str">
        <f>VLOOKUP(Q$11,[1]Графік!$E$5:$H$32,3,0)</f>
        <v>Р</v>
      </c>
      <c r="R29" s="93" t="str">
        <f>VLOOKUP(R$11,[1]Графік!$E$5:$H$32,3,0)</f>
        <v>ВВ</v>
      </c>
      <c r="S29" s="93" t="str">
        <f>VLOOKUP(S$11,[1]Графік!$E$5:$H$32,3,0)</f>
        <v>ВВ</v>
      </c>
      <c r="T29" s="93" t="str">
        <f>VLOOKUP(T$11,[1]Графік!$E$5:$H$32,3,0)</f>
        <v>Р</v>
      </c>
      <c r="U29" s="93" t="str">
        <f>VLOOKUP(U$11,[1]Графік!$E$5:$H$32,3,0)</f>
        <v>Р</v>
      </c>
      <c r="V29" s="93" t="str">
        <f>VLOOKUP(V$11,[1]Графік!$E$5:$H$32,3,0)</f>
        <v>Р</v>
      </c>
      <c r="W29" s="211" t="str">
        <f>VLOOKUP(W$11,[1]Графік!$E$5:$H$32,3,0)</f>
        <v>Р</v>
      </c>
      <c r="X29" s="93" t="str">
        <f>VLOOKUP(X$11,[1]Графік!$E$5:$H$32,3,0)</f>
        <v>ВВ</v>
      </c>
      <c r="Y29" s="211" t="str">
        <f>VLOOKUP(Y$11,[1]Графік!$E$5:$H$32,3,0)</f>
        <v>ВВ</v>
      </c>
      <c r="Z29" s="211" t="str">
        <f>VLOOKUP(Z$11,[1]Графік!$E$5:$H$32,3,0)</f>
        <v>Р</v>
      </c>
      <c r="AA29" s="211" t="str">
        <f>VLOOKUP(AA$11,[1]Графік!$E$5:$H$32,3,0)</f>
        <v>Р</v>
      </c>
      <c r="AB29" s="93" t="s">
        <v>534</v>
      </c>
      <c r="AC29" s="211" t="str">
        <f>VLOOKUP(AC$11,[1]Графік!$E$5:$H$32,3,0)</f>
        <v>Р</v>
      </c>
      <c r="AD29" s="178" t="str">
        <f>VLOOKUP(AD$11,[1]Графік!$E$5:$H$32,3,0)</f>
        <v>ВВ</v>
      </c>
      <c r="AE29" s="211" t="str">
        <f>VLOOKUP(AE$11,[1]Графік!$E$5:$H$32,3,0)</f>
        <v>ВВ</v>
      </c>
      <c r="AF29" s="93" t="str">
        <f>VLOOKUP(AF$11,[1]Графік!$E$5:$H$32,3,0)</f>
        <v>Р</v>
      </c>
      <c r="AG29" s="211" t="str">
        <f>VLOOKUP(AG$11,[1]Графік!$E$5:$H$32,3,0)</f>
        <v>Р</v>
      </c>
      <c r="AH29" s="93"/>
      <c r="AI29" s="93"/>
      <c r="AJ29" s="94"/>
      <c r="AK29" s="321">
        <f ca="1">SUMIF($F29:$AJ32,"Р",$F30:$AJ30)</f>
        <v>120</v>
      </c>
      <c r="AL29" s="279">
        <f ca="1">SUMIF($F31:$AJ32,"НУ",$F32:$AJ32)</f>
        <v>0</v>
      </c>
      <c r="AM29" s="305">
        <f ca="1">SUMIF(F29:AJ32,"РВ",F30:AJ30)</f>
        <v>0</v>
      </c>
      <c r="AN29" s="308">
        <f ca="1">AK29+AL29+AM29</f>
        <v>120</v>
      </c>
      <c r="AO29" s="310">
        <f t="shared" ref="AO29" si="18">COUNTIF($F29:$AJ32,"=Р")</f>
        <v>17</v>
      </c>
      <c r="AP29" s="311">
        <f>COUNTIF($F29:$AJ32,"=ВВ")</f>
        <v>10</v>
      </c>
      <c r="AQ29" s="311">
        <f>COUNTIF($F29:$AJ32,"=В")</f>
        <v>0</v>
      </c>
      <c r="AR29" s="241">
        <f>COUNTIF($F29:$AJ32,"=НА")</f>
        <v>0</v>
      </c>
      <c r="AS29" s="241">
        <f>COUNTIF(F29:AJ32,"=ТН")</f>
        <v>0</v>
      </c>
      <c r="AT29" s="241">
        <f>COUNTIF($F29:$AJ32,"=ВД")</f>
        <v>0</v>
      </c>
      <c r="AU29" s="241">
        <f>COUNTIF($F29:$AJ32,"=ВП")</f>
        <v>0</v>
      </c>
      <c r="AV29" s="241">
        <f>COUNTIF($F29:$AJ32,"=ДД")</f>
        <v>0</v>
      </c>
      <c r="AW29" s="241">
        <f>COUNTIF($F29:$AJ32,"=П")</f>
        <v>1</v>
      </c>
      <c r="AX29" s="241">
        <f>COUNTIF($F29:$AJ32,"=ПР")</f>
        <v>0</v>
      </c>
      <c r="AY29" s="316">
        <f>COUNTIF($F29:$AJ32,"=І")</f>
        <v>0</v>
      </c>
      <c r="AZ29" s="316">
        <f>COUNTIF($F29:$AJ32,"=НЗ")</f>
        <v>0</v>
      </c>
      <c r="BA29" s="318">
        <f>IF(C29&gt;1,[1]Графік!$H$36,"")</f>
        <v>144</v>
      </c>
    </row>
    <row r="30" spans="1:53" ht="15" customHeight="1" x14ac:dyDescent="0.2">
      <c r="A30" s="293"/>
      <c r="B30" s="296"/>
      <c r="C30" s="299"/>
      <c r="D30" s="302"/>
      <c r="E30" s="109"/>
      <c r="F30" s="96" t="str">
        <f t="shared" ref="F30:R30" si="19">IF(F29="Р",8,"")</f>
        <v/>
      </c>
      <c r="G30" s="97" t="str">
        <f t="shared" si="19"/>
        <v/>
      </c>
      <c r="H30" s="97">
        <f t="shared" si="19"/>
        <v>8</v>
      </c>
      <c r="I30" s="97">
        <f t="shared" si="19"/>
        <v>8</v>
      </c>
      <c r="J30" s="97">
        <f t="shared" si="19"/>
        <v>8</v>
      </c>
      <c r="K30" s="97">
        <f t="shared" si="19"/>
        <v>8</v>
      </c>
      <c r="L30" s="97" t="str">
        <f t="shared" si="19"/>
        <v/>
      </c>
      <c r="M30" s="97" t="str">
        <f t="shared" si="19"/>
        <v/>
      </c>
      <c r="N30" s="97">
        <f t="shared" si="19"/>
        <v>8</v>
      </c>
      <c r="O30" s="97">
        <f t="shared" si="19"/>
        <v>8</v>
      </c>
      <c r="P30" s="97">
        <f t="shared" si="19"/>
        <v>8</v>
      </c>
      <c r="Q30" s="97">
        <f t="shared" si="19"/>
        <v>8</v>
      </c>
      <c r="R30" s="97" t="str">
        <f t="shared" si="19"/>
        <v/>
      </c>
      <c r="S30" s="97"/>
      <c r="T30" s="97">
        <f t="shared" ref="T30:W30" si="20">IF(T29="Р",8,"")</f>
        <v>8</v>
      </c>
      <c r="U30" s="97">
        <f t="shared" si="20"/>
        <v>8</v>
      </c>
      <c r="V30" s="97">
        <f t="shared" si="20"/>
        <v>8</v>
      </c>
      <c r="W30" s="160">
        <f t="shared" si="20"/>
        <v>8</v>
      </c>
      <c r="X30" s="97"/>
      <c r="Y30" s="160"/>
      <c r="Z30" s="160">
        <f t="shared" si="7"/>
        <v>8</v>
      </c>
      <c r="AA30" s="160">
        <v>8</v>
      </c>
      <c r="AB30" s="97"/>
      <c r="AC30" s="160">
        <f t="shared" ref="AC30" si="21">IF(AC29="Р",8,"")</f>
        <v>8</v>
      </c>
      <c r="AD30" s="179"/>
      <c r="AE30" s="97"/>
      <c r="AF30" s="97"/>
      <c r="AG30" s="97"/>
      <c r="AH30" s="97"/>
      <c r="AI30" s="97"/>
      <c r="AJ30" s="98"/>
      <c r="AK30" s="321"/>
      <c r="AL30" s="279"/>
      <c r="AM30" s="305"/>
      <c r="AN30" s="308"/>
      <c r="AO30" s="311"/>
      <c r="AP30" s="311"/>
      <c r="AQ30" s="311"/>
      <c r="AR30" s="241"/>
      <c r="AS30" s="241"/>
      <c r="AT30" s="241"/>
      <c r="AU30" s="241"/>
      <c r="AV30" s="241"/>
      <c r="AW30" s="241"/>
      <c r="AX30" s="241"/>
      <c r="AY30" s="316"/>
      <c r="AZ30" s="316"/>
      <c r="BA30" s="319"/>
    </row>
    <row r="31" spans="1:53" ht="15" customHeight="1" x14ac:dyDescent="0.2">
      <c r="A31" s="293"/>
      <c r="B31" s="296"/>
      <c r="C31" s="299"/>
      <c r="D31" s="302"/>
      <c r="E31" s="109"/>
      <c r="F31" s="100" t="str">
        <f t="shared" ref="F31:T31" si="22">IF(F32&gt;0,"НУ","")</f>
        <v/>
      </c>
      <c r="G31" s="101" t="str">
        <f t="shared" si="22"/>
        <v/>
      </c>
      <c r="H31" s="101" t="str">
        <f t="shared" si="22"/>
        <v/>
      </c>
      <c r="I31" s="101" t="str">
        <f t="shared" si="22"/>
        <v/>
      </c>
      <c r="J31" s="101" t="str">
        <f t="shared" si="22"/>
        <v/>
      </c>
      <c r="K31" s="101" t="str">
        <f t="shared" si="22"/>
        <v/>
      </c>
      <c r="L31" s="101" t="str">
        <f t="shared" si="22"/>
        <v/>
      </c>
      <c r="M31" s="101" t="str">
        <f t="shared" si="22"/>
        <v/>
      </c>
      <c r="N31" s="101" t="str">
        <f t="shared" si="22"/>
        <v/>
      </c>
      <c r="O31" s="101" t="str">
        <f t="shared" si="22"/>
        <v/>
      </c>
      <c r="P31" s="101" t="str">
        <f t="shared" si="22"/>
        <v/>
      </c>
      <c r="Q31" s="101" t="str">
        <f t="shared" si="22"/>
        <v/>
      </c>
      <c r="R31" s="101" t="str">
        <f t="shared" si="22"/>
        <v/>
      </c>
      <c r="S31" s="101"/>
      <c r="T31" s="101" t="str">
        <f t="shared" si="22"/>
        <v/>
      </c>
      <c r="U31" s="101"/>
      <c r="V31" s="101"/>
      <c r="W31" s="102"/>
      <c r="X31" s="101"/>
      <c r="Y31" s="102"/>
      <c r="Z31" s="102"/>
      <c r="AA31" s="102"/>
      <c r="AB31" s="101"/>
      <c r="AC31" s="101"/>
      <c r="AD31" s="180"/>
      <c r="AE31" s="101"/>
      <c r="AF31" s="101"/>
      <c r="AG31" s="101"/>
      <c r="AH31" s="102"/>
      <c r="AI31" s="102"/>
      <c r="AJ31" s="103"/>
      <c r="AK31" s="321"/>
      <c r="AL31" s="279"/>
      <c r="AM31" s="305"/>
      <c r="AN31" s="308"/>
      <c r="AO31" s="311"/>
      <c r="AP31" s="311"/>
      <c r="AQ31" s="311"/>
      <c r="AR31" s="241"/>
      <c r="AS31" s="241"/>
      <c r="AT31" s="241"/>
      <c r="AU31" s="241"/>
      <c r="AV31" s="241"/>
      <c r="AW31" s="241"/>
      <c r="AX31" s="241"/>
      <c r="AY31" s="316"/>
      <c r="AZ31" s="316"/>
      <c r="BA31" s="319"/>
    </row>
    <row r="32" spans="1:53" ht="15" customHeight="1" thickBot="1" x14ac:dyDescent="0.25">
      <c r="A32" s="294"/>
      <c r="B32" s="297"/>
      <c r="C32" s="300"/>
      <c r="D32" s="303"/>
      <c r="E32" s="110"/>
      <c r="F32" s="105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94"/>
      <c r="X32" s="106"/>
      <c r="Y32" s="194"/>
      <c r="Z32" s="194"/>
      <c r="AA32" s="194"/>
      <c r="AB32" s="106"/>
      <c r="AC32" s="106"/>
      <c r="AD32" s="181"/>
      <c r="AE32" s="106"/>
      <c r="AF32" s="106"/>
      <c r="AG32" s="106"/>
      <c r="AH32" s="106"/>
      <c r="AI32" s="106"/>
      <c r="AJ32" s="107"/>
      <c r="AK32" s="322"/>
      <c r="AL32" s="280"/>
      <c r="AM32" s="306"/>
      <c r="AN32" s="309"/>
      <c r="AO32" s="312"/>
      <c r="AP32" s="312"/>
      <c r="AQ32" s="312"/>
      <c r="AR32" s="242"/>
      <c r="AS32" s="242"/>
      <c r="AT32" s="242"/>
      <c r="AU32" s="242"/>
      <c r="AV32" s="242"/>
      <c r="AW32" s="242"/>
      <c r="AX32" s="242"/>
      <c r="AY32" s="317"/>
      <c r="AZ32" s="317"/>
      <c r="BA32" s="320"/>
    </row>
    <row r="33" spans="1:53" ht="15" customHeight="1" x14ac:dyDescent="0.2">
      <c r="A33" s="292">
        <v>6</v>
      </c>
      <c r="B33" s="295" t="str">
        <f>IFERROR(VLOOKUP($C33,Списки!$A$1:$C$4003,2,0),"")</f>
        <v>Перепьолкіна Оксана Володимирівна</v>
      </c>
      <c r="C33" s="298" t="s">
        <v>113</v>
      </c>
      <c r="D33" s="301" t="str">
        <f>IFERROR(VLOOKUP($C33,Списки!$A$1:$C$4003,3,0),"")</f>
        <v>фахівець з обліку р/ч</v>
      </c>
      <c r="E33" s="108"/>
      <c r="F33" s="92" t="str">
        <f>VLOOKUP(F$11,[1]Графік!$E$5:$H$32,3,0)</f>
        <v>ВВ</v>
      </c>
      <c r="G33" s="93" t="str">
        <f>VLOOKUP(G$11,[1]Графік!$E$5:$H$32,3,0)</f>
        <v>ВВ</v>
      </c>
      <c r="H33" s="93" t="str">
        <f>VLOOKUP(H$11,[1]Графік!$E$5:$H$32,3,0)</f>
        <v>Р</v>
      </c>
      <c r="I33" s="93" t="str">
        <f>VLOOKUP(I$11,[1]Графік!$E$5:$H$32,3,0)</f>
        <v>Р</v>
      </c>
      <c r="J33" s="93" t="str">
        <f>VLOOKUP(J$11,[1]Графік!$E$5:$H$32,3,0)</f>
        <v>Р</v>
      </c>
      <c r="K33" s="93" t="str">
        <f>VLOOKUP(K$11,[1]Графік!$E$5:$H$32,3,0)</f>
        <v>Р</v>
      </c>
      <c r="L33" s="93" t="str">
        <f>VLOOKUP(L$11,[1]Графік!$E$5:$H$32,3,0)</f>
        <v>ВВ</v>
      </c>
      <c r="M33" s="93" t="str">
        <f>VLOOKUP(M$11,[1]Графік!$E$5:$H$32,3,0)</f>
        <v>ВВ</v>
      </c>
      <c r="N33" s="93" t="str">
        <f>VLOOKUP(N$11,[1]Графік!$E$5:$H$32,3,0)</f>
        <v>Р</v>
      </c>
      <c r="O33" s="93" t="str">
        <f>VLOOKUP(O$11,[1]Графік!$E$5:$H$32,3,0)</f>
        <v>Р</v>
      </c>
      <c r="P33" s="93" t="str">
        <f>VLOOKUP(P$11,[1]Графік!$E$5:$H$32,3,0)</f>
        <v>Р</v>
      </c>
      <c r="Q33" s="93" t="str">
        <f>VLOOKUP(Q$11,[1]Графік!$E$5:$H$32,3,0)</f>
        <v>Р</v>
      </c>
      <c r="R33" s="93" t="str">
        <f>VLOOKUP(R$11,[1]Графік!$E$5:$H$32,3,0)</f>
        <v>ВВ</v>
      </c>
      <c r="S33" s="93" t="str">
        <f>VLOOKUP(S$11,[1]Графік!$E$5:$H$32,3,0)</f>
        <v>ВВ</v>
      </c>
      <c r="T33" s="93" t="str">
        <f>VLOOKUP(T$11,[1]Графік!$E$5:$H$32,3,0)</f>
        <v>Р</v>
      </c>
      <c r="U33" s="93" t="str">
        <f>VLOOKUP(U$11,[1]Графік!$E$5:$H$32,3,0)</f>
        <v>Р</v>
      </c>
      <c r="V33" s="93" t="str">
        <f>VLOOKUP(V$11,[1]Графік!$E$5:$H$32,3,0)</f>
        <v>Р</v>
      </c>
      <c r="W33" s="211" t="str">
        <f>VLOOKUP(W$11,[1]Графік!$E$5:$H$32,3,0)</f>
        <v>Р</v>
      </c>
      <c r="X33" s="93" t="str">
        <f>VLOOKUP(X$11,[1]Графік!$E$5:$H$32,3,0)</f>
        <v>ВВ</v>
      </c>
      <c r="Y33" s="211" t="str">
        <f>VLOOKUP(Y$11,[1]Графік!$E$5:$H$32,3,0)</f>
        <v>ВВ</v>
      </c>
      <c r="Z33" s="211" t="str">
        <f>VLOOKUP(Z$11,[1]Графік!$E$5:$H$32,3,0)</f>
        <v>Р</v>
      </c>
      <c r="AA33" s="211" t="str">
        <f>VLOOKUP(AA$11,[1]Графік!$E$5:$H$32,3,0)</f>
        <v>Р</v>
      </c>
      <c r="AB33" s="93" t="s">
        <v>534</v>
      </c>
      <c r="AC33" s="93" t="s">
        <v>534</v>
      </c>
      <c r="AD33" s="178" t="str">
        <f>VLOOKUP(AD$11,[1]Графік!$E$5:$H$32,3,0)</f>
        <v>ВВ</v>
      </c>
      <c r="AE33" s="211" t="str">
        <f>VLOOKUP(AE$11,[1]Графік!$E$5:$H$32,3,0)</f>
        <v>ВВ</v>
      </c>
      <c r="AF33" s="93" t="str">
        <f>VLOOKUP(AF$11,[1]Графік!$E$5:$H$32,3,0)</f>
        <v>Р</v>
      </c>
      <c r="AG33" s="211" t="str">
        <f>VLOOKUP(AG$11,[1]Графік!$E$5:$H$32,3,0)</f>
        <v>Р</v>
      </c>
      <c r="AH33" s="93"/>
      <c r="AI33" s="93"/>
      <c r="AJ33" s="94"/>
      <c r="AK33" s="321">
        <f ca="1">SUMIF($F33:$AJ36,"Р",$F34:$AJ34)</f>
        <v>112</v>
      </c>
      <c r="AL33" s="279">
        <f ca="1">SUMIF($F35:$AJ36,"НУ",$F36:$AJ36)</f>
        <v>0</v>
      </c>
      <c r="AM33" s="305">
        <f ca="1">SUMIF(F33:AJ36,"РВ",F34:AJ34)</f>
        <v>0</v>
      </c>
      <c r="AN33" s="308">
        <f ca="1">AK33+AL33+AM33</f>
        <v>112</v>
      </c>
      <c r="AO33" s="310">
        <f t="shared" ref="AO33" si="23">COUNTIF($F33:$AJ36,"=Р")</f>
        <v>16</v>
      </c>
      <c r="AP33" s="311">
        <f>COUNTIF($F33:$AJ36,"=ВВ")</f>
        <v>10</v>
      </c>
      <c r="AQ33" s="311">
        <f>COUNTIF($F33:$AJ36,"=В")</f>
        <v>0</v>
      </c>
      <c r="AR33" s="241">
        <f>COUNTIF($F33:$AJ36,"=НА")</f>
        <v>0</v>
      </c>
      <c r="AS33" s="241">
        <f>COUNTIF(F33:AJ36,"=ТН")</f>
        <v>0</v>
      </c>
      <c r="AT33" s="241">
        <f>COUNTIF($F33:$AJ36,"=ВД")</f>
        <v>0</v>
      </c>
      <c r="AU33" s="241">
        <f>COUNTIF($F33:$AJ36,"=ВП")</f>
        <v>0</v>
      </c>
      <c r="AV33" s="241">
        <f>COUNTIF($F33:$AJ36,"=ДД")</f>
        <v>0</v>
      </c>
      <c r="AW33" s="241">
        <f>COUNTIF($F33:$AJ36,"=П")</f>
        <v>2</v>
      </c>
      <c r="AX33" s="241">
        <f>COUNTIF($F33:$AJ36,"=ПР")</f>
        <v>0</v>
      </c>
      <c r="AY33" s="316">
        <f>COUNTIF($F33:$AJ36,"=І")</f>
        <v>0</v>
      </c>
      <c r="AZ33" s="316">
        <f>COUNTIF($F33:$AJ36,"=НЗ")</f>
        <v>0</v>
      </c>
      <c r="BA33" s="318">
        <f>IF(C33&gt;1,[1]Графік!$H$36,"")</f>
        <v>144</v>
      </c>
    </row>
    <row r="34" spans="1:53" ht="15" customHeight="1" x14ac:dyDescent="0.2">
      <c r="A34" s="293"/>
      <c r="B34" s="296"/>
      <c r="C34" s="299"/>
      <c r="D34" s="302"/>
      <c r="E34" s="109"/>
      <c r="F34" s="96" t="str">
        <f t="shared" ref="F34:R34" si="24">IF(F33="Р",8,"")</f>
        <v/>
      </c>
      <c r="G34" s="97" t="str">
        <f t="shared" si="24"/>
        <v/>
      </c>
      <c r="H34" s="97">
        <f t="shared" si="24"/>
        <v>8</v>
      </c>
      <c r="I34" s="97">
        <f t="shared" si="24"/>
        <v>8</v>
      </c>
      <c r="J34" s="97">
        <f t="shared" si="24"/>
        <v>8</v>
      </c>
      <c r="K34" s="97">
        <f t="shared" si="24"/>
        <v>8</v>
      </c>
      <c r="L34" s="97" t="str">
        <f t="shared" si="24"/>
        <v/>
      </c>
      <c r="M34" s="97" t="str">
        <f t="shared" si="24"/>
        <v/>
      </c>
      <c r="N34" s="97">
        <f t="shared" si="24"/>
        <v>8</v>
      </c>
      <c r="O34" s="97">
        <f t="shared" si="24"/>
        <v>8</v>
      </c>
      <c r="P34" s="97">
        <f t="shared" si="24"/>
        <v>8</v>
      </c>
      <c r="Q34" s="97">
        <f t="shared" si="24"/>
        <v>8</v>
      </c>
      <c r="R34" s="97" t="str">
        <f t="shared" si="24"/>
        <v/>
      </c>
      <c r="S34" s="97"/>
      <c r="T34" s="97">
        <f t="shared" ref="T34:W34" si="25">IF(T33="Р",8,"")</f>
        <v>8</v>
      </c>
      <c r="U34" s="97">
        <f t="shared" si="25"/>
        <v>8</v>
      </c>
      <c r="V34" s="97">
        <f t="shared" si="25"/>
        <v>8</v>
      </c>
      <c r="W34" s="160">
        <f t="shared" si="25"/>
        <v>8</v>
      </c>
      <c r="X34" s="97"/>
      <c r="Y34" s="160"/>
      <c r="Z34" s="160">
        <f t="shared" si="7"/>
        <v>8</v>
      </c>
      <c r="AA34" s="160">
        <f t="shared" ref="AA34" si="26">IF(AA33="Р",8,"")</f>
        <v>8</v>
      </c>
      <c r="AB34" s="97"/>
      <c r="AC34" s="97"/>
      <c r="AD34" s="179"/>
      <c r="AE34" s="97"/>
      <c r="AF34" s="97"/>
      <c r="AG34" s="97"/>
      <c r="AH34" s="97"/>
      <c r="AI34" s="97"/>
      <c r="AJ34" s="98"/>
      <c r="AK34" s="321"/>
      <c r="AL34" s="279"/>
      <c r="AM34" s="305"/>
      <c r="AN34" s="308"/>
      <c r="AO34" s="311"/>
      <c r="AP34" s="311"/>
      <c r="AQ34" s="311"/>
      <c r="AR34" s="241"/>
      <c r="AS34" s="241"/>
      <c r="AT34" s="241"/>
      <c r="AU34" s="241"/>
      <c r="AV34" s="241"/>
      <c r="AW34" s="241"/>
      <c r="AX34" s="241"/>
      <c r="AY34" s="316"/>
      <c r="AZ34" s="316"/>
      <c r="BA34" s="319"/>
    </row>
    <row r="35" spans="1:53" ht="15" customHeight="1" x14ac:dyDescent="0.2">
      <c r="A35" s="293"/>
      <c r="B35" s="296"/>
      <c r="C35" s="299"/>
      <c r="D35" s="302"/>
      <c r="E35" s="109"/>
      <c r="F35" s="100" t="str">
        <f t="shared" ref="F35:T35" si="27">IF(F36&gt;0,"НУ","")</f>
        <v/>
      </c>
      <c r="G35" s="101" t="str">
        <f t="shared" si="27"/>
        <v/>
      </c>
      <c r="H35" s="101" t="str">
        <f t="shared" si="27"/>
        <v/>
      </c>
      <c r="I35" s="101" t="str">
        <f t="shared" si="27"/>
        <v/>
      </c>
      <c r="J35" s="101" t="str">
        <f t="shared" si="27"/>
        <v/>
      </c>
      <c r="K35" s="101" t="str">
        <f t="shared" si="27"/>
        <v/>
      </c>
      <c r="L35" s="101" t="str">
        <f t="shared" si="27"/>
        <v/>
      </c>
      <c r="M35" s="101" t="str">
        <f t="shared" si="27"/>
        <v/>
      </c>
      <c r="N35" s="101" t="str">
        <f t="shared" si="27"/>
        <v/>
      </c>
      <c r="O35" s="101" t="str">
        <f t="shared" si="27"/>
        <v/>
      </c>
      <c r="P35" s="101" t="str">
        <f t="shared" si="27"/>
        <v/>
      </c>
      <c r="Q35" s="101" t="str">
        <f t="shared" si="27"/>
        <v/>
      </c>
      <c r="R35" s="101" t="str">
        <f t="shared" si="27"/>
        <v/>
      </c>
      <c r="S35" s="101"/>
      <c r="T35" s="101" t="str">
        <f t="shared" si="27"/>
        <v/>
      </c>
      <c r="U35" s="101"/>
      <c r="V35" s="101"/>
      <c r="W35" s="102"/>
      <c r="X35" s="101"/>
      <c r="Y35" s="102"/>
      <c r="Z35" s="102"/>
      <c r="AA35" s="102"/>
      <c r="AB35" s="101"/>
      <c r="AC35" s="101"/>
      <c r="AD35" s="180"/>
      <c r="AE35" s="101"/>
      <c r="AF35" s="101"/>
      <c r="AG35" s="101"/>
      <c r="AH35" s="102"/>
      <c r="AI35" s="102"/>
      <c r="AJ35" s="103"/>
      <c r="AK35" s="321"/>
      <c r="AL35" s="279"/>
      <c r="AM35" s="305"/>
      <c r="AN35" s="308"/>
      <c r="AO35" s="311"/>
      <c r="AP35" s="311"/>
      <c r="AQ35" s="311"/>
      <c r="AR35" s="241"/>
      <c r="AS35" s="241"/>
      <c r="AT35" s="241"/>
      <c r="AU35" s="241"/>
      <c r="AV35" s="241"/>
      <c r="AW35" s="241"/>
      <c r="AX35" s="241"/>
      <c r="AY35" s="316"/>
      <c r="AZ35" s="316"/>
      <c r="BA35" s="319"/>
    </row>
    <row r="36" spans="1:53" ht="15" customHeight="1" thickBot="1" x14ac:dyDescent="0.25">
      <c r="A36" s="294"/>
      <c r="B36" s="297"/>
      <c r="C36" s="300"/>
      <c r="D36" s="303"/>
      <c r="E36" s="110"/>
      <c r="F36" s="105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94"/>
      <c r="X36" s="106"/>
      <c r="Y36" s="194"/>
      <c r="Z36" s="194"/>
      <c r="AA36" s="194"/>
      <c r="AB36" s="106"/>
      <c r="AC36" s="106"/>
      <c r="AD36" s="181"/>
      <c r="AE36" s="106"/>
      <c r="AF36" s="106"/>
      <c r="AG36" s="106"/>
      <c r="AH36" s="106"/>
      <c r="AI36" s="106"/>
      <c r="AJ36" s="107"/>
      <c r="AK36" s="322"/>
      <c r="AL36" s="280"/>
      <c r="AM36" s="306"/>
      <c r="AN36" s="309"/>
      <c r="AO36" s="312"/>
      <c r="AP36" s="312"/>
      <c r="AQ36" s="312"/>
      <c r="AR36" s="242"/>
      <c r="AS36" s="242"/>
      <c r="AT36" s="242"/>
      <c r="AU36" s="242"/>
      <c r="AV36" s="242"/>
      <c r="AW36" s="242"/>
      <c r="AX36" s="242"/>
      <c r="AY36" s="317"/>
      <c r="AZ36" s="317"/>
      <c r="BA36" s="320"/>
    </row>
    <row r="37" spans="1:53" ht="15" customHeight="1" x14ac:dyDescent="0.2">
      <c r="A37" s="292">
        <v>7</v>
      </c>
      <c r="B37" s="295" t="str">
        <f>IFERROR(VLOOKUP($C37,Списки!$A$1:$C$4003,2,0),"")</f>
        <v/>
      </c>
      <c r="C37" s="323"/>
      <c r="D37" s="301" t="str">
        <f>IFERROR(VLOOKUP($C37,Списки!$A$1:$C$4003,3,0),"")</f>
        <v/>
      </c>
      <c r="E37" s="108"/>
      <c r="F37" s="92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211"/>
      <c r="X37" s="93"/>
      <c r="Y37" s="211"/>
      <c r="Z37" s="211"/>
      <c r="AA37" s="211"/>
      <c r="AB37" s="93"/>
      <c r="AC37" s="93"/>
      <c r="AD37" s="178"/>
      <c r="AE37" s="93"/>
      <c r="AF37" s="93"/>
      <c r="AG37" s="93"/>
      <c r="AH37" s="93"/>
      <c r="AI37" s="93"/>
      <c r="AJ37" s="94"/>
      <c r="AK37" s="321">
        <f ca="1">SUMIF($F37:$AJ40,"Р",$F38:$AJ38)</f>
        <v>0</v>
      </c>
      <c r="AL37" s="279">
        <f ca="1">SUMIF($F39:$AJ40,"НУ",$F40:$AJ40)</f>
        <v>0</v>
      </c>
      <c r="AM37" s="305">
        <f ca="1">SUMIF(F37:AJ40,"РВ",F38:AJ38)</f>
        <v>0</v>
      </c>
      <c r="AN37" s="308">
        <f ca="1">AK37+AL37+AM37</f>
        <v>0</v>
      </c>
      <c r="AO37" s="310">
        <f t="shared" ref="AO37" si="28">COUNTIF($F37:$AJ40,"=Р")</f>
        <v>0</v>
      </c>
      <c r="AP37" s="311">
        <f>COUNTIF($F37:$AJ40,"=ВВ")</f>
        <v>0</v>
      </c>
      <c r="AQ37" s="311">
        <f>COUNTIF($F37:$AJ40,"=В")</f>
        <v>0</v>
      </c>
      <c r="AR37" s="241">
        <f>COUNTIF($F37:$AJ40,"=НА")</f>
        <v>0</v>
      </c>
      <c r="AS37" s="241">
        <f>COUNTIF(F37:AJ40,"=ТН")</f>
        <v>0</v>
      </c>
      <c r="AT37" s="241">
        <f>COUNTIF($F37:$AJ40,"=ВД")</f>
        <v>0</v>
      </c>
      <c r="AU37" s="241">
        <f>COUNTIF($F37:$AJ40,"=ВП")</f>
        <v>0</v>
      </c>
      <c r="AV37" s="241">
        <f>COUNTIF($F37:$AJ40,"=ДД")</f>
        <v>0</v>
      </c>
      <c r="AW37" s="241">
        <f>COUNTIF($F37:$AJ40,"=П")</f>
        <v>0</v>
      </c>
      <c r="AX37" s="241">
        <f>COUNTIF($F37:$AJ40,"=ПР")</f>
        <v>0</v>
      </c>
      <c r="AY37" s="316">
        <f>COUNTIF($F37:$AJ40,"=І")</f>
        <v>0</v>
      </c>
      <c r="AZ37" s="316">
        <f>COUNTIF($F37:$AJ40,"=НЗ")</f>
        <v>0</v>
      </c>
      <c r="BA37" s="318" t="str">
        <f>IF(C37&gt;1,[1]Графік!$H$36,"")</f>
        <v/>
      </c>
    </row>
    <row r="38" spans="1:53" ht="15" customHeight="1" x14ac:dyDescent="0.2">
      <c r="A38" s="293"/>
      <c r="B38" s="296"/>
      <c r="C38" s="299"/>
      <c r="D38" s="302"/>
      <c r="E38" s="109"/>
      <c r="F38" s="96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160"/>
      <c r="X38" s="97"/>
      <c r="Y38" s="160"/>
      <c r="Z38" s="160"/>
      <c r="AA38" s="160"/>
      <c r="AB38" s="97"/>
      <c r="AC38" s="97"/>
      <c r="AD38" s="179"/>
      <c r="AE38" s="97"/>
      <c r="AF38" s="97"/>
      <c r="AG38" s="97"/>
      <c r="AH38" s="97"/>
      <c r="AI38" s="97"/>
      <c r="AJ38" s="98"/>
      <c r="AK38" s="321"/>
      <c r="AL38" s="279"/>
      <c r="AM38" s="305"/>
      <c r="AN38" s="308"/>
      <c r="AO38" s="311"/>
      <c r="AP38" s="311"/>
      <c r="AQ38" s="311"/>
      <c r="AR38" s="241"/>
      <c r="AS38" s="241"/>
      <c r="AT38" s="241"/>
      <c r="AU38" s="241"/>
      <c r="AV38" s="241"/>
      <c r="AW38" s="241"/>
      <c r="AX38" s="241"/>
      <c r="AY38" s="316"/>
      <c r="AZ38" s="316"/>
      <c r="BA38" s="319"/>
    </row>
    <row r="39" spans="1:53" ht="15" customHeight="1" x14ac:dyDescent="0.2">
      <c r="A39" s="293"/>
      <c r="B39" s="296"/>
      <c r="C39" s="299"/>
      <c r="D39" s="302"/>
      <c r="E39" s="109"/>
      <c r="F39" s="100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2"/>
      <c r="X39" s="101"/>
      <c r="Y39" s="102"/>
      <c r="Z39" s="102"/>
      <c r="AA39" s="102"/>
      <c r="AB39" s="101"/>
      <c r="AC39" s="101"/>
      <c r="AD39" s="180"/>
      <c r="AE39" s="101"/>
      <c r="AF39" s="101"/>
      <c r="AG39" s="101"/>
      <c r="AH39" s="102"/>
      <c r="AI39" s="102"/>
      <c r="AJ39" s="103"/>
      <c r="AK39" s="321"/>
      <c r="AL39" s="279"/>
      <c r="AM39" s="305"/>
      <c r="AN39" s="308"/>
      <c r="AO39" s="311"/>
      <c r="AP39" s="311"/>
      <c r="AQ39" s="311"/>
      <c r="AR39" s="241"/>
      <c r="AS39" s="241"/>
      <c r="AT39" s="241"/>
      <c r="AU39" s="241"/>
      <c r="AV39" s="241"/>
      <c r="AW39" s="241"/>
      <c r="AX39" s="241"/>
      <c r="AY39" s="316"/>
      <c r="AZ39" s="316"/>
      <c r="BA39" s="319"/>
    </row>
    <row r="40" spans="1:53" ht="15" customHeight="1" thickBot="1" x14ac:dyDescent="0.25">
      <c r="A40" s="294"/>
      <c r="B40" s="297"/>
      <c r="C40" s="300"/>
      <c r="D40" s="303"/>
      <c r="E40" s="110"/>
      <c r="F40" s="105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94"/>
      <c r="X40" s="106"/>
      <c r="Y40" s="194"/>
      <c r="Z40" s="194"/>
      <c r="AA40" s="194"/>
      <c r="AB40" s="106"/>
      <c r="AC40" s="106"/>
      <c r="AD40" s="181"/>
      <c r="AE40" s="106"/>
      <c r="AF40" s="106"/>
      <c r="AG40" s="106"/>
      <c r="AH40" s="106"/>
      <c r="AI40" s="106"/>
      <c r="AJ40" s="107"/>
      <c r="AK40" s="322"/>
      <c r="AL40" s="280"/>
      <c r="AM40" s="306"/>
      <c r="AN40" s="309"/>
      <c r="AO40" s="312"/>
      <c r="AP40" s="312"/>
      <c r="AQ40" s="312"/>
      <c r="AR40" s="242"/>
      <c r="AS40" s="242"/>
      <c r="AT40" s="242"/>
      <c r="AU40" s="242"/>
      <c r="AV40" s="242"/>
      <c r="AW40" s="242"/>
      <c r="AX40" s="242"/>
      <c r="AY40" s="317"/>
      <c r="AZ40" s="317"/>
      <c r="BA40" s="320"/>
    </row>
    <row r="41" spans="1:53" ht="15" customHeight="1" x14ac:dyDescent="0.2">
      <c r="A41" s="292">
        <v>8</v>
      </c>
      <c r="B41" s="295" t="str">
        <f>IFERROR(VLOOKUP($C41,Списки!$A$1:$C$4003,2,0),"")</f>
        <v/>
      </c>
      <c r="C41" s="323"/>
      <c r="D41" s="324" t="str">
        <f>IFERROR(VLOOKUP($C41,Списки!$A$1:$C$4003,3,0),"")</f>
        <v/>
      </c>
      <c r="E41" s="108"/>
      <c r="F41" s="92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211"/>
      <c r="X41" s="93"/>
      <c r="Y41" s="211"/>
      <c r="Z41" s="211"/>
      <c r="AA41" s="211"/>
      <c r="AB41" s="93"/>
      <c r="AC41" s="93"/>
      <c r="AD41" s="178"/>
      <c r="AE41" s="93"/>
      <c r="AF41" s="93"/>
      <c r="AG41" s="93"/>
      <c r="AH41" s="93"/>
      <c r="AI41" s="93"/>
      <c r="AJ41" s="94"/>
      <c r="AK41" s="321">
        <f ca="1">SUMIF($F41:$AJ44,"Р",$F42:$AJ42)</f>
        <v>0</v>
      </c>
      <c r="AL41" s="279">
        <f ca="1">SUMIF($F43:$AJ44,"НУ",$F44:$AJ44)</f>
        <v>0</v>
      </c>
      <c r="AM41" s="305">
        <f ca="1">SUMIF(F41:AJ44,"РВ",F42:AJ42)</f>
        <v>0</v>
      </c>
      <c r="AN41" s="308">
        <f ca="1">AK41+AL41+AM41</f>
        <v>0</v>
      </c>
      <c r="AO41" s="310">
        <f t="shared" ref="AO41" si="29">COUNTIF($F41:$AJ44,"=Р")</f>
        <v>0</v>
      </c>
      <c r="AP41" s="311">
        <f>COUNTIF($F41:$AJ44,"=ВВ")</f>
        <v>0</v>
      </c>
      <c r="AQ41" s="311">
        <f>COUNTIF($F41:$AJ44,"=В")</f>
        <v>0</v>
      </c>
      <c r="AR41" s="241">
        <f>COUNTIF($F41:$AJ44,"=НА")</f>
        <v>0</v>
      </c>
      <c r="AS41" s="241">
        <f>COUNTIF(F41:AJ44,"=ТН")</f>
        <v>0</v>
      </c>
      <c r="AT41" s="241">
        <f>COUNTIF($F41:$AJ44,"=ВД")</f>
        <v>0</v>
      </c>
      <c r="AU41" s="241">
        <f>COUNTIF($F41:$AJ44,"=ВП")</f>
        <v>0</v>
      </c>
      <c r="AV41" s="241">
        <f>COUNTIF($F41:$AJ44,"=ДД")</f>
        <v>0</v>
      </c>
      <c r="AW41" s="241">
        <f>COUNTIF($F41:$AJ44,"=П")</f>
        <v>0</v>
      </c>
      <c r="AX41" s="241">
        <f>COUNTIF($F41:$AJ44,"=ПР")</f>
        <v>0</v>
      </c>
      <c r="AY41" s="316">
        <f>COUNTIF($F41:$AJ44,"=І")</f>
        <v>0</v>
      </c>
      <c r="AZ41" s="316">
        <f>COUNTIF($F41:$AJ44,"=НЗ")</f>
        <v>0</v>
      </c>
      <c r="BA41" s="318" t="str">
        <f>IF(C41&gt;1,[1]Графік!$H$36,"")</f>
        <v/>
      </c>
    </row>
    <row r="42" spans="1:53" ht="15" customHeight="1" x14ac:dyDescent="0.2">
      <c r="A42" s="293"/>
      <c r="B42" s="296"/>
      <c r="C42" s="299"/>
      <c r="D42" s="325"/>
      <c r="E42" s="109"/>
      <c r="F42" s="96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160"/>
      <c r="X42" s="97"/>
      <c r="Y42" s="160"/>
      <c r="Z42" s="160"/>
      <c r="AA42" s="160"/>
      <c r="AB42" s="97"/>
      <c r="AC42" s="97"/>
      <c r="AD42" s="179"/>
      <c r="AE42" s="97"/>
      <c r="AF42" s="97"/>
      <c r="AG42" s="97"/>
      <c r="AH42" s="97"/>
      <c r="AI42" s="97"/>
      <c r="AJ42" s="98"/>
      <c r="AK42" s="321"/>
      <c r="AL42" s="279"/>
      <c r="AM42" s="305"/>
      <c r="AN42" s="308"/>
      <c r="AO42" s="311"/>
      <c r="AP42" s="311"/>
      <c r="AQ42" s="311"/>
      <c r="AR42" s="241"/>
      <c r="AS42" s="241"/>
      <c r="AT42" s="241"/>
      <c r="AU42" s="241"/>
      <c r="AV42" s="241"/>
      <c r="AW42" s="241"/>
      <c r="AX42" s="241"/>
      <c r="AY42" s="316"/>
      <c r="AZ42" s="316"/>
      <c r="BA42" s="319"/>
    </row>
    <row r="43" spans="1:53" ht="15" customHeight="1" x14ac:dyDescent="0.2">
      <c r="A43" s="293"/>
      <c r="B43" s="296"/>
      <c r="C43" s="299"/>
      <c r="D43" s="325"/>
      <c r="E43" s="109"/>
      <c r="F43" s="100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2"/>
      <c r="X43" s="101"/>
      <c r="Y43" s="102"/>
      <c r="Z43" s="102"/>
      <c r="AA43" s="102"/>
      <c r="AB43" s="101"/>
      <c r="AC43" s="101"/>
      <c r="AD43" s="180"/>
      <c r="AE43" s="101"/>
      <c r="AF43" s="101"/>
      <c r="AG43" s="101"/>
      <c r="AH43" s="102"/>
      <c r="AI43" s="102"/>
      <c r="AJ43" s="103"/>
      <c r="AK43" s="321"/>
      <c r="AL43" s="279"/>
      <c r="AM43" s="305"/>
      <c r="AN43" s="308"/>
      <c r="AO43" s="311"/>
      <c r="AP43" s="311"/>
      <c r="AQ43" s="311"/>
      <c r="AR43" s="241"/>
      <c r="AS43" s="241"/>
      <c r="AT43" s="241"/>
      <c r="AU43" s="241"/>
      <c r="AV43" s="241"/>
      <c r="AW43" s="241"/>
      <c r="AX43" s="241"/>
      <c r="AY43" s="316"/>
      <c r="AZ43" s="316"/>
      <c r="BA43" s="319"/>
    </row>
    <row r="44" spans="1:53" ht="15" customHeight="1" thickBot="1" x14ac:dyDescent="0.25">
      <c r="A44" s="294"/>
      <c r="B44" s="297"/>
      <c r="C44" s="300"/>
      <c r="D44" s="326"/>
      <c r="E44" s="110"/>
      <c r="F44" s="105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94"/>
      <c r="X44" s="106"/>
      <c r="Y44" s="194"/>
      <c r="Z44" s="194"/>
      <c r="AA44" s="194"/>
      <c r="AB44" s="106"/>
      <c r="AC44" s="106"/>
      <c r="AD44" s="181"/>
      <c r="AE44" s="106"/>
      <c r="AF44" s="106"/>
      <c r="AG44" s="106"/>
      <c r="AH44" s="106"/>
      <c r="AI44" s="106"/>
      <c r="AJ44" s="107"/>
      <c r="AK44" s="322"/>
      <c r="AL44" s="280"/>
      <c r="AM44" s="306"/>
      <c r="AN44" s="309"/>
      <c r="AO44" s="312"/>
      <c r="AP44" s="312"/>
      <c r="AQ44" s="312"/>
      <c r="AR44" s="242"/>
      <c r="AS44" s="242"/>
      <c r="AT44" s="242"/>
      <c r="AU44" s="242"/>
      <c r="AV44" s="242"/>
      <c r="AW44" s="242"/>
      <c r="AX44" s="242"/>
      <c r="AY44" s="317"/>
      <c r="AZ44" s="317"/>
      <c r="BA44" s="320"/>
    </row>
    <row r="45" spans="1:53" ht="15" customHeight="1" x14ac:dyDescent="0.2">
      <c r="A45" s="292">
        <v>9</v>
      </c>
      <c r="B45" s="295" t="str">
        <f>IFERROR(VLOOKUP($C45,Списки!$A$1:$C$4003,2,0),"")</f>
        <v/>
      </c>
      <c r="C45" s="323"/>
      <c r="D45" s="324" t="str">
        <f>IFERROR(VLOOKUP($C45,Списки!$A$1:$C$4003,3,0),"")</f>
        <v/>
      </c>
      <c r="E45" s="108"/>
      <c r="F45" s="92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211"/>
      <c r="X45" s="93"/>
      <c r="Y45" s="211"/>
      <c r="Z45" s="211"/>
      <c r="AA45" s="211"/>
      <c r="AB45" s="93"/>
      <c r="AC45" s="93"/>
      <c r="AD45" s="178"/>
      <c r="AE45" s="93"/>
      <c r="AF45" s="93"/>
      <c r="AG45" s="93"/>
      <c r="AH45" s="93"/>
      <c r="AI45" s="93"/>
      <c r="AJ45" s="94"/>
      <c r="AK45" s="321">
        <f ca="1">SUMIF($F45:$AJ48,"Р",$F46:$AJ46)</f>
        <v>0</v>
      </c>
      <c r="AL45" s="279">
        <f ca="1">SUMIF($F47:$AJ48,"НУ",$F48:$AJ48)</f>
        <v>0</v>
      </c>
      <c r="AM45" s="305">
        <f ca="1">SUMIF(F45:AJ48,"РВ",F46:AJ46)</f>
        <v>0</v>
      </c>
      <c r="AN45" s="308">
        <f ca="1">AK45+AL45+AM45</f>
        <v>0</v>
      </c>
      <c r="AO45" s="310">
        <f t="shared" ref="AO45" si="30">COUNTIF($F45:$AJ48,"=Р")</f>
        <v>0</v>
      </c>
      <c r="AP45" s="311">
        <f>COUNTIF($F45:$AJ48,"=ВВ")</f>
        <v>0</v>
      </c>
      <c r="AQ45" s="311">
        <f>COUNTIF($F45:$AJ48,"=В")</f>
        <v>0</v>
      </c>
      <c r="AR45" s="241">
        <f>COUNTIF($F45:$AJ48,"=НА")</f>
        <v>0</v>
      </c>
      <c r="AS45" s="241">
        <f>COUNTIF(F45:AJ48,"=ТН")</f>
        <v>0</v>
      </c>
      <c r="AT45" s="241">
        <f>COUNTIF($F45:$AJ48,"=ВД")</f>
        <v>0</v>
      </c>
      <c r="AU45" s="241">
        <f>COUNTIF($F45:$AJ48,"=ВП")</f>
        <v>0</v>
      </c>
      <c r="AV45" s="241">
        <f>COUNTIF($F45:$AJ48,"=ДД")</f>
        <v>0</v>
      </c>
      <c r="AW45" s="241">
        <f>COUNTIF($F45:$AJ48,"=П")</f>
        <v>0</v>
      </c>
      <c r="AX45" s="241">
        <f>COUNTIF($F45:$AJ48,"=ПР")</f>
        <v>0</v>
      </c>
      <c r="AY45" s="316">
        <f>COUNTIF($F45:$AJ48,"=І")</f>
        <v>0</v>
      </c>
      <c r="AZ45" s="316">
        <f>COUNTIF($F45:$AJ48,"=НЗ")</f>
        <v>0</v>
      </c>
      <c r="BA45" s="318" t="str">
        <f>IF(C45&gt;1,[1]Графік!$H$36,"")</f>
        <v/>
      </c>
    </row>
    <row r="46" spans="1:53" ht="15" customHeight="1" x14ac:dyDescent="0.2">
      <c r="A46" s="293"/>
      <c r="B46" s="296"/>
      <c r="C46" s="299"/>
      <c r="D46" s="325"/>
      <c r="E46" s="109"/>
      <c r="F46" s="96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160"/>
      <c r="X46" s="97"/>
      <c r="Y46" s="160"/>
      <c r="Z46" s="160"/>
      <c r="AA46" s="160"/>
      <c r="AB46" s="97"/>
      <c r="AC46" s="97"/>
      <c r="AD46" s="179"/>
      <c r="AE46" s="97"/>
      <c r="AF46" s="97"/>
      <c r="AG46" s="97"/>
      <c r="AH46" s="97"/>
      <c r="AI46" s="97"/>
      <c r="AJ46" s="98"/>
      <c r="AK46" s="321"/>
      <c r="AL46" s="279"/>
      <c r="AM46" s="305"/>
      <c r="AN46" s="308"/>
      <c r="AO46" s="311"/>
      <c r="AP46" s="311"/>
      <c r="AQ46" s="311"/>
      <c r="AR46" s="241"/>
      <c r="AS46" s="241"/>
      <c r="AT46" s="241"/>
      <c r="AU46" s="241"/>
      <c r="AV46" s="241"/>
      <c r="AW46" s="241"/>
      <c r="AX46" s="241"/>
      <c r="AY46" s="316"/>
      <c r="AZ46" s="316"/>
      <c r="BA46" s="319"/>
    </row>
    <row r="47" spans="1:53" ht="15" customHeight="1" x14ac:dyDescent="0.2">
      <c r="A47" s="293"/>
      <c r="B47" s="296"/>
      <c r="C47" s="299"/>
      <c r="D47" s="325"/>
      <c r="E47" s="109"/>
      <c r="F47" s="100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2"/>
      <c r="X47" s="101"/>
      <c r="Y47" s="102"/>
      <c r="Z47" s="102"/>
      <c r="AA47" s="102"/>
      <c r="AB47" s="101"/>
      <c r="AC47" s="101"/>
      <c r="AD47" s="180"/>
      <c r="AE47" s="101"/>
      <c r="AF47" s="101"/>
      <c r="AG47" s="101"/>
      <c r="AH47" s="102"/>
      <c r="AI47" s="102"/>
      <c r="AJ47" s="103"/>
      <c r="AK47" s="321"/>
      <c r="AL47" s="279"/>
      <c r="AM47" s="305"/>
      <c r="AN47" s="308"/>
      <c r="AO47" s="311"/>
      <c r="AP47" s="311"/>
      <c r="AQ47" s="311"/>
      <c r="AR47" s="241"/>
      <c r="AS47" s="241"/>
      <c r="AT47" s="241"/>
      <c r="AU47" s="241"/>
      <c r="AV47" s="241"/>
      <c r="AW47" s="241"/>
      <c r="AX47" s="241"/>
      <c r="AY47" s="316"/>
      <c r="AZ47" s="316"/>
      <c r="BA47" s="319"/>
    </row>
    <row r="48" spans="1:53" ht="15" customHeight="1" thickBot="1" x14ac:dyDescent="0.25">
      <c r="A48" s="294"/>
      <c r="B48" s="297"/>
      <c r="C48" s="300"/>
      <c r="D48" s="326"/>
      <c r="E48" s="110"/>
      <c r="F48" s="105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94"/>
      <c r="X48" s="106"/>
      <c r="Y48" s="194"/>
      <c r="Z48" s="194"/>
      <c r="AA48" s="194"/>
      <c r="AB48" s="106"/>
      <c r="AC48" s="106"/>
      <c r="AD48" s="181"/>
      <c r="AE48" s="106"/>
      <c r="AF48" s="106"/>
      <c r="AG48" s="106"/>
      <c r="AH48" s="106"/>
      <c r="AI48" s="106"/>
      <c r="AJ48" s="107"/>
      <c r="AK48" s="322"/>
      <c r="AL48" s="280"/>
      <c r="AM48" s="306"/>
      <c r="AN48" s="309"/>
      <c r="AO48" s="312"/>
      <c r="AP48" s="312"/>
      <c r="AQ48" s="312"/>
      <c r="AR48" s="242"/>
      <c r="AS48" s="242"/>
      <c r="AT48" s="242"/>
      <c r="AU48" s="242"/>
      <c r="AV48" s="242"/>
      <c r="AW48" s="242"/>
      <c r="AX48" s="242"/>
      <c r="AY48" s="317"/>
      <c r="AZ48" s="317"/>
      <c r="BA48" s="320"/>
    </row>
    <row r="49" spans="1:53" ht="15" customHeight="1" x14ac:dyDescent="0.2">
      <c r="A49" s="292">
        <v>10</v>
      </c>
      <c r="B49" s="295" t="str">
        <f>IFERROR(VLOOKUP($C49,Списки!$A$1:$C$4003,2,0),"")</f>
        <v/>
      </c>
      <c r="C49" s="323"/>
      <c r="D49" s="324" t="str">
        <f>IFERROR(VLOOKUP($C49,Списки!$A$1:$C$4003,3,0),"")</f>
        <v/>
      </c>
      <c r="E49" s="108"/>
      <c r="F49" s="92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211"/>
      <c r="X49" s="93"/>
      <c r="Y49" s="211"/>
      <c r="Z49" s="211"/>
      <c r="AA49" s="211"/>
      <c r="AB49" s="93"/>
      <c r="AC49" s="93"/>
      <c r="AD49" s="178"/>
      <c r="AE49" s="93"/>
      <c r="AF49" s="93"/>
      <c r="AG49" s="93"/>
      <c r="AH49" s="93"/>
      <c r="AI49" s="93"/>
      <c r="AJ49" s="94"/>
      <c r="AK49" s="321">
        <f ca="1">SUMIF($F49:$AJ52,"Р",$F50:$AJ50)</f>
        <v>0</v>
      </c>
      <c r="AL49" s="279">
        <f ca="1">SUMIF($F51:$AJ52,"НУ",$F52:$AJ52)</f>
        <v>0</v>
      </c>
      <c r="AM49" s="305">
        <f ca="1">SUMIF(F49:AJ52,"РВ",F50:AJ50)</f>
        <v>0</v>
      </c>
      <c r="AN49" s="308">
        <f ca="1">AK49+AL49+AM49</f>
        <v>0</v>
      </c>
      <c r="AO49" s="310">
        <f t="shared" ref="AO49" si="31">COUNTIF($F49:$AJ52,"=Р")</f>
        <v>0</v>
      </c>
      <c r="AP49" s="311">
        <f>COUNTIF($F49:$AJ52,"=ВВ")</f>
        <v>0</v>
      </c>
      <c r="AQ49" s="311">
        <f>COUNTIF($F49:$AJ52,"=В")</f>
        <v>0</v>
      </c>
      <c r="AR49" s="241">
        <f>COUNTIF($F49:$AJ52,"=НА")</f>
        <v>0</v>
      </c>
      <c r="AS49" s="241">
        <f>COUNTIF(F49:AJ52,"=ТН")</f>
        <v>0</v>
      </c>
      <c r="AT49" s="241">
        <f>COUNTIF($F49:$AJ52,"=ВД")</f>
        <v>0</v>
      </c>
      <c r="AU49" s="241">
        <f>COUNTIF($F49:$AJ52,"=ВП")</f>
        <v>0</v>
      </c>
      <c r="AV49" s="241">
        <f>COUNTIF($F49:$AJ52,"=ДД")</f>
        <v>0</v>
      </c>
      <c r="AW49" s="241">
        <f>COUNTIF($F49:$AJ52,"=П")</f>
        <v>0</v>
      </c>
      <c r="AX49" s="241">
        <f>COUNTIF($F49:$AJ52,"=ПР")</f>
        <v>0</v>
      </c>
      <c r="AY49" s="316">
        <f>COUNTIF($F49:$AJ52,"=І")</f>
        <v>0</v>
      </c>
      <c r="AZ49" s="316">
        <f>COUNTIF($F49:$AJ52,"=НЗ")</f>
        <v>0</v>
      </c>
      <c r="BA49" s="318" t="str">
        <f>IF(C49&gt;1,[1]Графік!$H$36,"")</f>
        <v/>
      </c>
    </row>
    <row r="50" spans="1:53" ht="15" customHeight="1" x14ac:dyDescent="0.2">
      <c r="A50" s="293"/>
      <c r="B50" s="296"/>
      <c r="C50" s="299"/>
      <c r="D50" s="325"/>
      <c r="E50" s="109"/>
      <c r="F50" s="96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160"/>
      <c r="X50" s="97"/>
      <c r="Y50" s="160"/>
      <c r="Z50" s="160"/>
      <c r="AA50" s="160"/>
      <c r="AB50" s="97"/>
      <c r="AC50" s="97"/>
      <c r="AD50" s="179"/>
      <c r="AE50" s="97"/>
      <c r="AF50" s="97"/>
      <c r="AG50" s="97"/>
      <c r="AH50" s="97"/>
      <c r="AI50" s="97"/>
      <c r="AJ50" s="98"/>
      <c r="AK50" s="321"/>
      <c r="AL50" s="279"/>
      <c r="AM50" s="305"/>
      <c r="AN50" s="308"/>
      <c r="AO50" s="311"/>
      <c r="AP50" s="311"/>
      <c r="AQ50" s="311"/>
      <c r="AR50" s="241"/>
      <c r="AS50" s="241"/>
      <c r="AT50" s="241"/>
      <c r="AU50" s="241"/>
      <c r="AV50" s="241"/>
      <c r="AW50" s="241"/>
      <c r="AX50" s="241"/>
      <c r="AY50" s="316"/>
      <c r="AZ50" s="316"/>
      <c r="BA50" s="319"/>
    </row>
    <row r="51" spans="1:53" ht="15" customHeight="1" x14ac:dyDescent="0.2">
      <c r="A51" s="293"/>
      <c r="B51" s="296"/>
      <c r="C51" s="299"/>
      <c r="D51" s="325"/>
      <c r="E51" s="109"/>
      <c r="F51" s="100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2"/>
      <c r="X51" s="101"/>
      <c r="Y51" s="102"/>
      <c r="Z51" s="102"/>
      <c r="AA51" s="102"/>
      <c r="AB51" s="101"/>
      <c r="AC51" s="101"/>
      <c r="AD51" s="180"/>
      <c r="AE51" s="101"/>
      <c r="AF51" s="101"/>
      <c r="AG51" s="101"/>
      <c r="AH51" s="102"/>
      <c r="AI51" s="102"/>
      <c r="AJ51" s="103"/>
      <c r="AK51" s="321"/>
      <c r="AL51" s="279"/>
      <c r="AM51" s="305"/>
      <c r="AN51" s="308"/>
      <c r="AO51" s="311"/>
      <c r="AP51" s="311"/>
      <c r="AQ51" s="311"/>
      <c r="AR51" s="241"/>
      <c r="AS51" s="241"/>
      <c r="AT51" s="241"/>
      <c r="AU51" s="241"/>
      <c r="AV51" s="241"/>
      <c r="AW51" s="241"/>
      <c r="AX51" s="241"/>
      <c r="AY51" s="316"/>
      <c r="AZ51" s="316"/>
      <c r="BA51" s="319"/>
    </row>
    <row r="52" spans="1:53" ht="15" customHeight="1" thickBot="1" x14ac:dyDescent="0.25">
      <c r="A52" s="294"/>
      <c r="B52" s="297"/>
      <c r="C52" s="300"/>
      <c r="D52" s="326"/>
      <c r="E52" s="110"/>
      <c r="F52" s="105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94"/>
      <c r="X52" s="106"/>
      <c r="Y52" s="194"/>
      <c r="Z52" s="194"/>
      <c r="AA52" s="194"/>
      <c r="AB52" s="106"/>
      <c r="AC52" s="106"/>
      <c r="AD52" s="181"/>
      <c r="AE52" s="106"/>
      <c r="AF52" s="106"/>
      <c r="AG52" s="106"/>
      <c r="AH52" s="106"/>
      <c r="AI52" s="106"/>
      <c r="AJ52" s="107"/>
      <c r="AK52" s="322"/>
      <c r="AL52" s="280"/>
      <c r="AM52" s="306"/>
      <c r="AN52" s="309"/>
      <c r="AO52" s="312"/>
      <c r="AP52" s="312"/>
      <c r="AQ52" s="312"/>
      <c r="AR52" s="242"/>
      <c r="AS52" s="242"/>
      <c r="AT52" s="242"/>
      <c r="AU52" s="242"/>
      <c r="AV52" s="242"/>
      <c r="AW52" s="242"/>
      <c r="AX52" s="242"/>
      <c r="AY52" s="317"/>
      <c r="AZ52" s="317"/>
      <c r="BA52" s="320"/>
    </row>
    <row r="53" spans="1:53" ht="27" customHeight="1" thickBot="1" x14ac:dyDescent="0.25">
      <c r="A53" s="335" t="s">
        <v>496</v>
      </c>
      <c r="B53" s="336"/>
      <c r="C53" s="336"/>
      <c r="D53" s="336"/>
      <c r="E53" s="337"/>
      <c r="F53" s="218" t="str">
        <f>IF(COUNTIF(F$13:F$52,"Р")=0,"-",COUNTIF(F$13:F$52,"Р"))</f>
        <v>-</v>
      </c>
      <c r="G53" s="218" t="str">
        <f t="shared" ref="G53:AJ53" si="32">IF(COUNTIF(G$13:G$52,"Р")=0,"-",COUNTIF(G$13:G$52,"Р"))</f>
        <v>-</v>
      </c>
      <c r="H53" s="218">
        <f t="shared" si="32"/>
        <v>6</v>
      </c>
      <c r="I53" s="218">
        <f t="shared" si="32"/>
        <v>6</v>
      </c>
      <c r="J53" s="218">
        <f t="shared" si="32"/>
        <v>6</v>
      </c>
      <c r="K53" s="218">
        <f t="shared" si="32"/>
        <v>6</v>
      </c>
      <c r="L53" s="218" t="str">
        <f t="shared" si="32"/>
        <v>-</v>
      </c>
      <c r="M53" s="218" t="str">
        <f t="shared" si="32"/>
        <v>-</v>
      </c>
      <c r="N53" s="218">
        <f t="shared" si="32"/>
        <v>6</v>
      </c>
      <c r="O53" s="218">
        <f t="shared" si="32"/>
        <v>6</v>
      </c>
      <c r="P53" s="218">
        <f t="shared" si="32"/>
        <v>6</v>
      </c>
      <c r="Q53" s="218">
        <f t="shared" si="32"/>
        <v>6</v>
      </c>
      <c r="R53" s="218" t="str">
        <f t="shared" si="32"/>
        <v>-</v>
      </c>
      <c r="S53" s="218" t="str">
        <f t="shared" si="32"/>
        <v>-</v>
      </c>
      <c r="T53" s="218">
        <f t="shared" si="32"/>
        <v>5</v>
      </c>
      <c r="U53" s="218">
        <f t="shared" si="32"/>
        <v>5</v>
      </c>
      <c r="V53" s="218">
        <f t="shared" si="32"/>
        <v>4</v>
      </c>
      <c r="W53" s="218">
        <f t="shared" si="32"/>
        <v>6</v>
      </c>
      <c r="X53" s="218" t="str">
        <f t="shared" si="32"/>
        <v>-</v>
      </c>
      <c r="Y53" s="234" t="str">
        <f t="shared" si="32"/>
        <v>-</v>
      </c>
      <c r="Z53" s="234">
        <f t="shared" si="32"/>
        <v>6</v>
      </c>
      <c r="AA53" s="234">
        <f t="shared" si="32"/>
        <v>3</v>
      </c>
      <c r="AB53" s="218">
        <f t="shared" si="32"/>
        <v>1</v>
      </c>
      <c r="AC53" s="218">
        <f t="shared" si="32"/>
        <v>2</v>
      </c>
      <c r="AD53" s="236" t="str">
        <f t="shared" si="32"/>
        <v>-</v>
      </c>
      <c r="AE53" s="218" t="str">
        <f t="shared" si="32"/>
        <v>-</v>
      </c>
      <c r="AF53" s="218">
        <f t="shared" si="32"/>
        <v>6</v>
      </c>
      <c r="AG53" s="218">
        <f t="shared" si="32"/>
        <v>6</v>
      </c>
      <c r="AH53" s="218" t="str">
        <f t="shared" si="32"/>
        <v>-</v>
      </c>
      <c r="AI53" s="218" t="str">
        <f t="shared" si="32"/>
        <v>-</v>
      </c>
      <c r="AJ53" s="218" t="str">
        <f t="shared" si="32"/>
        <v>-</v>
      </c>
      <c r="AK53" s="215">
        <f ca="1">IF(SUM(AK$13:AK$52)&gt;0,SUM(AK$13:AK$52),"-")</f>
        <v>640</v>
      </c>
      <c r="AL53" s="219" t="str">
        <f t="shared" ref="AL53:AZ53" ca="1" si="33">IF(SUM(AL$13:AL$52)&gt;0,SUM(AL$13:AL$52),"-")</f>
        <v>-</v>
      </c>
      <c r="AM53" s="219" t="str">
        <f t="shared" ca="1" si="33"/>
        <v>-</v>
      </c>
      <c r="AN53" s="216">
        <f t="shared" ca="1" si="33"/>
        <v>640</v>
      </c>
      <c r="AO53" s="220">
        <f t="shared" si="33"/>
        <v>92</v>
      </c>
      <c r="AP53" s="220">
        <f t="shared" si="33"/>
        <v>60</v>
      </c>
      <c r="AQ53" s="220" t="str">
        <f t="shared" si="33"/>
        <v>-</v>
      </c>
      <c r="AR53" s="220" t="str">
        <f t="shared" si="33"/>
        <v>-</v>
      </c>
      <c r="AS53" s="220" t="str">
        <f t="shared" si="33"/>
        <v>-</v>
      </c>
      <c r="AT53" s="220" t="str">
        <f t="shared" si="33"/>
        <v>-</v>
      </c>
      <c r="AU53" s="220" t="str">
        <f t="shared" si="33"/>
        <v>-</v>
      </c>
      <c r="AV53" s="220" t="str">
        <f t="shared" si="33"/>
        <v>-</v>
      </c>
      <c r="AW53" s="220">
        <f t="shared" si="33"/>
        <v>14</v>
      </c>
      <c r="AX53" s="220" t="str">
        <f t="shared" si="33"/>
        <v>-</v>
      </c>
      <c r="AY53" s="220" t="str">
        <f t="shared" si="33"/>
        <v>-</v>
      </c>
      <c r="AZ53" s="220">
        <f t="shared" si="33"/>
        <v>2</v>
      </c>
      <c r="BA53" s="221">
        <f>IF(SUM(BA$13:BA$52)&gt;0,SUM(BA$13:BA$52),"-")</f>
        <v>864</v>
      </c>
    </row>
    <row r="54" spans="1:53" ht="27" customHeight="1" thickBot="1" x14ac:dyDescent="0.25">
      <c r="A54" s="335" t="s">
        <v>85</v>
      </c>
      <c r="B54" s="336"/>
      <c r="C54" s="336"/>
      <c r="D54" s="336"/>
      <c r="E54" s="337"/>
      <c r="F54" s="218" t="str">
        <f>IF(COUNTIF(F$13:F$52,"РВ")=0,"-",COUNTIF(F$13:F$52,"РВ"))</f>
        <v>-</v>
      </c>
      <c r="G54" s="218" t="str">
        <f t="shared" ref="G54:AJ54" si="34">IF(COUNTIF(G$13:G$52,"РВ")=0,"-",COUNTIF(G$13:G$52,"РВ"))</f>
        <v>-</v>
      </c>
      <c r="H54" s="218" t="str">
        <f t="shared" si="34"/>
        <v>-</v>
      </c>
      <c r="I54" s="218" t="str">
        <f t="shared" si="34"/>
        <v>-</v>
      </c>
      <c r="J54" s="218" t="str">
        <f t="shared" si="34"/>
        <v>-</v>
      </c>
      <c r="K54" s="218" t="str">
        <f t="shared" si="34"/>
        <v>-</v>
      </c>
      <c r="L54" s="218" t="str">
        <f t="shared" si="34"/>
        <v>-</v>
      </c>
      <c r="M54" s="218" t="str">
        <f t="shared" si="34"/>
        <v>-</v>
      </c>
      <c r="N54" s="218" t="str">
        <f t="shared" si="34"/>
        <v>-</v>
      </c>
      <c r="O54" s="218" t="str">
        <f t="shared" si="34"/>
        <v>-</v>
      </c>
      <c r="P54" s="218" t="str">
        <f t="shared" si="34"/>
        <v>-</v>
      </c>
      <c r="Q54" s="218" t="str">
        <f t="shared" si="34"/>
        <v>-</v>
      </c>
      <c r="R54" s="218" t="str">
        <f t="shared" si="34"/>
        <v>-</v>
      </c>
      <c r="S54" s="218" t="str">
        <f t="shared" si="34"/>
        <v>-</v>
      </c>
      <c r="T54" s="218" t="str">
        <f t="shared" si="34"/>
        <v>-</v>
      </c>
      <c r="U54" s="218" t="str">
        <f t="shared" si="34"/>
        <v>-</v>
      </c>
      <c r="V54" s="218" t="str">
        <f t="shared" si="34"/>
        <v>-</v>
      </c>
      <c r="W54" s="218" t="str">
        <f t="shared" si="34"/>
        <v>-</v>
      </c>
      <c r="X54" s="218" t="str">
        <f t="shared" si="34"/>
        <v>-</v>
      </c>
      <c r="Y54" s="234" t="str">
        <f t="shared" si="34"/>
        <v>-</v>
      </c>
      <c r="Z54" s="234" t="str">
        <f t="shared" si="34"/>
        <v>-</v>
      </c>
      <c r="AA54" s="234" t="str">
        <f t="shared" si="34"/>
        <v>-</v>
      </c>
      <c r="AB54" s="218" t="str">
        <f t="shared" si="34"/>
        <v>-</v>
      </c>
      <c r="AC54" s="218" t="str">
        <f t="shared" si="34"/>
        <v>-</v>
      </c>
      <c r="AD54" s="236" t="str">
        <f t="shared" si="34"/>
        <v>-</v>
      </c>
      <c r="AE54" s="218" t="str">
        <f t="shared" si="34"/>
        <v>-</v>
      </c>
      <c r="AF54" s="218" t="str">
        <f t="shared" si="34"/>
        <v>-</v>
      </c>
      <c r="AG54" s="218" t="str">
        <f t="shared" si="34"/>
        <v>-</v>
      </c>
      <c r="AH54" s="218" t="str">
        <f t="shared" si="34"/>
        <v>-</v>
      </c>
      <c r="AI54" s="218" t="str">
        <f t="shared" si="34"/>
        <v>-</v>
      </c>
      <c r="AJ54" s="218" t="str">
        <f t="shared" si="34"/>
        <v>-</v>
      </c>
      <c r="AK54" s="214"/>
      <c r="AL54" s="214"/>
      <c r="AM54" s="214"/>
      <c r="AN54" s="214"/>
      <c r="AO54" s="214"/>
      <c r="AP54" s="214"/>
      <c r="AQ54" s="214"/>
      <c r="AR54" s="214"/>
      <c r="AS54" s="214"/>
      <c r="AT54" s="214"/>
      <c r="AU54" s="214"/>
      <c r="AV54" s="214"/>
      <c r="AW54" s="214"/>
      <c r="AX54" s="214"/>
      <c r="AY54" s="214"/>
      <c r="AZ54" s="214"/>
      <c r="BA54" s="217"/>
    </row>
    <row r="55" spans="1:53" ht="27" customHeight="1" thickBot="1" x14ac:dyDescent="0.25">
      <c r="A55" s="335" t="s">
        <v>84</v>
      </c>
      <c r="B55" s="336"/>
      <c r="C55" s="336"/>
      <c r="D55" s="336"/>
      <c r="E55" s="336"/>
      <c r="F55" s="218" t="str">
        <f>IF(COUNTIF(F$13:F$52,"НУ")=0,"-",COUNTIF(F$13:F$52,"НУ"))</f>
        <v>-</v>
      </c>
      <c r="G55" s="218" t="str">
        <f t="shared" ref="G55:AJ55" si="35">IF(COUNTIF(G$13:G$52,"НУ")=0,"-",COUNTIF(G$13:G$52,"НУ"))</f>
        <v>-</v>
      </c>
      <c r="H55" s="218" t="str">
        <f t="shared" si="35"/>
        <v>-</v>
      </c>
      <c r="I55" s="218" t="str">
        <f t="shared" si="35"/>
        <v>-</v>
      </c>
      <c r="J55" s="218" t="str">
        <f t="shared" si="35"/>
        <v>-</v>
      </c>
      <c r="K55" s="218" t="str">
        <f t="shared" si="35"/>
        <v>-</v>
      </c>
      <c r="L55" s="218" t="str">
        <f t="shared" si="35"/>
        <v>-</v>
      </c>
      <c r="M55" s="218" t="str">
        <f t="shared" si="35"/>
        <v>-</v>
      </c>
      <c r="N55" s="218" t="str">
        <f t="shared" si="35"/>
        <v>-</v>
      </c>
      <c r="O55" s="218" t="str">
        <f t="shared" si="35"/>
        <v>-</v>
      </c>
      <c r="P55" s="218" t="str">
        <f t="shared" si="35"/>
        <v>-</v>
      </c>
      <c r="Q55" s="218" t="str">
        <f t="shared" si="35"/>
        <v>-</v>
      </c>
      <c r="R55" s="218" t="str">
        <f t="shared" si="35"/>
        <v>-</v>
      </c>
      <c r="S55" s="218" t="str">
        <f t="shared" si="35"/>
        <v>-</v>
      </c>
      <c r="T55" s="218" t="str">
        <f t="shared" si="35"/>
        <v>-</v>
      </c>
      <c r="U55" s="218" t="str">
        <f t="shared" si="35"/>
        <v>-</v>
      </c>
      <c r="V55" s="218" t="str">
        <f t="shared" si="35"/>
        <v>-</v>
      </c>
      <c r="W55" s="218" t="str">
        <f t="shared" si="35"/>
        <v>-</v>
      </c>
      <c r="X55" s="218" t="str">
        <f t="shared" si="35"/>
        <v>-</v>
      </c>
      <c r="Y55" s="234" t="str">
        <f t="shared" si="35"/>
        <v>-</v>
      </c>
      <c r="Z55" s="234" t="str">
        <f t="shared" si="35"/>
        <v>-</v>
      </c>
      <c r="AA55" s="234" t="str">
        <f t="shared" si="35"/>
        <v>-</v>
      </c>
      <c r="AB55" s="218" t="str">
        <f t="shared" si="35"/>
        <v>-</v>
      </c>
      <c r="AC55" s="218" t="str">
        <f t="shared" si="35"/>
        <v>-</v>
      </c>
      <c r="AD55" s="236" t="str">
        <f t="shared" si="35"/>
        <v>-</v>
      </c>
      <c r="AE55" s="218" t="str">
        <f t="shared" si="35"/>
        <v>-</v>
      </c>
      <c r="AF55" s="218" t="str">
        <f t="shared" si="35"/>
        <v>-</v>
      </c>
      <c r="AG55" s="218" t="str">
        <f t="shared" si="35"/>
        <v>-</v>
      </c>
      <c r="AH55" s="218" t="str">
        <f t="shared" si="35"/>
        <v>-</v>
      </c>
      <c r="AI55" s="218" t="str">
        <f t="shared" si="35"/>
        <v>-</v>
      </c>
      <c r="AJ55" s="218" t="str">
        <f t="shared" si="35"/>
        <v>-</v>
      </c>
      <c r="AK55" s="214"/>
      <c r="AL55" s="214"/>
      <c r="AM55" s="214"/>
      <c r="AN55" s="214"/>
      <c r="AO55" s="214"/>
      <c r="AP55" s="214"/>
      <c r="AQ55" s="214"/>
      <c r="AR55" s="214"/>
      <c r="AS55" s="214"/>
      <c r="AT55" s="214"/>
      <c r="AU55" s="214"/>
      <c r="AV55" s="214"/>
      <c r="AW55" s="214"/>
      <c r="AX55" s="214"/>
      <c r="AY55" s="214"/>
      <c r="AZ55" s="214"/>
      <c r="BA55" s="217"/>
    </row>
    <row r="56" spans="1:53" ht="27" customHeight="1" thickBot="1" x14ac:dyDescent="0.25">
      <c r="A56" s="338" t="s">
        <v>640</v>
      </c>
      <c r="B56" s="339"/>
      <c r="C56" s="339"/>
      <c r="D56" s="339"/>
      <c r="E56" s="339"/>
      <c r="F56" s="222" t="str">
        <f>IF(COUNTIF(F$13:F$52,"ВВ"),"-",IF(COUNTIF(F$13:F$52,"НЗ")+COUNTIF(F$13:F$52,"ТН")+COUNTIF(F$13:F$52,"ПР")+COUNTIF(F$13:F$52,"П")+COUNTIF(F$13:F$52,"В")+COUNTIF(F$13:F$52,"НА")+COUNTIF(F$13:F$52,"ВД")+COUNTIF(F$13:F$52,"ВП")+COUNTIF(F$13:F$52,"ДД")+COUNTIF(F$13:F$52,"І")=0,"-",COUNTIF(F$13:F$52,"НЗ")+COUNTIF(F$13:F$52,"ТН")+COUNTIF(F$13:F$52,"ПР")+COUNTIF(F$13:F$52,"П")+COUNTIF(F$13:F$52,"В")+COUNTIF(F$13:F$52,"НА")+COUNTIF(F$13:F$52,"ВД")+COUNTIF(F$13:F$52,"ВП")+COUNTIF(F$13:F$52,"ДД")+COUNTIF(F$13:F$52,"І")))</f>
        <v>-</v>
      </c>
      <c r="G56" s="222" t="str">
        <f t="shared" ref="G56:AJ56" si="36">IF(COUNTIF(G$13:G$52,"ВВ"),"-",IF(COUNTIF(G$13:G$52,"НЗ")+COUNTIF(G$13:G$52,"ТН")+COUNTIF(G$13:G$52,"ПР")+COUNTIF(G$13:G$52,"П")+COUNTIF(G$13:G$52,"В")+COUNTIF(G$13:G$52,"НА")+COUNTIF(G$13:G$52,"ВД")+COUNTIF(G$13:G$52,"ВП")+COUNTIF(G$13:G$52,"ДД")+COUNTIF(G$13:G$52,"І")=0,"-",COUNTIF(G$13:G$52,"НЗ")+COUNTIF(G$13:G$52,"ТН")+COUNTIF(G$13:G$52,"ПР")+COUNTIF(G$13:G$52,"П")+COUNTIF(G$13:G$52,"В")+COUNTIF(G$13:G$52,"НА")+COUNTIF(G$13:G$52,"ВД")+COUNTIF(G$13:G$52,"ВП")+COUNTIF(G$13:G$52,"ДД")+COUNTIF(G$13:G$52,"І")))</f>
        <v>-</v>
      </c>
      <c r="H56" s="222" t="str">
        <f t="shared" si="36"/>
        <v>-</v>
      </c>
      <c r="I56" s="222" t="str">
        <f t="shared" si="36"/>
        <v>-</v>
      </c>
      <c r="J56" s="222" t="str">
        <f t="shared" si="36"/>
        <v>-</v>
      </c>
      <c r="K56" s="222" t="str">
        <f t="shared" si="36"/>
        <v>-</v>
      </c>
      <c r="L56" s="222" t="str">
        <f t="shared" si="36"/>
        <v>-</v>
      </c>
      <c r="M56" s="222" t="str">
        <f t="shared" si="36"/>
        <v>-</v>
      </c>
      <c r="N56" s="222" t="str">
        <f t="shared" si="36"/>
        <v>-</v>
      </c>
      <c r="O56" s="222" t="str">
        <f t="shared" si="36"/>
        <v>-</v>
      </c>
      <c r="P56" s="222" t="str">
        <f t="shared" si="36"/>
        <v>-</v>
      </c>
      <c r="Q56" s="222" t="str">
        <f t="shared" si="36"/>
        <v>-</v>
      </c>
      <c r="R56" s="222" t="str">
        <f t="shared" si="36"/>
        <v>-</v>
      </c>
      <c r="S56" s="222" t="str">
        <f t="shared" si="36"/>
        <v>-</v>
      </c>
      <c r="T56" s="222">
        <f t="shared" si="36"/>
        <v>1</v>
      </c>
      <c r="U56" s="222">
        <f t="shared" si="36"/>
        <v>1</v>
      </c>
      <c r="V56" s="222">
        <f t="shared" si="36"/>
        <v>2</v>
      </c>
      <c r="W56" s="222" t="str">
        <f t="shared" si="36"/>
        <v>-</v>
      </c>
      <c r="X56" s="222" t="str">
        <f t="shared" si="36"/>
        <v>-</v>
      </c>
      <c r="Y56" s="235" t="str">
        <f t="shared" si="36"/>
        <v>-</v>
      </c>
      <c r="Z56" s="235" t="str">
        <f t="shared" si="36"/>
        <v>-</v>
      </c>
      <c r="AA56" s="235">
        <f t="shared" si="36"/>
        <v>3</v>
      </c>
      <c r="AB56" s="222">
        <f t="shared" si="36"/>
        <v>5</v>
      </c>
      <c r="AC56" s="222">
        <f t="shared" si="36"/>
        <v>4</v>
      </c>
      <c r="AD56" s="237" t="str">
        <f t="shared" si="36"/>
        <v>-</v>
      </c>
      <c r="AE56" s="222" t="str">
        <f t="shared" si="36"/>
        <v>-</v>
      </c>
      <c r="AF56" s="222" t="str">
        <f t="shared" si="36"/>
        <v>-</v>
      </c>
      <c r="AG56" s="222" t="str">
        <f t="shared" si="36"/>
        <v>-</v>
      </c>
      <c r="AH56" s="222" t="str">
        <f t="shared" si="36"/>
        <v>-</v>
      </c>
      <c r="AI56" s="222" t="str">
        <f t="shared" si="36"/>
        <v>-</v>
      </c>
      <c r="AJ56" s="222" t="str">
        <f t="shared" si="36"/>
        <v>-</v>
      </c>
      <c r="AK56" s="223"/>
      <c r="AL56" s="223"/>
      <c r="AM56" s="223"/>
      <c r="AN56" s="223"/>
      <c r="AO56" s="223"/>
      <c r="AP56" s="223"/>
      <c r="AQ56" s="223"/>
      <c r="AR56" s="223"/>
      <c r="AS56" s="223"/>
      <c r="AT56" s="223"/>
      <c r="AU56" s="223"/>
      <c r="AV56" s="223"/>
      <c r="AW56" s="223"/>
      <c r="AX56" s="223"/>
      <c r="AY56" s="223"/>
      <c r="AZ56" s="223"/>
      <c r="BA56" s="224"/>
    </row>
    <row r="57" spans="1:53" x14ac:dyDescent="0.2">
      <c r="D57" s="65"/>
      <c r="E57" s="65"/>
    </row>
    <row r="58" spans="1:53" x14ac:dyDescent="0.2">
      <c r="A58" s="331" t="s">
        <v>62</v>
      </c>
      <c r="B58" s="331"/>
      <c r="C58" s="331"/>
      <c r="D58" s="331"/>
      <c r="E58" s="332"/>
      <c r="F58" s="332"/>
      <c r="G58" s="332"/>
      <c r="H58" s="332"/>
      <c r="I58" s="332"/>
      <c r="J58" s="332"/>
      <c r="L58" s="329"/>
      <c r="M58" s="329"/>
      <c r="N58" s="329"/>
      <c r="P58" s="330"/>
      <c r="Q58" s="330"/>
      <c r="R58" s="330"/>
      <c r="S58" s="330"/>
      <c r="T58" s="330"/>
      <c r="U58" s="111"/>
      <c r="V58" s="111"/>
      <c r="W58" s="195"/>
      <c r="X58" s="111"/>
      <c r="Y58" s="195"/>
      <c r="Z58" s="195"/>
      <c r="AA58" s="195"/>
      <c r="AB58" s="111"/>
      <c r="AC58" s="111"/>
      <c r="AD58" s="182"/>
      <c r="AE58" s="111"/>
      <c r="AF58" s="111"/>
      <c r="AG58" s="111"/>
      <c r="AH58" s="111"/>
      <c r="AI58" s="111"/>
      <c r="AJ58" s="111"/>
      <c r="AK58" s="333"/>
      <c r="AL58" s="333"/>
      <c r="AM58" s="333"/>
      <c r="AN58" s="112"/>
      <c r="AO58" s="112"/>
    </row>
    <row r="59" spans="1:53" x14ac:dyDescent="0.15">
      <c r="A59" s="78"/>
      <c r="B59" s="113"/>
      <c r="C59" s="114"/>
      <c r="D59" s="78"/>
      <c r="E59" s="334" t="s">
        <v>63</v>
      </c>
      <c r="F59" s="334"/>
      <c r="G59" s="334"/>
      <c r="H59" s="334"/>
      <c r="I59" s="334"/>
      <c r="J59" s="334"/>
      <c r="K59" s="78"/>
      <c r="L59" s="334" t="s">
        <v>64</v>
      </c>
      <c r="M59" s="334"/>
      <c r="N59" s="334"/>
      <c r="O59" s="78"/>
      <c r="P59" s="334" t="s">
        <v>65</v>
      </c>
      <c r="Q59" s="334"/>
      <c r="R59" s="334"/>
      <c r="S59" s="334"/>
      <c r="T59" s="334"/>
      <c r="U59" s="78"/>
      <c r="V59" s="78"/>
      <c r="W59" s="196"/>
      <c r="X59" s="78"/>
      <c r="Y59" s="196"/>
      <c r="Z59" s="196"/>
      <c r="AA59" s="196"/>
      <c r="AB59" s="78"/>
      <c r="AC59" s="78"/>
      <c r="AD59" s="183"/>
      <c r="AE59" s="78"/>
      <c r="AF59" s="78"/>
      <c r="AG59" s="78"/>
      <c r="AH59" s="78"/>
      <c r="AI59" s="78"/>
      <c r="AJ59" s="78"/>
      <c r="AK59" s="78"/>
      <c r="AL59" s="115"/>
      <c r="AM59" s="78"/>
      <c r="AN59" s="116"/>
      <c r="AO59" s="116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117"/>
    </row>
    <row r="60" spans="1:53" x14ac:dyDescent="0.2">
      <c r="A60" s="118" t="s">
        <v>66</v>
      </c>
      <c r="B60" s="118"/>
      <c r="C60" s="119"/>
      <c r="E60" s="328" t="s">
        <v>67</v>
      </c>
      <c r="F60" s="328"/>
      <c r="G60" s="328"/>
      <c r="H60" s="328"/>
      <c r="I60" s="328"/>
      <c r="J60" s="328"/>
      <c r="L60" s="329"/>
      <c r="M60" s="329"/>
      <c r="N60" s="329"/>
      <c r="P60" s="330"/>
      <c r="Q60" s="330"/>
      <c r="R60" s="330"/>
      <c r="S60" s="330"/>
      <c r="T60" s="330"/>
      <c r="U60" s="111"/>
      <c r="V60" s="111"/>
      <c r="W60" s="195"/>
      <c r="X60" s="111"/>
      <c r="Y60" s="195"/>
      <c r="Z60" s="195"/>
      <c r="AA60" s="195"/>
      <c r="AB60" s="111"/>
      <c r="AC60" s="111"/>
      <c r="AD60" s="182"/>
      <c r="AE60" s="111"/>
      <c r="AF60" s="111"/>
      <c r="AG60" s="111"/>
      <c r="AH60" s="111"/>
      <c r="AI60" s="111"/>
      <c r="AJ60" s="111"/>
      <c r="AK60" s="340">
        <f ca="1">AO4</f>
        <v>43522</v>
      </c>
      <c r="AL60" s="340"/>
      <c r="AM60" s="340"/>
      <c r="AN60" s="112"/>
      <c r="AO60" s="112"/>
    </row>
    <row r="61" spans="1:53" x14ac:dyDescent="0.2">
      <c r="A61" s="78"/>
      <c r="B61" s="78"/>
      <c r="C61" s="120"/>
      <c r="D61" s="78"/>
      <c r="E61" s="334" t="s">
        <v>63</v>
      </c>
      <c r="F61" s="334"/>
      <c r="G61" s="334"/>
      <c r="H61" s="334"/>
      <c r="I61" s="334"/>
      <c r="J61" s="334"/>
      <c r="K61" s="78"/>
      <c r="L61" s="334" t="s">
        <v>64</v>
      </c>
      <c r="M61" s="334"/>
      <c r="N61" s="334"/>
      <c r="O61" s="78"/>
      <c r="P61" s="334" t="s">
        <v>65</v>
      </c>
      <c r="Q61" s="334"/>
      <c r="R61" s="334"/>
      <c r="S61" s="334"/>
      <c r="T61" s="334"/>
      <c r="U61" s="116"/>
      <c r="V61" s="116"/>
      <c r="W61" s="197"/>
      <c r="X61" s="116"/>
      <c r="Y61" s="197"/>
      <c r="Z61" s="197"/>
      <c r="AA61" s="197"/>
      <c r="AB61" s="116"/>
      <c r="AC61" s="116"/>
      <c r="AD61" s="184"/>
      <c r="AE61" s="116"/>
      <c r="AF61" s="116"/>
      <c r="AG61" s="116"/>
      <c r="AH61" s="116"/>
      <c r="AI61" s="116"/>
      <c r="AJ61" s="116"/>
      <c r="AK61" s="116"/>
      <c r="AL61" s="78"/>
      <c r="AM61" s="116"/>
      <c r="AN61" s="116"/>
      <c r="AO61" s="116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117"/>
    </row>
    <row r="63" spans="1:53" x14ac:dyDescent="0.2">
      <c r="D63" s="341" t="s">
        <v>68</v>
      </c>
      <c r="E63" s="342"/>
      <c r="F63" s="342"/>
      <c r="G63" s="342"/>
      <c r="H63" s="342"/>
      <c r="I63" s="342"/>
      <c r="J63" s="342"/>
      <c r="K63" s="342"/>
      <c r="L63" s="342"/>
      <c r="M63" s="342"/>
      <c r="N63" s="342"/>
      <c r="O63" s="342"/>
      <c r="P63" s="342"/>
      <c r="Q63" s="342"/>
      <c r="R63" s="342"/>
      <c r="S63" s="342"/>
      <c r="T63" s="342"/>
      <c r="U63" s="342"/>
      <c r="V63" s="342"/>
      <c r="W63" s="342"/>
      <c r="X63" s="342"/>
      <c r="Y63" s="342"/>
      <c r="Z63" s="342"/>
      <c r="AA63" s="342"/>
      <c r="AB63" s="342"/>
      <c r="AC63" s="342"/>
      <c r="AD63" s="342"/>
      <c r="AE63" s="342"/>
      <c r="AF63" s="342"/>
      <c r="AG63" s="342"/>
      <c r="AH63" s="342"/>
      <c r="AI63" s="342"/>
      <c r="AJ63" s="342"/>
      <c r="AK63" s="342"/>
      <c r="AL63" s="342"/>
      <c r="AM63" s="342"/>
    </row>
    <row r="64" spans="1:53" x14ac:dyDescent="0.2">
      <c r="D64" s="121" t="s">
        <v>10</v>
      </c>
      <c r="E64" s="121" t="s">
        <v>69</v>
      </c>
      <c r="F64" s="327" t="s">
        <v>70</v>
      </c>
      <c r="G64" s="327"/>
      <c r="H64" s="327"/>
      <c r="I64" s="327"/>
      <c r="J64" s="327"/>
      <c r="K64" s="327"/>
      <c r="L64" s="327"/>
      <c r="M64" s="327"/>
      <c r="N64" s="327"/>
      <c r="O64" s="327"/>
      <c r="P64" s="327"/>
      <c r="Q64" s="327"/>
      <c r="R64" s="327"/>
      <c r="S64" s="327"/>
      <c r="T64" s="327"/>
      <c r="U64" s="327"/>
      <c r="V64" s="327"/>
      <c r="W64" s="327"/>
      <c r="X64" s="327"/>
      <c r="Y64" s="327"/>
      <c r="Z64" s="327"/>
      <c r="AA64" s="327"/>
      <c r="AB64" s="327"/>
      <c r="AC64" s="327"/>
      <c r="AD64" s="327"/>
      <c r="AE64" s="327"/>
      <c r="AF64" s="327"/>
      <c r="AG64" s="327"/>
      <c r="AH64" s="327"/>
      <c r="AI64" s="327"/>
      <c r="AJ64" s="327"/>
      <c r="AK64" s="327"/>
      <c r="AL64" s="327"/>
      <c r="AM64" s="327"/>
    </row>
    <row r="65" spans="4:39" x14ac:dyDescent="0.2">
      <c r="D65" s="121" t="s">
        <v>11</v>
      </c>
      <c r="E65" s="121" t="s">
        <v>69</v>
      </c>
      <c r="F65" s="327" t="s">
        <v>71</v>
      </c>
      <c r="G65" s="327"/>
      <c r="H65" s="327"/>
      <c r="I65" s="327"/>
      <c r="J65" s="327"/>
      <c r="K65" s="327"/>
      <c r="L65" s="327"/>
      <c r="M65" s="327"/>
      <c r="N65" s="327"/>
      <c r="O65" s="327"/>
      <c r="P65" s="327"/>
      <c r="Q65" s="327"/>
      <c r="R65" s="327"/>
      <c r="S65" s="327"/>
      <c r="T65" s="327"/>
      <c r="U65" s="327"/>
      <c r="V65" s="327"/>
      <c r="W65" s="327"/>
      <c r="X65" s="327"/>
      <c r="Y65" s="327"/>
      <c r="Z65" s="327"/>
      <c r="AA65" s="327"/>
      <c r="AB65" s="327"/>
      <c r="AC65" s="327"/>
      <c r="AD65" s="327"/>
      <c r="AE65" s="327"/>
      <c r="AF65" s="327"/>
      <c r="AG65" s="327"/>
      <c r="AH65" s="327"/>
      <c r="AI65" s="327"/>
      <c r="AJ65" s="327"/>
      <c r="AK65" s="327"/>
      <c r="AL65" s="327"/>
      <c r="AM65" s="327"/>
    </row>
    <row r="66" spans="4:39" x14ac:dyDescent="0.2">
      <c r="D66" s="121" t="s">
        <v>72</v>
      </c>
      <c r="E66" s="121" t="s">
        <v>69</v>
      </c>
      <c r="F66" s="327" t="s">
        <v>73</v>
      </c>
      <c r="G66" s="327"/>
      <c r="H66" s="327"/>
      <c r="I66" s="327"/>
      <c r="J66" s="327"/>
      <c r="K66" s="327"/>
      <c r="L66" s="327"/>
      <c r="M66" s="327"/>
      <c r="N66" s="327"/>
      <c r="O66" s="327"/>
      <c r="P66" s="327"/>
      <c r="Q66" s="327"/>
      <c r="R66" s="327"/>
      <c r="S66" s="327"/>
      <c r="T66" s="327"/>
      <c r="U66" s="327"/>
      <c r="V66" s="327"/>
      <c r="W66" s="327"/>
      <c r="X66" s="327"/>
      <c r="Y66" s="327"/>
      <c r="Z66" s="327"/>
      <c r="AA66" s="327"/>
      <c r="AB66" s="327"/>
      <c r="AC66" s="327"/>
      <c r="AD66" s="327"/>
      <c r="AE66" s="327"/>
      <c r="AF66" s="327"/>
      <c r="AG66" s="327"/>
      <c r="AH66" s="327"/>
      <c r="AI66" s="327"/>
      <c r="AJ66" s="327"/>
      <c r="AK66" s="327"/>
      <c r="AL66" s="327"/>
      <c r="AM66" s="327"/>
    </row>
    <row r="67" spans="4:39" x14ac:dyDescent="0.2">
      <c r="D67" s="121" t="s">
        <v>74</v>
      </c>
      <c r="E67" s="121" t="s">
        <v>69</v>
      </c>
      <c r="F67" s="327" t="s">
        <v>75</v>
      </c>
      <c r="G67" s="327"/>
      <c r="H67" s="327"/>
      <c r="I67" s="327"/>
      <c r="J67" s="327"/>
      <c r="K67" s="327"/>
      <c r="L67" s="327"/>
      <c r="M67" s="327"/>
      <c r="N67" s="327"/>
      <c r="O67" s="327"/>
      <c r="P67" s="327"/>
      <c r="Q67" s="327"/>
      <c r="R67" s="327"/>
      <c r="S67" s="327"/>
      <c r="T67" s="327"/>
      <c r="U67" s="327"/>
      <c r="V67" s="327"/>
      <c r="W67" s="327"/>
      <c r="X67" s="327"/>
      <c r="Y67" s="327"/>
      <c r="Z67" s="327"/>
      <c r="AA67" s="327"/>
      <c r="AB67" s="327"/>
      <c r="AC67" s="327"/>
      <c r="AD67" s="327"/>
      <c r="AE67" s="327"/>
      <c r="AF67" s="327"/>
      <c r="AG67" s="327"/>
      <c r="AH67" s="327"/>
      <c r="AI67" s="327"/>
      <c r="AJ67" s="327"/>
      <c r="AK67" s="327"/>
      <c r="AL67" s="327"/>
      <c r="AM67" s="327"/>
    </row>
    <row r="68" spans="4:39" x14ac:dyDescent="0.2">
      <c r="D68" s="121" t="s">
        <v>50</v>
      </c>
      <c r="E68" s="121" t="s">
        <v>69</v>
      </c>
      <c r="F68" s="327" t="s">
        <v>76</v>
      </c>
      <c r="G68" s="327"/>
      <c r="H68" s="327"/>
      <c r="I68" s="327"/>
      <c r="J68" s="327"/>
      <c r="K68" s="327"/>
      <c r="L68" s="327"/>
      <c r="M68" s="327"/>
      <c r="N68" s="327"/>
      <c r="O68" s="327"/>
      <c r="P68" s="327"/>
      <c r="Q68" s="327"/>
      <c r="R68" s="327"/>
      <c r="S68" s="327"/>
      <c r="T68" s="327"/>
      <c r="U68" s="327"/>
      <c r="V68" s="327"/>
      <c r="W68" s="327"/>
      <c r="X68" s="327"/>
      <c r="Y68" s="327"/>
      <c r="Z68" s="327"/>
      <c r="AA68" s="327"/>
      <c r="AB68" s="327"/>
      <c r="AC68" s="327"/>
      <c r="AD68" s="327"/>
      <c r="AE68" s="327"/>
      <c r="AF68" s="327"/>
      <c r="AG68" s="327"/>
      <c r="AH68" s="327"/>
      <c r="AI68" s="327"/>
      <c r="AJ68" s="327"/>
      <c r="AK68" s="327"/>
      <c r="AL68" s="327"/>
      <c r="AM68" s="327"/>
    </row>
    <row r="69" spans="4:39" x14ac:dyDescent="0.2">
      <c r="D69" s="121" t="s">
        <v>51</v>
      </c>
      <c r="E69" s="121" t="s">
        <v>69</v>
      </c>
      <c r="F69" s="327" t="s">
        <v>77</v>
      </c>
      <c r="G69" s="327"/>
      <c r="H69" s="327"/>
      <c r="I69" s="327"/>
      <c r="J69" s="327"/>
      <c r="K69" s="327"/>
      <c r="L69" s="327"/>
      <c r="M69" s="327"/>
      <c r="N69" s="327"/>
      <c r="O69" s="327"/>
      <c r="P69" s="327"/>
      <c r="Q69" s="327"/>
      <c r="R69" s="327"/>
      <c r="S69" s="327"/>
      <c r="T69" s="327"/>
      <c r="U69" s="327"/>
      <c r="V69" s="327"/>
      <c r="W69" s="327"/>
      <c r="X69" s="327"/>
      <c r="Y69" s="327"/>
      <c r="Z69" s="327"/>
      <c r="AA69" s="327"/>
      <c r="AB69" s="327"/>
      <c r="AC69" s="327"/>
      <c r="AD69" s="327"/>
      <c r="AE69" s="327"/>
      <c r="AF69" s="327"/>
      <c r="AG69" s="327"/>
      <c r="AH69" s="327"/>
      <c r="AI69" s="327"/>
      <c r="AJ69" s="327"/>
      <c r="AK69" s="327"/>
      <c r="AL69" s="327"/>
      <c r="AM69" s="327"/>
    </row>
    <row r="70" spans="4:39" x14ac:dyDescent="0.2">
      <c r="D70" s="121" t="s">
        <v>55</v>
      </c>
      <c r="E70" s="121" t="s">
        <v>69</v>
      </c>
      <c r="F70" s="327" t="s">
        <v>42</v>
      </c>
      <c r="G70" s="327"/>
      <c r="H70" s="327"/>
      <c r="I70" s="327"/>
      <c r="J70" s="327"/>
      <c r="K70" s="327"/>
      <c r="L70" s="327"/>
      <c r="M70" s="327"/>
      <c r="N70" s="327"/>
      <c r="O70" s="327"/>
      <c r="P70" s="327"/>
      <c r="Q70" s="327"/>
      <c r="R70" s="327"/>
      <c r="S70" s="327"/>
      <c r="T70" s="327"/>
      <c r="U70" s="327"/>
      <c r="V70" s="327"/>
      <c r="W70" s="327"/>
      <c r="X70" s="327"/>
      <c r="Y70" s="327"/>
      <c r="Z70" s="327"/>
      <c r="AA70" s="327"/>
      <c r="AB70" s="327"/>
      <c r="AC70" s="327"/>
      <c r="AD70" s="327"/>
      <c r="AE70" s="327"/>
      <c r="AF70" s="327"/>
      <c r="AG70" s="327"/>
      <c r="AH70" s="327"/>
      <c r="AI70" s="327"/>
      <c r="AJ70" s="327"/>
      <c r="AK70" s="327"/>
      <c r="AL70" s="327"/>
      <c r="AM70" s="327"/>
    </row>
    <row r="71" spans="4:39" x14ac:dyDescent="0.2">
      <c r="D71" s="121" t="s">
        <v>78</v>
      </c>
      <c r="E71" s="121" t="s">
        <v>69</v>
      </c>
      <c r="F71" s="327" t="s">
        <v>79</v>
      </c>
      <c r="G71" s="327"/>
      <c r="H71" s="327"/>
      <c r="I71" s="327"/>
      <c r="J71" s="327"/>
      <c r="K71" s="327"/>
      <c r="L71" s="327"/>
      <c r="M71" s="327"/>
      <c r="N71" s="327"/>
      <c r="O71" s="327"/>
      <c r="P71" s="327"/>
      <c r="Q71" s="327"/>
      <c r="R71" s="327"/>
      <c r="S71" s="327"/>
      <c r="T71" s="327"/>
      <c r="U71" s="327"/>
      <c r="V71" s="327"/>
      <c r="W71" s="327"/>
      <c r="X71" s="327"/>
      <c r="Y71" s="327"/>
      <c r="Z71" s="327"/>
      <c r="AA71" s="327"/>
      <c r="AB71" s="327"/>
      <c r="AC71" s="327"/>
      <c r="AD71" s="327"/>
      <c r="AE71" s="327"/>
      <c r="AF71" s="327"/>
      <c r="AG71" s="327"/>
      <c r="AH71" s="327"/>
      <c r="AI71" s="327"/>
      <c r="AJ71" s="327"/>
      <c r="AK71" s="327"/>
      <c r="AL71" s="327"/>
      <c r="AM71" s="327"/>
    </row>
    <row r="72" spans="4:39" x14ac:dyDescent="0.2">
      <c r="D72" s="121" t="s">
        <v>56</v>
      </c>
      <c r="E72" s="121" t="s">
        <v>69</v>
      </c>
      <c r="F72" s="327" t="s">
        <v>80</v>
      </c>
      <c r="G72" s="327"/>
      <c r="H72" s="327"/>
      <c r="I72" s="327"/>
      <c r="J72" s="327"/>
      <c r="K72" s="327"/>
      <c r="L72" s="327"/>
      <c r="M72" s="327"/>
      <c r="N72" s="327"/>
      <c r="O72" s="327"/>
      <c r="P72" s="327"/>
      <c r="Q72" s="327"/>
      <c r="R72" s="327"/>
      <c r="S72" s="327"/>
      <c r="T72" s="327"/>
      <c r="U72" s="327"/>
      <c r="V72" s="327"/>
      <c r="W72" s="327"/>
      <c r="X72" s="327"/>
      <c r="Y72" s="327"/>
      <c r="Z72" s="327"/>
      <c r="AA72" s="327"/>
      <c r="AB72" s="327"/>
      <c r="AC72" s="327"/>
      <c r="AD72" s="327"/>
      <c r="AE72" s="327"/>
      <c r="AF72" s="327"/>
      <c r="AG72" s="327"/>
      <c r="AH72" s="327"/>
      <c r="AI72" s="327"/>
      <c r="AJ72" s="327"/>
      <c r="AK72" s="327"/>
      <c r="AL72" s="327"/>
      <c r="AM72" s="327"/>
    </row>
    <row r="73" spans="4:39" x14ac:dyDescent="0.2">
      <c r="D73" s="121" t="s">
        <v>57</v>
      </c>
      <c r="E73" s="121" t="s">
        <v>69</v>
      </c>
      <c r="F73" s="327" t="s">
        <v>81</v>
      </c>
      <c r="G73" s="327"/>
      <c r="H73" s="327"/>
      <c r="I73" s="327"/>
      <c r="J73" s="327"/>
      <c r="K73" s="327"/>
      <c r="L73" s="327"/>
      <c r="M73" s="327"/>
      <c r="N73" s="327"/>
      <c r="O73" s="327"/>
      <c r="P73" s="327"/>
      <c r="Q73" s="327"/>
      <c r="R73" s="327"/>
      <c r="S73" s="327"/>
      <c r="T73" s="327"/>
      <c r="U73" s="327"/>
      <c r="V73" s="327"/>
      <c r="W73" s="327"/>
      <c r="X73" s="327"/>
      <c r="Y73" s="327"/>
      <c r="Z73" s="327"/>
      <c r="AA73" s="327"/>
      <c r="AB73" s="327"/>
      <c r="AC73" s="327"/>
      <c r="AD73" s="327"/>
      <c r="AE73" s="327"/>
      <c r="AF73" s="327"/>
      <c r="AG73" s="327"/>
      <c r="AH73" s="327"/>
      <c r="AI73" s="327"/>
      <c r="AJ73" s="327"/>
      <c r="AK73" s="327"/>
      <c r="AL73" s="327"/>
      <c r="AM73" s="327"/>
    </row>
    <row r="74" spans="4:39" x14ac:dyDescent="0.2">
      <c r="D74" s="121" t="s">
        <v>53</v>
      </c>
      <c r="E74" s="121" t="s">
        <v>69</v>
      </c>
      <c r="F74" s="327" t="s">
        <v>82</v>
      </c>
      <c r="G74" s="327"/>
      <c r="H74" s="327"/>
      <c r="I74" s="327"/>
      <c r="J74" s="327"/>
      <c r="K74" s="327"/>
      <c r="L74" s="327"/>
      <c r="M74" s="327"/>
      <c r="N74" s="327"/>
      <c r="O74" s="327"/>
      <c r="P74" s="327"/>
      <c r="Q74" s="327"/>
      <c r="R74" s="327"/>
      <c r="S74" s="327"/>
      <c r="T74" s="327"/>
      <c r="U74" s="327"/>
      <c r="V74" s="327"/>
      <c r="W74" s="327"/>
      <c r="X74" s="327"/>
      <c r="Y74" s="327"/>
      <c r="Z74" s="327"/>
      <c r="AA74" s="327"/>
      <c r="AB74" s="327"/>
      <c r="AC74" s="327"/>
      <c r="AD74" s="327"/>
      <c r="AE74" s="327"/>
      <c r="AF74" s="327"/>
      <c r="AG74" s="327"/>
      <c r="AH74" s="327"/>
      <c r="AI74" s="327"/>
      <c r="AJ74" s="327"/>
      <c r="AK74" s="327"/>
      <c r="AL74" s="327"/>
      <c r="AM74" s="327"/>
    </row>
    <row r="75" spans="4:39" x14ac:dyDescent="0.2">
      <c r="D75" s="121" t="s">
        <v>58</v>
      </c>
      <c r="E75" s="121" t="s">
        <v>69</v>
      </c>
      <c r="F75" s="327" t="s">
        <v>45</v>
      </c>
      <c r="G75" s="327"/>
      <c r="H75" s="327"/>
      <c r="I75" s="327"/>
      <c r="J75" s="327"/>
      <c r="K75" s="327"/>
      <c r="L75" s="327"/>
      <c r="M75" s="327"/>
      <c r="N75" s="327"/>
      <c r="O75" s="327"/>
      <c r="P75" s="327"/>
      <c r="Q75" s="327"/>
      <c r="R75" s="327"/>
      <c r="S75" s="327"/>
      <c r="T75" s="327"/>
      <c r="U75" s="327"/>
      <c r="V75" s="327"/>
      <c r="W75" s="327"/>
      <c r="X75" s="327"/>
      <c r="Y75" s="327"/>
      <c r="Z75" s="327"/>
      <c r="AA75" s="327"/>
      <c r="AB75" s="327"/>
      <c r="AC75" s="327"/>
      <c r="AD75" s="327"/>
      <c r="AE75" s="327"/>
      <c r="AF75" s="327"/>
      <c r="AG75" s="327"/>
      <c r="AH75" s="327"/>
      <c r="AI75" s="327"/>
      <c r="AJ75" s="327"/>
      <c r="AK75" s="327"/>
      <c r="AL75" s="327"/>
      <c r="AM75" s="327"/>
    </row>
    <row r="76" spans="4:39" x14ac:dyDescent="0.2">
      <c r="D76" s="121" t="s">
        <v>59</v>
      </c>
      <c r="E76" s="121" t="s">
        <v>69</v>
      </c>
      <c r="F76" s="327" t="s">
        <v>46</v>
      </c>
      <c r="G76" s="327"/>
      <c r="H76" s="327"/>
      <c r="I76" s="327"/>
      <c r="J76" s="327"/>
      <c r="K76" s="327"/>
      <c r="L76" s="327"/>
      <c r="M76" s="327"/>
      <c r="N76" s="327"/>
      <c r="O76" s="327"/>
      <c r="P76" s="327"/>
      <c r="Q76" s="327"/>
      <c r="R76" s="327"/>
      <c r="S76" s="327"/>
      <c r="T76" s="327"/>
      <c r="U76" s="327"/>
      <c r="V76" s="327"/>
      <c r="W76" s="327"/>
      <c r="X76" s="327"/>
      <c r="Y76" s="327"/>
      <c r="Z76" s="327"/>
      <c r="AA76" s="327"/>
      <c r="AB76" s="327"/>
      <c r="AC76" s="327"/>
      <c r="AD76" s="327"/>
      <c r="AE76" s="327"/>
      <c r="AF76" s="327"/>
      <c r="AG76" s="327"/>
      <c r="AH76" s="327"/>
      <c r="AI76" s="327"/>
      <c r="AJ76" s="327"/>
      <c r="AK76" s="327"/>
      <c r="AL76" s="327"/>
      <c r="AM76" s="327"/>
    </row>
    <row r="77" spans="4:39" ht="13.5" thickBot="1" x14ac:dyDescent="0.25">
      <c r="D77" s="121" t="s">
        <v>54</v>
      </c>
      <c r="E77" s="121" t="s">
        <v>69</v>
      </c>
      <c r="F77" s="327" t="s">
        <v>83</v>
      </c>
      <c r="G77" s="327"/>
      <c r="H77" s="327"/>
      <c r="I77" s="327"/>
      <c r="J77" s="327"/>
      <c r="K77" s="327"/>
      <c r="L77" s="327"/>
      <c r="M77" s="327"/>
      <c r="N77" s="327"/>
      <c r="O77" s="327"/>
      <c r="P77" s="327"/>
      <c r="Q77" s="327"/>
      <c r="R77" s="327"/>
      <c r="S77" s="327"/>
      <c r="T77" s="327"/>
      <c r="U77" s="327"/>
      <c r="V77" s="327"/>
      <c r="W77" s="327"/>
      <c r="X77" s="327"/>
      <c r="Y77" s="327"/>
      <c r="Z77" s="327"/>
      <c r="AA77" s="327"/>
      <c r="AB77" s="327"/>
      <c r="AC77" s="327"/>
      <c r="AD77" s="327"/>
      <c r="AE77" s="327"/>
      <c r="AF77" s="327"/>
      <c r="AG77" s="327"/>
      <c r="AH77" s="327"/>
      <c r="AI77" s="327"/>
      <c r="AJ77" s="327"/>
      <c r="AK77" s="327"/>
      <c r="AL77" s="327"/>
      <c r="AM77" s="327"/>
    </row>
    <row r="78" spans="4:39" ht="13.5" thickBot="1" x14ac:dyDescent="0.25">
      <c r="D78" s="89" t="s">
        <v>497</v>
      </c>
      <c r="E78" s="121" t="s">
        <v>69</v>
      </c>
      <c r="F78" s="327" t="s">
        <v>47</v>
      </c>
      <c r="G78" s="327"/>
      <c r="H78" s="327"/>
      <c r="I78" s="327"/>
      <c r="J78" s="327"/>
      <c r="K78" s="327"/>
      <c r="L78" s="327"/>
      <c r="M78" s="327"/>
      <c r="N78" s="327"/>
      <c r="O78" s="327"/>
      <c r="P78" s="327"/>
      <c r="Q78" s="327"/>
      <c r="R78" s="327"/>
      <c r="S78" s="327"/>
      <c r="T78" s="327"/>
      <c r="U78" s="327"/>
      <c r="V78" s="327"/>
      <c r="W78" s="327"/>
      <c r="X78" s="327"/>
      <c r="Y78" s="327"/>
      <c r="Z78" s="327"/>
      <c r="AA78" s="327"/>
      <c r="AB78" s="327"/>
      <c r="AC78" s="327"/>
      <c r="AD78" s="327"/>
      <c r="AE78" s="327"/>
      <c r="AF78" s="327"/>
      <c r="AG78" s="327"/>
      <c r="AH78" s="327"/>
      <c r="AI78" s="327"/>
      <c r="AJ78" s="327"/>
      <c r="AK78" s="327"/>
      <c r="AL78" s="327"/>
      <c r="AM78" s="327"/>
    </row>
    <row r="79" spans="4:39" x14ac:dyDescent="0.2">
      <c r="D79" s="121" t="s">
        <v>60</v>
      </c>
      <c r="E79" s="121" t="s">
        <v>69</v>
      </c>
      <c r="F79" s="327" t="s">
        <v>48</v>
      </c>
      <c r="G79" s="327"/>
      <c r="H79" s="327"/>
      <c r="I79" s="327"/>
      <c r="J79" s="327"/>
      <c r="K79" s="327"/>
      <c r="L79" s="327"/>
      <c r="M79" s="327"/>
      <c r="N79" s="327"/>
      <c r="O79" s="327"/>
      <c r="P79" s="327"/>
      <c r="Q79" s="327"/>
      <c r="R79" s="327"/>
      <c r="S79" s="327"/>
      <c r="T79" s="327"/>
      <c r="U79" s="327"/>
      <c r="V79" s="327"/>
      <c r="W79" s="327"/>
      <c r="X79" s="327"/>
      <c r="Y79" s="327"/>
      <c r="Z79" s="327"/>
      <c r="AA79" s="327"/>
      <c r="AB79" s="327"/>
      <c r="AC79" s="327"/>
      <c r="AD79" s="327"/>
      <c r="AE79" s="327"/>
      <c r="AF79" s="327"/>
      <c r="AG79" s="327"/>
      <c r="AH79" s="327"/>
      <c r="AI79" s="327"/>
      <c r="AJ79" s="327"/>
      <c r="AK79" s="327"/>
      <c r="AL79" s="327"/>
      <c r="AM79" s="327"/>
    </row>
    <row r="80" spans="4:39" x14ac:dyDescent="0.2">
      <c r="D80" s="122"/>
      <c r="E80" s="122"/>
    </row>
    <row r="81" spans="4:5" x14ac:dyDescent="0.2">
      <c r="D81" s="122"/>
      <c r="E81" s="122"/>
    </row>
    <row r="82" spans="4:5" x14ac:dyDescent="0.2">
      <c r="D82" s="122"/>
      <c r="E82" s="122"/>
    </row>
    <row r="83" spans="4:5" x14ac:dyDescent="0.2">
      <c r="D83" s="122"/>
      <c r="E83" s="122"/>
    </row>
  </sheetData>
  <autoFilter ref="A12:BA12"/>
  <mergeCells count="284">
    <mergeCell ref="A53:E53"/>
    <mergeCell ref="A54:E54"/>
    <mergeCell ref="A55:E55"/>
    <mergeCell ref="A56:E56"/>
    <mergeCell ref="F77:AM77"/>
    <mergeCell ref="F78:AM78"/>
    <mergeCell ref="F79:AM79"/>
    <mergeCell ref="F71:AM71"/>
    <mergeCell ref="F72:AM72"/>
    <mergeCell ref="F73:AM73"/>
    <mergeCell ref="F74:AM74"/>
    <mergeCell ref="F75:AM75"/>
    <mergeCell ref="F76:AM76"/>
    <mergeCell ref="F65:AM65"/>
    <mergeCell ref="F66:AM66"/>
    <mergeCell ref="F67:AM67"/>
    <mergeCell ref="F68:AM68"/>
    <mergeCell ref="F69:AM69"/>
    <mergeCell ref="F70:AM70"/>
    <mergeCell ref="AK60:AM60"/>
    <mergeCell ref="E61:J61"/>
    <mergeCell ref="L61:N61"/>
    <mergeCell ref="P61:T61"/>
    <mergeCell ref="D63:AM63"/>
    <mergeCell ref="F64:AM64"/>
    <mergeCell ref="E60:J60"/>
    <mergeCell ref="L60:N60"/>
    <mergeCell ref="P60:T60"/>
    <mergeCell ref="A58:D58"/>
    <mergeCell ref="E58:J58"/>
    <mergeCell ref="L58:N58"/>
    <mergeCell ref="P58:T58"/>
    <mergeCell ref="AK58:AM58"/>
    <mergeCell ref="E59:J59"/>
    <mergeCell ref="L59:N59"/>
    <mergeCell ref="P59:T59"/>
    <mergeCell ref="AT49:AT52"/>
    <mergeCell ref="AU49:AU52"/>
    <mergeCell ref="AV49:AV52"/>
    <mergeCell ref="AW49:AW52"/>
    <mergeCell ref="AX49:AX52"/>
    <mergeCell ref="AY49:AY52"/>
    <mergeCell ref="AN49:AN52"/>
    <mergeCell ref="AO49:AO52"/>
    <mergeCell ref="AP49:AP52"/>
    <mergeCell ref="AQ49:AQ52"/>
    <mergeCell ref="AR49:AR52"/>
    <mergeCell ref="AS49:AS52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S45:AS48"/>
    <mergeCell ref="AT45:AT48"/>
    <mergeCell ref="AU45:AU48"/>
    <mergeCell ref="AV45:AV48"/>
    <mergeCell ref="AW45:AW48"/>
    <mergeCell ref="AX45:AX48"/>
    <mergeCell ref="AM45:AM48"/>
    <mergeCell ref="AN45:AN48"/>
    <mergeCell ref="AO45:AO48"/>
    <mergeCell ref="AP45:AP48"/>
    <mergeCell ref="AQ45:AQ48"/>
    <mergeCell ref="AR45:AR48"/>
    <mergeCell ref="A45:A48"/>
    <mergeCell ref="B45:B48"/>
    <mergeCell ref="AZ49:AZ52"/>
    <mergeCell ref="BA49:BA52"/>
    <mergeCell ref="C45:C48"/>
    <mergeCell ref="D45:D48"/>
    <mergeCell ref="AK45:AK48"/>
    <mergeCell ref="AL45:AL48"/>
    <mergeCell ref="AV41:AV44"/>
    <mergeCell ref="AW41:AW44"/>
    <mergeCell ref="AX41:AX44"/>
    <mergeCell ref="AY41:AY44"/>
    <mergeCell ref="AZ41:AZ44"/>
    <mergeCell ref="AY45:AY48"/>
    <mergeCell ref="AZ45:AZ48"/>
    <mergeCell ref="BA41:BA44"/>
    <mergeCell ref="AP41:AP44"/>
    <mergeCell ref="AQ41:AQ44"/>
    <mergeCell ref="AR41:AR44"/>
    <mergeCell ref="AS41:AS44"/>
    <mergeCell ref="AT41:AT44"/>
    <mergeCell ref="AU41:AU44"/>
    <mergeCell ref="BA37:BA40"/>
    <mergeCell ref="A41:A44"/>
    <mergeCell ref="B41:B44"/>
    <mergeCell ref="C41:C44"/>
    <mergeCell ref="D41:D44"/>
    <mergeCell ref="AK41:AK44"/>
    <mergeCell ref="AL41:AL44"/>
    <mergeCell ref="AM41:AM44"/>
    <mergeCell ref="AN41:AN44"/>
    <mergeCell ref="AO41:AO44"/>
    <mergeCell ref="AU37:AU40"/>
    <mergeCell ref="AV37:AV40"/>
    <mergeCell ref="AW37:AW40"/>
    <mergeCell ref="AX37:AX40"/>
    <mergeCell ref="AY37:AY40"/>
    <mergeCell ref="AZ37:AZ40"/>
    <mergeCell ref="AO37:AO40"/>
    <mergeCell ref="AP37:AP40"/>
    <mergeCell ref="AQ37:AQ40"/>
    <mergeCell ref="AR37:AR40"/>
    <mergeCell ref="AS37:AS40"/>
    <mergeCell ref="AT37:AT40"/>
    <mergeCell ref="AZ33:AZ36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T33:AT36"/>
    <mergeCell ref="AU33:AU36"/>
    <mergeCell ref="AV33:AV36"/>
    <mergeCell ref="AW33:AW36"/>
    <mergeCell ref="AX33:AX36"/>
    <mergeCell ref="AY33:AY36"/>
    <mergeCell ref="AN33:AN36"/>
    <mergeCell ref="AO33:AO36"/>
    <mergeCell ref="AP33:AP36"/>
    <mergeCell ref="AQ33:AQ36"/>
    <mergeCell ref="AR33:AR36"/>
    <mergeCell ref="AS33:AS36"/>
    <mergeCell ref="A33:A36"/>
    <mergeCell ref="B33:B36"/>
    <mergeCell ref="C33:C36"/>
    <mergeCell ref="D33:D36"/>
    <mergeCell ref="AK33:AK36"/>
    <mergeCell ref="AL33:AL36"/>
    <mergeCell ref="AM33:AM36"/>
    <mergeCell ref="AR29:AR32"/>
    <mergeCell ref="AY29:AY32"/>
    <mergeCell ref="AZ29:AZ32"/>
    <mergeCell ref="BA29:BA32"/>
    <mergeCell ref="AX29:AX32"/>
    <mergeCell ref="A29:A32"/>
    <mergeCell ref="B29:B32"/>
    <mergeCell ref="C29:C32"/>
    <mergeCell ref="D29:D32"/>
    <mergeCell ref="AK29:AK32"/>
    <mergeCell ref="AL29:AL32"/>
    <mergeCell ref="AS29:AS32"/>
    <mergeCell ref="AT29:AT32"/>
    <mergeCell ref="AU29:AU32"/>
    <mergeCell ref="AV29:AV32"/>
    <mergeCell ref="AW29:AW32"/>
    <mergeCell ref="AM29:AM32"/>
    <mergeCell ref="AN29:AN32"/>
    <mergeCell ref="AO29:AO32"/>
    <mergeCell ref="AP29:AP32"/>
    <mergeCell ref="AQ29:AQ32"/>
    <mergeCell ref="AZ25:AZ28"/>
    <mergeCell ref="BA25:BA28"/>
    <mergeCell ref="AP25:AP28"/>
    <mergeCell ref="AQ25:AQ28"/>
    <mergeCell ref="AR25:AR28"/>
    <mergeCell ref="AS25:AS28"/>
    <mergeCell ref="AT25:AT28"/>
    <mergeCell ref="AU25:AU28"/>
    <mergeCell ref="AV25:AV28"/>
    <mergeCell ref="AW25:AW28"/>
    <mergeCell ref="BA21:BA24"/>
    <mergeCell ref="A25:A28"/>
    <mergeCell ref="B25:B28"/>
    <mergeCell ref="C25:C28"/>
    <mergeCell ref="D25:D28"/>
    <mergeCell ref="AK25:AK28"/>
    <mergeCell ref="AL25:AL28"/>
    <mergeCell ref="AM25:AM28"/>
    <mergeCell ref="AN25:AN28"/>
    <mergeCell ref="AO25:AO28"/>
    <mergeCell ref="AU21:AU24"/>
    <mergeCell ref="AV21:AV24"/>
    <mergeCell ref="AW21:AW24"/>
    <mergeCell ref="AX21:AX24"/>
    <mergeCell ref="AY21:AY24"/>
    <mergeCell ref="AZ21:AZ24"/>
    <mergeCell ref="AO21:AO24"/>
    <mergeCell ref="AP21:AP24"/>
    <mergeCell ref="AQ21:AQ24"/>
    <mergeCell ref="AR21:AR24"/>
    <mergeCell ref="AS21:AS24"/>
    <mergeCell ref="AT21:AT24"/>
    <mergeCell ref="AX25:AX28"/>
    <mergeCell ref="AY25:AY28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N17:AN20"/>
    <mergeCell ref="A17:A20"/>
    <mergeCell ref="B17:B20"/>
    <mergeCell ref="C17:C20"/>
    <mergeCell ref="D17:D20"/>
    <mergeCell ref="AK17:AK20"/>
    <mergeCell ref="AL17:AL20"/>
    <mergeCell ref="AM17:AM20"/>
    <mergeCell ref="AZ17:AZ20"/>
    <mergeCell ref="BA17:BA20"/>
    <mergeCell ref="AU17:AU20"/>
    <mergeCell ref="AV17:AV20"/>
    <mergeCell ref="AW17:AW20"/>
    <mergeCell ref="AX17:AX20"/>
    <mergeCell ref="AY17:AY20"/>
    <mergeCell ref="AT17:AT20"/>
    <mergeCell ref="AO17:AO20"/>
    <mergeCell ref="AP17:AP20"/>
    <mergeCell ref="AQ17:AQ20"/>
    <mergeCell ref="AR17:AR20"/>
    <mergeCell ref="AS17:AS20"/>
    <mergeCell ref="AX13:AX16"/>
    <mergeCell ref="AM13:AM16"/>
    <mergeCell ref="AN13:AN16"/>
    <mergeCell ref="AO13:AO16"/>
    <mergeCell ref="AP13:AP16"/>
    <mergeCell ref="AQ13:AQ16"/>
    <mergeCell ref="AR13:AR16"/>
    <mergeCell ref="AZ10:AZ11"/>
    <mergeCell ref="BA10:BA11"/>
    <mergeCell ref="AZ13:AZ16"/>
    <mergeCell ref="BA13:BA16"/>
    <mergeCell ref="AY13:AY16"/>
    <mergeCell ref="AX10:AX11"/>
    <mergeCell ref="AY10:AY11"/>
    <mergeCell ref="C10:C11"/>
    <mergeCell ref="E10:E11"/>
    <mergeCell ref="F10:AJ10"/>
    <mergeCell ref="AK10:AK11"/>
    <mergeCell ref="A13:A16"/>
    <mergeCell ref="B13:B16"/>
    <mergeCell ref="C13:C16"/>
    <mergeCell ref="D13:D16"/>
    <mergeCell ref="B10:B11"/>
    <mergeCell ref="D10:D11"/>
    <mergeCell ref="AL13:AL16"/>
    <mergeCell ref="AR10:AR11"/>
    <mergeCell ref="AS10:AS11"/>
    <mergeCell ref="AT10:AT11"/>
    <mergeCell ref="AU10:AU11"/>
    <mergeCell ref="AV10:AV11"/>
    <mergeCell ref="AW10:AW11"/>
    <mergeCell ref="AL10:AL11"/>
    <mergeCell ref="AM10:AM11"/>
    <mergeCell ref="AN10:AN11"/>
    <mergeCell ref="AO10:AO11"/>
    <mergeCell ref="A6:O6"/>
    <mergeCell ref="AS13:AS16"/>
    <mergeCell ref="AT13:AT16"/>
    <mergeCell ref="AU13:AU16"/>
    <mergeCell ref="AV13:AV16"/>
    <mergeCell ref="AW13:AW16"/>
    <mergeCell ref="A2:O2"/>
    <mergeCell ref="AE2:AJ2"/>
    <mergeCell ref="AL2:AN3"/>
    <mergeCell ref="AO2:AQ3"/>
    <mergeCell ref="AE3:AG3"/>
    <mergeCell ref="AH3:AJ3"/>
    <mergeCell ref="AP10:AP11"/>
    <mergeCell ref="AQ10:AQ11"/>
    <mergeCell ref="AE4:AG4"/>
    <mergeCell ref="AH4:AJ4"/>
    <mergeCell ref="AL4:AN4"/>
    <mergeCell ref="AO4:AQ4"/>
    <mergeCell ref="A5:O5"/>
    <mergeCell ref="I7:U7"/>
    <mergeCell ref="H8:Q8"/>
    <mergeCell ref="R8:AK8"/>
    <mergeCell ref="A10:A11"/>
    <mergeCell ref="AK13:AK16"/>
  </mergeCells>
  <conditionalFormatting sqref="AH16:AJ16 AH20:AJ20 AH24:AJ24 AH28:AJ28 AH32:AJ32 AH36:AJ36 AH40:AJ40 AH44:AJ44 AH48:AJ48 AH52:AJ52">
    <cfRule type="cellIs" dxfId="142" priority="6" stopIfTrue="1" operator="greaterThan">
      <formula>4</formula>
    </cfRule>
  </conditionalFormatting>
  <conditionalFormatting sqref="F20:S20 F24:S24 F28:S28 F32:S32 F36:S36 F40:AG40 F44:AG44 F48:AG48 F52:AG52 F16:S16 U16:AG16 U36:W36 U32:W32 U28:W28 U24:W24 U20:W20 Z20:AA20 Z36:AA36 AD20:AG20 Z24:AG24 Z28:AG28 Z32:AG32 AD36:AG36">
    <cfRule type="cellIs" dxfId="141" priority="5" stopIfTrue="1" operator="greaterThan">
      <formula>4</formula>
    </cfRule>
  </conditionalFormatting>
  <conditionalFormatting sqref="T20 T24 T28 T32 T36 T16">
    <cfRule type="cellIs" dxfId="140" priority="4" stopIfTrue="1" operator="greaterThan">
      <formula>4</formula>
    </cfRule>
  </conditionalFormatting>
  <conditionalFormatting sqref="X20:Y20 X24:Y24 X28:Y28 X32:Y32 X36:Y36">
    <cfRule type="cellIs" dxfId="139" priority="3" stopIfTrue="1" operator="greaterThan">
      <formula>4</formula>
    </cfRule>
  </conditionalFormatting>
  <conditionalFormatting sqref="AB20:AC20">
    <cfRule type="cellIs" dxfId="138" priority="2" stopIfTrue="1" operator="greaterThan">
      <formula>4</formula>
    </cfRule>
  </conditionalFormatting>
  <conditionalFormatting sqref="AB36:AC36">
    <cfRule type="cellIs" dxfId="137" priority="1" stopIfTrue="1" operator="greaterThan">
      <formula>4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4">
    <tabColor rgb="FFFFC000"/>
  </sheetPr>
  <dimension ref="A2:BA83"/>
  <sheetViews>
    <sheetView zoomScale="90" zoomScaleNormal="90" workbookViewId="0">
      <pane xSplit="5" ySplit="12" topLeftCell="K13" activePane="bottomRight" state="frozen"/>
      <selection pane="topRight" activeCell="F1" sqref="F1"/>
      <selection pane="bottomLeft" activeCell="A13" sqref="A13"/>
      <selection pane="bottomRight" activeCell="AF44" sqref="AF44"/>
    </sheetView>
  </sheetViews>
  <sheetFormatPr defaultRowHeight="12.75" x14ac:dyDescent="0.2"/>
  <cols>
    <col min="1" max="1" width="4" style="63" customWidth="1"/>
    <col min="2" max="2" width="29.5703125" style="63" customWidth="1"/>
    <col min="3" max="3" width="16.5703125" style="65" customWidth="1"/>
    <col min="4" max="4" width="27.7109375" style="63" customWidth="1"/>
    <col min="5" max="5" width="4" style="63" customWidth="1"/>
    <col min="6" max="22" width="4.7109375" style="63" customWidth="1"/>
    <col min="23" max="25" width="4.7109375" style="190" customWidth="1"/>
    <col min="26" max="27" width="4.7109375" style="63" customWidth="1"/>
    <col min="28" max="28" width="4.7109375" style="190" customWidth="1"/>
    <col min="29" max="29" width="4.7109375" style="63" customWidth="1"/>
    <col min="30" max="30" width="4.7109375" style="190" customWidth="1"/>
    <col min="31" max="31" width="4.7109375" style="174" customWidth="1"/>
    <col min="32" max="36" width="4.7109375" style="63" customWidth="1"/>
    <col min="37" max="37" width="7.7109375" style="63" customWidth="1"/>
    <col min="38" max="39" width="4.7109375" style="63" customWidth="1"/>
    <col min="40" max="40" width="8.85546875" style="63" customWidth="1"/>
    <col min="41" max="41" width="6.140625" style="63" customWidth="1"/>
    <col min="42" max="42" width="6.28515625" style="63" customWidth="1"/>
    <col min="43" max="45" width="4.7109375" style="63" customWidth="1"/>
    <col min="46" max="46" width="4.85546875" style="63" customWidth="1"/>
    <col min="47" max="47" width="7" style="63" customWidth="1"/>
    <col min="48" max="48" width="6.28515625" style="63" customWidth="1"/>
    <col min="49" max="52" width="4.7109375" style="63" customWidth="1"/>
    <col min="53" max="53" width="9.5703125" style="64" customWidth="1"/>
    <col min="54" max="256" width="9.140625" style="63"/>
    <col min="257" max="257" width="4" style="63" customWidth="1"/>
    <col min="258" max="258" width="29.5703125" style="63" customWidth="1"/>
    <col min="259" max="259" width="16.5703125" style="63" customWidth="1"/>
    <col min="260" max="260" width="27.7109375" style="63" customWidth="1"/>
    <col min="261" max="261" width="4" style="63" customWidth="1"/>
    <col min="262" max="292" width="4.7109375" style="63" customWidth="1"/>
    <col min="293" max="293" width="7.7109375" style="63" customWidth="1"/>
    <col min="294" max="295" width="4.7109375" style="63" customWidth="1"/>
    <col min="296" max="296" width="8.85546875" style="63" customWidth="1"/>
    <col min="297" max="297" width="6.140625" style="63" customWidth="1"/>
    <col min="298" max="298" width="6.28515625" style="63" customWidth="1"/>
    <col min="299" max="301" width="4.7109375" style="63" customWidth="1"/>
    <col min="302" max="302" width="4.85546875" style="63" customWidth="1"/>
    <col min="303" max="303" width="7" style="63" customWidth="1"/>
    <col min="304" max="304" width="6.28515625" style="63" customWidth="1"/>
    <col min="305" max="308" width="4.7109375" style="63" customWidth="1"/>
    <col min="309" max="309" width="9.5703125" style="63" customWidth="1"/>
    <col min="310" max="512" width="9.140625" style="63"/>
    <col min="513" max="513" width="4" style="63" customWidth="1"/>
    <col min="514" max="514" width="29.5703125" style="63" customWidth="1"/>
    <col min="515" max="515" width="16.5703125" style="63" customWidth="1"/>
    <col min="516" max="516" width="27.7109375" style="63" customWidth="1"/>
    <col min="517" max="517" width="4" style="63" customWidth="1"/>
    <col min="518" max="548" width="4.7109375" style="63" customWidth="1"/>
    <col min="549" max="549" width="7.7109375" style="63" customWidth="1"/>
    <col min="550" max="551" width="4.7109375" style="63" customWidth="1"/>
    <col min="552" max="552" width="8.85546875" style="63" customWidth="1"/>
    <col min="553" max="553" width="6.140625" style="63" customWidth="1"/>
    <col min="554" max="554" width="6.28515625" style="63" customWidth="1"/>
    <col min="555" max="557" width="4.7109375" style="63" customWidth="1"/>
    <col min="558" max="558" width="4.85546875" style="63" customWidth="1"/>
    <col min="559" max="559" width="7" style="63" customWidth="1"/>
    <col min="560" max="560" width="6.28515625" style="63" customWidth="1"/>
    <col min="561" max="564" width="4.7109375" style="63" customWidth="1"/>
    <col min="565" max="565" width="9.5703125" style="63" customWidth="1"/>
    <col min="566" max="768" width="9.140625" style="63"/>
    <col min="769" max="769" width="4" style="63" customWidth="1"/>
    <col min="770" max="770" width="29.5703125" style="63" customWidth="1"/>
    <col min="771" max="771" width="16.5703125" style="63" customWidth="1"/>
    <col min="772" max="772" width="27.7109375" style="63" customWidth="1"/>
    <col min="773" max="773" width="4" style="63" customWidth="1"/>
    <col min="774" max="804" width="4.7109375" style="63" customWidth="1"/>
    <col min="805" max="805" width="7.7109375" style="63" customWidth="1"/>
    <col min="806" max="807" width="4.7109375" style="63" customWidth="1"/>
    <col min="808" max="808" width="8.85546875" style="63" customWidth="1"/>
    <col min="809" max="809" width="6.140625" style="63" customWidth="1"/>
    <col min="810" max="810" width="6.28515625" style="63" customWidth="1"/>
    <col min="811" max="813" width="4.7109375" style="63" customWidth="1"/>
    <col min="814" max="814" width="4.85546875" style="63" customWidth="1"/>
    <col min="815" max="815" width="7" style="63" customWidth="1"/>
    <col min="816" max="816" width="6.28515625" style="63" customWidth="1"/>
    <col min="817" max="820" width="4.7109375" style="63" customWidth="1"/>
    <col min="821" max="821" width="9.5703125" style="63" customWidth="1"/>
    <col min="822" max="1024" width="9.140625" style="63"/>
    <col min="1025" max="1025" width="4" style="63" customWidth="1"/>
    <col min="1026" max="1026" width="29.5703125" style="63" customWidth="1"/>
    <col min="1027" max="1027" width="16.5703125" style="63" customWidth="1"/>
    <col min="1028" max="1028" width="27.7109375" style="63" customWidth="1"/>
    <col min="1029" max="1029" width="4" style="63" customWidth="1"/>
    <col min="1030" max="1060" width="4.7109375" style="63" customWidth="1"/>
    <col min="1061" max="1061" width="7.7109375" style="63" customWidth="1"/>
    <col min="1062" max="1063" width="4.7109375" style="63" customWidth="1"/>
    <col min="1064" max="1064" width="8.85546875" style="63" customWidth="1"/>
    <col min="1065" max="1065" width="6.140625" style="63" customWidth="1"/>
    <col min="1066" max="1066" width="6.28515625" style="63" customWidth="1"/>
    <col min="1067" max="1069" width="4.7109375" style="63" customWidth="1"/>
    <col min="1070" max="1070" width="4.85546875" style="63" customWidth="1"/>
    <col min="1071" max="1071" width="7" style="63" customWidth="1"/>
    <col min="1072" max="1072" width="6.28515625" style="63" customWidth="1"/>
    <col min="1073" max="1076" width="4.7109375" style="63" customWidth="1"/>
    <col min="1077" max="1077" width="9.5703125" style="63" customWidth="1"/>
    <col min="1078" max="1280" width="9.140625" style="63"/>
    <col min="1281" max="1281" width="4" style="63" customWidth="1"/>
    <col min="1282" max="1282" width="29.5703125" style="63" customWidth="1"/>
    <col min="1283" max="1283" width="16.5703125" style="63" customWidth="1"/>
    <col min="1284" max="1284" width="27.7109375" style="63" customWidth="1"/>
    <col min="1285" max="1285" width="4" style="63" customWidth="1"/>
    <col min="1286" max="1316" width="4.7109375" style="63" customWidth="1"/>
    <col min="1317" max="1317" width="7.7109375" style="63" customWidth="1"/>
    <col min="1318" max="1319" width="4.7109375" style="63" customWidth="1"/>
    <col min="1320" max="1320" width="8.85546875" style="63" customWidth="1"/>
    <col min="1321" max="1321" width="6.140625" style="63" customWidth="1"/>
    <col min="1322" max="1322" width="6.28515625" style="63" customWidth="1"/>
    <col min="1323" max="1325" width="4.7109375" style="63" customWidth="1"/>
    <col min="1326" max="1326" width="4.85546875" style="63" customWidth="1"/>
    <col min="1327" max="1327" width="7" style="63" customWidth="1"/>
    <col min="1328" max="1328" width="6.28515625" style="63" customWidth="1"/>
    <col min="1329" max="1332" width="4.7109375" style="63" customWidth="1"/>
    <col min="1333" max="1333" width="9.5703125" style="63" customWidth="1"/>
    <col min="1334" max="1536" width="9.140625" style="63"/>
    <col min="1537" max="1537" width="4" style="63" customWidth="1"/>
    <col min="1538" max="1538" width="29.5703125" style="63" customWidth="1"/>
    <col min="1539" max="1539" width="16.5703125" style="63" customWidth="1"/>
    <col min="1540" max="1540" width="27.7109375" style="63" customWidth="1"/>
    <col min="1541" max="1541" width="4" style="63" customWidth="1"/>
    <col min="1542" max="1572" width="4.7109375" style="63" customWidth="1"/>
    <col min="1573" max="1573" width="7.7109375" style="63" customWidth="1"/>
    <col min="1574" max="1575" width="4.7109375" style="63" customWidth="1"/>
    <col min="1576" max="1576" width="8.85546875" style="63" customWidth="1"/>
    <col min="1577" max="1577" width="6.140625" style="63" customWidth="1"/>
    <col min="1578" max="1578" width="6.28515625" style="63" customWidth="1"/>
    <col min="1579" max="1581" width="4.7109375" style="63" customWidth="1"/>
    <col min="1582" max="1582" width="4.85546875" style="63" customWidth="1"/>
    <col min="1583" max="1583" width="7" style="63" customWidth="1"/>
    <col min="1584" max="1584" width="6.28515625" style="63" customWidth="1"/>
    <col min="1585" max="1588" width="4.7109375" style="63" customWidth="1"/>
    <col min="1589" max="1589" width="9.5703125" style="63" customWidth="1"/>
    <col min="1590" max="1792" width="9.140625" style="63"/>
    <col min="1793" max="1793" width="4" style="63" customWidth="1"/>
    <col min="1794" max="1794" width="29.5703125" style="63" customWidth="1"/>
    <col min="1795" max="1795" width="16.5703125" style="63" customWidth="1"/>
    <col min="1796" max="1796" width="27.7109375" style="63" customWidth="1"/>
    <col min="1797" max="1797" width="4" style="63" customWidth="1"/>
    <col min="1798" max="1828" width="4.7109375" style="63" customWidth="1"/>
    <col min="1829" max="1829" width="7.7109375" style="63" customWidth="1"/>
    <col min="1830" max="1831" width="4.7109375" style="63" customWidth="1"/>
    <col min="1832" max="1832" width="8.85546875" style="63" customWidth="1"/>
    <col min="1833" max="1833" width="6.140625" style="63" customWidth="1"/>
    <col min="1834" max="1834" width="6.28515625" style="63" customWidth="1"/>
    <col min="1835" max="1837" width="4.7109375" style="63" customWidth="1"/>
    <col min="1838" max="1838" width="4.85546875" style="63" customWidth="1"/>
    <col min="1839" max="1839" width="7" style="63" customWidth="1"/>
    <col min="1840" max="1840" width="6.28515625" style="63" customWidth="1"/>
    <col min="1841" max="1844" width="4.7109375" style="63" customWidth="1"/>
    <col min="1845" max="1845" width="9.5703125" style="63" customWidth="1"/>
    <col min="1846" max="2048" width="9.140625" style="63"/>
    <col min="2049" max="2049" width="4" style="63" customWidth="1"/>
    <col min="2050" max="2050" width="29.5703125" style="63" customWidth="1"/>
    <col min="2051" max="2051" width="16.5703125" style="63" customWidth="1"/>
    <col min="2052" max="2052" width="27.7109375" style="63" customWidth="1"/>
    <col min="2053" max="2053" width="4" style="63" customWidth="1"/>
    <col min="2054" max="2084" width="4.7109375" style="63" customWidth="1"/>
    <col min="2085" max="2085" width="7.7109375" style="63" customWidth="1"/>
    <col min="2086" max="2087" width="4.7109375" style="63" customWidth="1"/>
    <col min="2088" max="2088" width="8.85546875" style="63" customWidth="1"/>
    <col min="2089" max="2089" width="6.140625" style="63" customWidth="1"/>
    <col min="2090" max="2090" width="6.28515625" style="63" customWidth="1"/>
    <col min="2091" max="2093" width="4.7109375" style="63" customWidth="1"/>
    <col min="2094" max="2094" width="4.85546875" style="63" customWidth="1"/>
    <col min="2095" max="2095" width="7" style="63" customWidth="1"/>
    <col min="2096" max="2096" width="6.28515625" style="63" customWidth="1"/>
    <col min="2097" max="2100" width="4.7109375" style="63" customWidth="1"/>
    <col min="2101" max="2101" width="9.5703125" style="63" customWidth="1"/>
    <col min="2102" max="2304" width="9.140625" style="63"/>
    <col min="2305" max="2305" width="4" style="63" customWidth="1"/>
    <col min="2306" max="2306" width="29.5703125" style="63" customWidth="1"/>
    <col min="2307" max="2307" width="16.5703125" style="63" customWidth="1"/>
    <col min="2308" max="2308" width="27.7109375" style="63" customWidth="1"/>
    <col min="2309" max="2309" width="4" style="63" customWidth="1"/>
    <col min="2310" max="2340" width="4.7109375" style="63" customWidth="1"/>
    <col min="2341" max="2341" width="7.7109375" style="63" customWidth="1"/>
    <col min="2342" max="2343" width="4.7109375" style="63" customWidth="1"/>
    <col min="2344" max="2344" width="8.85546875" style="63" customWidth="1"/>
    <col min="2345" max="2345" width="6.140625" style="63" customWidth="1"/>
    <col min="2346" max="2346" width="6.28515625" style="63" customWidth="1"/>
    <col min="2347" max="2349" width="4.7109375" style="63" customWidth="1"/>
    <col min="2350" max="2350" width="4.85546875" style="63" customWidth="1"/>
    <col min="2351" max="2351" width="7" style="63" customWidth="1"/>
    <col min="2352" max="2352" width="6.28515625" style="63" customWidth="1"/>
    <col min="2353" max="2356" width="4.7109375" style="63" customWidth="1"/>
    <col min="2357" max="2357" width="9.5703125" style="63" customWidth="1"/>
    <col min="2358" max="2560" width="9.140625" style="63"/>
    <col min="2561" max="2561" width="4" style="63" customWidth="1"/>
    <col min="2562" max="2562" width="29.5703125" style="63" customWidth="1"/>
    <col min="2563" max="2563" width="16.5703125" style="63" customWidth="1"/>
    <col min="2564" max="2564" width="27.7109375" style="63" customWidth="1"/>
    <col min="2565" max="2565" width="4" style="63" customWidth="1"/>
    <col min="2566" max="2596" width="4.7109375" style="63" customWidth="1"/>
    <col min="2597" max="2597" width="7.7109375" style="63" customWidth="1"/>
    <col min="2598" max="2599" width="4.7109375" style="63" customWidth="1"/>
    <col min="2600" max="2600" width="8.85546875" style="63" customWidth="1"/>
    <col min="2601" max="2601" width="6.140625" style="63" customWidth="1"/>
    <col min="2602" max="2602" width="6.28515625" style="63" customWidth="1"/>
    <col min="2603" max="2605" width="4.7109375" style="63" customWidth="1"/>
    <col min="2606" max="2606" width="4.85546875" style="63" customWidth="1"/>
    <col min="2607" max="2607" width="7" style="63" customWidth="1"/>
    <col min="2608" max="2608" width="6.28515625" style="63" customWidth="1"/>
    <col min="2609" max="2612" width="4.7109375" style="63" customWidth="1"/>
    <col min="2613" max="2613" width="9.5703125" style="63" customWidth="1"/>
    <col min="2614" max="2816" width="9.140625" style="63"/>
    <col min="2817" max="2817" width="4" style="63" customWidth="1"/>
    <col min="2818" max="2818" width="29.5703125" style="63" customWidth="1"/>
    <col min="2819" max="2819" width="16.5703125" style="63" customWidth="1"/>
    <col min="2820" max="2820" width="27.7109375" style="63" customWidth="1"/>
    <col min="2821" max="2821" width="4" style="63" customWidth="1"/>
    <col min="2822" max="2852" width="4.7109375" style="63" customWidth="1"/>
    <col min="2853" max="2853" width="7.7109375" style="63" customWidth="1"/>
    <col min="2854" max="2855" width="4.7109375" style="63" customWidth="1"/>
    <col min="2856" max="2856" width="8.85546875" style="63" customWidth="1"/>
    <col min="2857" max="2857" width="6.140625" style="63" customWidth="1"/>
    <col min="2858" max="2858" width="6.28515625" style="63" customWidth="1"/>
    <col min="2859" max="2861" width="4.7109375" style="63" customWidth="1"/>
    <col min="2862" max="2862" width="4.85546875" style="63" customWidth="1"/>
    <col min="2863" max="2863" width="7" style="63" customWidth="1"/>
    <col min="2864" max="2864" width="6.28515625" style="63" customWidth="1"/>
    <col min="2865" max="2868" width="4.7109375" style="63" customWidth="1"/>
    <col min="2869" max="2869" width="9.5703125" style="63" customWidth="1"/>
    <col min="2870" max="3072" width="9.140625" style="63"/>
    <col min="3073" max="3073" width="4" style="63" customWidth="1"/>
    <col min="3074" max="3074" width="29.5703125" style="63" customWidth="1"/>
    <col min="3075" max="3075" width="16.5703125" style="63" customWidth="1"/>
    <col min="3076" max="3076" width="27.7109375" style="63" customWidth="1"/>
    <col min="3077" max="3077" width="4" style="63" customWidth="1"/>
    <col min="3078" max="3108" width="4.7109375" style="63" customWidth="1"/>
    <col min="3109" max="3109" width="7.7109375" style="63" customWidth="1"/>
    <col min="3110" max="3111" width="4.7109375" style="63" customWidth="1"/>
    <col min="3112" max="3112" width="8.85546875" style="63" customWidth="1"/>
    <col min="3113" max="3113" width="6.140625" style="63" customWidth="1"/>
    <col min="3114" max="3114" width="6.28515625" style="63" customWidth="1"/>
    <col min="3115" max="3117" width="4.7109375" style="63" customWidth="1"/>
    <col min="3118" max="3118" width="4.85546875" style="63" customWidth="1"/>
    <col min="3119" max="3119" width="7" style="63" customWidth="1"/>
    <col min="3120" max="3120" width="6.28515625" style="63" customWidth="1"/>
    <col min="3121" max="3124" width="4.7109375" style="63" customWidth="1"/>
    <col min="3125" max="3125" width="9.5703125" style="63" customWidth="1"/>
    <col min="3126" max="3328" width="9.140625" style="63"/>
    <col min="3329" max="3329" width="4" style="63" customWidth="1"/>
    <col min="3330" max="3330" width="29.5703125" style="63" customWidth="1"/>
    <col min="3331" max="3331" width="16.5703125" style="63" customWidth="1"/>
    <col min="3332" max="3332" width="27.7109375" style="63" customWidth="1"/>
    <col min="3333" max="3333" width="4" style="63" customWidth="1"/>
    <col min="3334" max="3364" width="4.7109375" style="63" customWidth="1"/>
    <col min="3365" max="3365" width="7.7109375" style="63" customWidth="1"/>
    <col min="3366" max="3367" width="4.7109375" style="63" customWidth="1"/>
    <col min="3368" max="3368" width="8.85546875" style="63" customWidth="1"/>
    <col min="3369" max="3369" width="6.140625" style="63" customWidth="1"/>
    <col min="3370" max="3370" width="6.28515625" style="63" customWidth="1"/>
    <col min="3371" max="3373" width="4.7109375" style="63" customWidth="1"/>
    <col min="3374" max="3374" width="4.85546875" style="63" customWidth="1"/>
    <col min="3375" max="3375" width="7" style="63" customWidth="1"/>
    <col min="3376" max="3376" width="6.28515625" style="63" customWidth="1"/>
    <col min="3377" max="3380" width="4.7109375" style="63" customWidth="1"/>
    <col min="3381" max="3381" width="9.5703125" style="63" customWidth="1"/>
    <col min="3382" max="3584" width="9.140625" style="63"/>
    <col min="3585" max="3585" width="4" style="63" customWidth="1"/>
    <col min="3586" max="3586" width="29.5703125" style="63" customWidth="1"/>
    <col min="3587" max="3587" width="16.5703125" style="63" customWidth="1"/>
    <col min="3588" max="3588" width="27.7109375" style="63" customWidth="1"/>
    <col min="3589" max="3589" width="4" style="63" customWidth="1"/>
    <col min="3590" max="3620" width="4.7109375" style="63" customWidth="1"/>
    <col min="3621" max="3621" width="7.7109375" style="63" customWidth="1"/>
    <col min="3622" max="3623" width="4.7109375" style="63" customWidth="1"/>
    <col min="3624" max="3624" width="8.85546875" style="63" customWidth="1"/>
    <col min="3625" max="3625" width="6.140625" style="63" customWidth="1"/>
    <col min="3626" max="3626" width="6.28515625" style="63" customWidth="1"/>
    <col min="3627" max="3629" width="4.7109375" style="63" customWidth="1"/>
    <col min="3630" max="3630" width="4.85546875" style="63" customWidth="1"/>
    <col min="3631" max="3631" width="7" style="63" customWidth="1"/>
    <col min="3632" max="3632" width="6.28515625" style="63" customWidth="1"/>
    <col min="3633" max="3636" width="4.7109375" style="63" customWidth="1"/>
    <col min="3637" max="3637" width="9.5703125" style="63" customWidth="1"/>
    <col min="3638" max="3840" width="9.140625" style="63"/>
    <col min="3841" max="3841" width="4" style="63" customWidth="1"/>
    <col min="3842" max="3842" width="29.5703125" style="63" customWidth="1"/>
    <col min="3843" max="3843" width="16.5703125" style="63" customWidth="1"/>
    <col min="3844" max="3844" width="27.7109375" style="63" customWidth="1"/>
    <col min="3845" max="3845" width="4" style="63" customWidth="1"/>
    <col min="3846" max="3876" width="4.7109375" style="63" customWidth="1"/>
    <col min="3877" max="3877" width="7.7109375" style="63" customWidth="1"/>
    <col min="3878" max="3879" width="4.7109375" style="63" customWidth="1"/>
    <col min="3880" max="3880" width="8.85546875" style="63" customWidth="1"/>
    <col min="3881" max="3881" width="6.140625" style="63" customWidth="1"/>
    <col min="3882" max="3882" width="6.28515625" style="63" customWidth="1"/>
    <col min="3883" max="3885" width="4.7109375" style="63" customWidth="1"/>
    <col min="3886" max="3886" width="4.85546875" style="63" customWidth="1"/>
    <col min="3887" max="3887" width="7" style="63" customWidth="1"/>
    <col min="3888" max="3888" width="6.28515625" style="63" customWidth="1"/>
    <col min="3889" max="3892" width="4.7109375" style="63" customWidth="1"/>
    <col min="3893" max="3893" width="9.5703125" style="63" customWidth="1"/>
    <col min="3894" max="4096" width="9.140625" style="63"/>
    <col min="4097" max="4097" width="4" style="63" customWidth="1"/>
    <col min="4098" max="4098" width="29.5703125" style="63" customWidth="1"/>
    <col min="4099" max="4099" width="16.5703125" style="63" customWidth="1"/>
    <col min="4100" max="4100" width="27.7109375" style="63" customWidth="1"/>
    <col min="4101" max="4101" width="4" style="63" customWidth="1"/>
    <col min="4102" max="4132" width="4.7109375" style="63" customWidth="1"/>
    <col min="4133" max="4133" width="7.7109375" style="63" customWidth="1"/>
    <col min="4134" max="4135" width="4.7109375" style="63" customWidth="1"/>
    <col min="4136" max="4136" width="8.85546875" style="63" customWidth="1"/>
    <col min="4137" max="4137" width="6.140625" style="63" customWidth="1"/>
    <col min="4138" max="4138" width="6.28515625" style="63" customWidth="1"/>
    <col min="4139" max="4141" width="4.7109375" style="63" customWidth="1"/>
    <col min="4142" max="4142" width="4.85546875" style="63" customWidth="1"/>
    <col min="4143" max="4143" width="7" style="63" customWidth="1"/>
    <col min="4144" max="4144" width="6.28515625" style="63" customWidth="1"/>
    <col min="4145" max="4148" width="4.7109375" style="63" customWidth="1"/>
    <col min="4149" max="4149" width="9.5703125" style="63" customWidth="1"/>
    <col min="4150" max="4352" width="9.140625" style="63"/>
    <col min="4353" max="4353" width="4" style="63" customWidth="1"/>
    <col min="4354" max="4354" width="29.5703125" style="63" customWidth="1"/>
    <col min="4355" max="4355" width="16.5703125" style="63" customWidth="1"/>
    <col min="4356" max="4356" width="27.7109375" style="63" customWidth="1"/>
    <col min="4357" max="4357" width="4" style="63" customWidth="1"/>
    <col min="4358" max="4388" width="4.7109375" style="63" customWidth="1"/>
    <col min="4389" max="4389" width="7.7109375" style="63" customWidth="1"/>
    <col min="4390" max="4391" width="4.7109375" style="63" customWidth="1"/>
    <col min="4392" max="4392" width="8.85546875" style="63" customWidth="1"/>
    <col min="4393" max="4393" width="6.140625" style="63" customWidth="1"/>
    <col min="4394" max="4394" width="6.28515625" style="63" customWidth="1"/>
    <col min="4395" max="4397" width="4.7109375" style="63" customWidth="1"/>
    <col min="4398" max="4398" width="4.85546875" style="63" customWidth="1"/>
    <col min="4399" max="4399" width="7" style="63" customWidth="1"/>
    <col min="4400" max="4400" width="6.28515625" style="63" customWidth="1"/>
    <col min="4401" max="4404" width="4.7109375" style="63" customWidth="1"/>
    <col min="4405" max="4405" width="9.5703125" style="63" customWidth="1"/>
    <col min="4406" max="4608" width="9.140625" style="63"/>
    <col min="4609" max="4609" width="4" style="63" customWidth="1"/>
    <col min="4610" max="4610" width="29.5703125" style="63" customWidth="1"/>
    <col min="4611" max="4611" width="16.5703125" style="63" customWidth="1"/>
    <col min="4612" max="4612" width="27.7109375" style="63" customWidth="1"/>
    <col min="4613" max="4613" width="4" style="63" customWidth="1"/>
    <col min="4614" max="4644" width="4.7109375" style="63" customWidth="1"/>
    <col min="4645" max="4645" width="7.7109375" style="63" customWidth="1"/>
    <col min="4646" max="4647" width="4.7109375" style="63" customWidth="1"/>
    <col min="4648" max="4648" width="8.85546875" style="63" customWidth="1"/>
    <col min="4649" max="4649" width="6.140625" style="63" customWidth="1"/>
    <col min="4650" max="4650" width="6.28515625" style="63" customWidth="1"/>
    <col min="4651" max="4653" width="4.7109375" style="63" customWidth="1"/>
    <col min="4654" max="4654" width="4.85546875" style="63" customWidth="1"/>
    <col min="4655" max="4655" width="7" style="63" customWidth="1"/>
    <col min="4656" max="4656" width="6.28515625" style="63" customWidth="1"/>
    <col min="4657" max="4660" width="4.7109375" style="63" customWidth="1"/>
    <col min="4661" max="4661" width="9.5703125" style="63" customWidth="1"/>
    <col min="4662" max="4864" width="9.140625" style="63"/>
    <col min="4865" max="4865" width="4" style="63" customWidth="1"/>
    <col min="4866" max="4866" width="29.5703125" style="63" customWidth="1"/>
    <col min="4867" max="4867" width="16.5703125" style="63" customWidth="1"/>
    <col min="4868" max="4868" width="27.7109375" style="63" customWidth="1"/>
    <col min="4869" max="4869" width="4" style="63" customWidth="1"/>
    <col min="4870" max="4900" width="4.7109375" style="63" customWidth="1"/>
    <col min="4901" max="4901" width="7.7109375" style="63" customWidth="1"/>
    <col min="4902" max="4903" width="4.7109375" style="63" customWidth="1"/>
    <col min="4904" max="4904" width="8.85546875" style="63" customWidth="1"/>
    <col min="4905" max="4905" width="6.140625" style="63" customWidth="1"/>
    <col min="4906" max="4906" width="6.28515625" style="63" customWidth="1"/>
    <col min="4907" max="4909" width="4.7109375" style="63" customWidth="1"/>
    <col min="4910" max="4910" width="4.85546875" style="63" customWidth="1"/>
    <col min="4911" max="4911" width="7" style="63" customWidth="1"/>
    <col min="4912" max="4912" width="6.28515625" style="63" customWidth="1"/>
    <col min="4913" max="4916" width="4.7109375" style="63" customWidth="1"/>
    <col min="4917" max="4917" width="9.5703125" style="63" customWidth="1"/>
    <col min="4918" max="5120" width="9.140625" style="63"/>
    <col min="5121" max="5121" width="4" style="63" customWidth="1"/>
    <col min="5122" max="5122" width="29.5703125" style="63" customWidth="1"/>
    <col min="5123" max="5123" width="16.5703125" style="63" customWidth="1"/>
    <col min="5124" max="5124" width="27.7109375" style="63" customWidth="1"/>
    <col min="5125" max="5125" width="4" style="63" customWidth="1"/>
    <col min="5126" max="5156" width="4.7109375" style="63" customWidth="1"/>
    <col min="5157" max="5157" width="7.7109375" style="63" customWidth="1"/>
    <col min="5158" max="5159" width="4.7109375" style="63" customWidth="1"/>
    <col min="5160" max="5160" width="8.85546875" style="63" customWidth="1"/>
    <col min="5161" max="5161" width="6.140625" style="63" customWidth="1"/>
    <col min="5162" max="5162" width="6.28515625" style="63" customWidth="1"/>
    <col min="5163" max="5165" width="4.7109375" style="63" customWidth="1"/>
    <col min="5166" max="5166" width="4.85546875" style="63" customWidth="1"/>
    <col min="5167" max="5167" width="7" style="63" customWidth="1"/>
    <col min="5168" max="5168" width="6.28515625" style="63" customWidth="1"/>
    <col min="5169" max="5172" width="4.7109375" style="63" customWidth="1"/>
    <col min="5173" max="5173" width="9.5703125" style="63" customWidth="1"/>
    <col min="5174" max="5376" width="9.140625" style="63"/>
    <col min="5377" max="5377" width="4" style="63" customWidth="1"/>
    <col min="5378" max="5378" width="29.5703125" style="63" customWidth="1"/>
    <col min="5379" max="5379" width="16.5703125" style="63" customWidth="1"/>
    <col min="5380" max="5380" width="27.7109375" style="63" customWidth="1"/>
    <col min="5381" max="5381" width="4" style="63" customWidth="1"/>
    <col min="5382" max="5412" width="4.7109375" style="63" customWidth="1"/>
    <col min="5413" max="5413" width="7.7109375" style="63" customWidth="1"/>
    <col min="5414" max="5415" width="4.7109375" style="63" customWidth="1"/>
    <col min="5416" max="5416" width="8.85546875" style="63" customWidth="1"/>
    <col min="5417" max="5417" width="6.140625" style="63" customWidth="1"/>
    <col min="5418" max="5418" width="6.28515625" style="63" customWidth="1"/>
    <col min="5419" max="5421" width="4.7109375" style="63" customWidth="1"/>
    <col min="5422" max="5422" width="4.85546875" style="63" customWidth="1"/>
    <col min="5423" max="5423" width="7" style="63" customWidth="1"/>
    <col min="5424" max="5424" width="6.28515625" style="63" customWidth="1"/>
    <col min="5425" max="5428" width="4.7109375" style="63" customWidth="1"/>
    <col min="5429" max="5429" width="9.5703125" style="63" customWidth="1"/>
    <col min="5430" max="5632" width="9.140625" style="63"/>
    <col min="5633" max="5633" width="4" style="63" customWidth="1"/>
    <col min="5634" max="5634" width="29.5703125" style="63" customWidth="1"/>
    <col min="5635" max="5635" width="16.5703125" style="63" customWidth="1"/>
    <col min="5636" max="5636" width="27.7109375" style="63" customWidth="1"/>
    <col min="5637" max="5637" width="4" style="63" customWidth="1"/>
    <col min="5638" max="5668" width="4.7109375" style="63" customWidth="1"/>
    <col min="5669" max="5669" width="7.7109375" style="63" customWidth="1"/>
    <col min="5670" max="5671" width="4.7109375" style="63" customWidth="1"/>
    <col min="5672" max="5672" width="8.85546875" style="63" customWidth="1"/>
    <col min="5673" max="5673" width="6.140625" style="63" customWidth="1"/>
    <col min="5674" max="5674" width="6.28515625" style="63" customWidth="1"/>
    <col min="5675" max="5677" width="4.7109375" style="63" customWidth="1"/>
    <col min="5678" max="5678" width="4.85546875" style="63" customWidth="1"/>
    <col min="5679" max="5679" width="7" style="63" customWidth="1"/>
    <col min="5680" max="5680" width="6.28515625" style="63" customWidth="1"/>
    <col min="5681" max="5684" width="4.7109375" style="63" customWidth="1"/>
    <col min="5685" max="5685" width="9.5703125" style="63" customWidth="1"/>
    <col min="5686" max="5888" width="9.140625" style="63"/>
    <col min="5889" max="5889" width="4" style="63" customWidth="1"/>
    <col min="5890" max="5890" width="29.5703125" style="63" customWidth="1"/>
    <col min="5891" max="5891" width="16.5703125" style="63" customWidth="1"/>
    <col min="5892" max="5892" width="27.7109375" style="63" customWidth="1"/>
    <col min="5893" max="5893" width="4" style="63" customWidth="1"/>
    <col min="5894" max="5924" width="4.7109375" style="63" customWidth="1"/>
    <col min="5925" max="5925" width="7.7109375" style="63" customWidth="1"/>
    <col min="5926" max="5927" width="4.7109375" style="63" customWidth="1"/>
    <col min="5928" max="5928" width="8.85546875" style="63" customWidth="1"/>
    <col min="5929" max="5929" width="6.140625" style="63" customWidth="1"/>
    <col min="5930" max="5930" width="6.28515625" style="63" customWidth="1"/>
    <col min="5931" max="5933" width="4.7109375" style="63" customWidth="1"/>
    <col min="5934" max="5934" width="4.85546875" style="63" customWidth="1"/>
    <col min="5935" max="5935" width="7" style="63" customWidth="1"/>
    <col min="5936" max="5936" width="6.28515625" style="63" customWidth="1"/>
    <col min="5937" max="5940" width="4.7109375" style="63" customWidth="1"/>
    <col min="5941" max="5941" width="9.5703125" style="63" customWidth="1"/>
    <col min="5942" max="6144" width="9.140625" style="63"/>
    <col min="6145" max="6145" width="4" style="63" customWidth="1"/>
    <col min="6146" max="6146" width="29.5703125" style="63" customWidth="1"/>
    <col min="6147" max="6147" width="16.5703125" style="63" customWidth="1"/>
    <col min="6148" max="6148" width="27.7109375" style="63" customWidth="1"/>
    <col min="6149" max="6149" width="4" style="63" customWidth="1"/>
    <col min="6150" max="6180" width="4.7109375" style="63" customWidth="1"/>
    <col min="6181" max="6181" width="7.7109375" style="63" customWidth="1"/>
    <col min="6182" max="6183" width="4.7109375" style="63" customWidth="1"/>
    <col min="6184" max="6184" width="8.85546875" style="63" customWidth="1"/>
    <col min="6185" max="6185" width="6.140625" style="63" customWidth="1"/>
    <col min="6186" max="6186" width="6.28515625" style="63" customWidth="1"/>
    <col min="6187" max="6189" width="4.7109375" style="63" customWidth="1"/>
    <col min="6190" max="6190" width="4.85546875" style="63" customWidth="1"/>
    <col min="6191" max="6191" width="7" style="63" customWidth="1"/>
    <col min="6192" max="6192" width="6.28515625" style="63" customWidth="1"/>
    <col min="6193" max="6196" width="4.7109375" style="63" customWidth="1"/>
    <col min="6197" max="6197" width="9.5703125" style="63" customWidth="1"/>
    <col min="6198" max="6400" width="9.140625" style="63"/>
    <col min="6401" max="6401" width="4" style="63" customWidth="1"/>
    <col min="6402" max="6402" width="29.5703125" style="63" customWidth="1"/>
    <col min="6403" max="6403" width="16.5703125" style="63" customWidth="1"/>
    <col min="6404" max="6404" width="27.7109375" style="63" customWidth="1"/>
    <col min="6405" max="6405" width="4" style="63" customWidth="1"/>
    <col min="6406" max="6436" width="4.7109375" style="63" customWidth="1"/>
    <col min="6437" max="6437" width="7.7109375" style="63" customWidth="1"/>
    <col min="6438" max="6439" width="4.7109375" style="63" customWidth="1"/>
    <col min="6440" max="6440" width="8.85546875" style="63" customWidth="1"/>
    <col min="6441" max="6441" width="6.140625" style="63" customWidth="1"/>
    <col min="6442" max="6442" width="6.28515625" style="63" customWidth="1"/>
    <col min="6443" max="6445" width="4.7109375" style="63" customWidth="1"/>
    <col min="6446" max="6446" width="4.85546875" style="63" customWidth="1"/>
    <col min="6447" max="6447" width="7" style="63" customWidth="1"/>
    <col min="6448" max="6448" width="6.28515625" style="63" customWidth="1"/>
    <col min="6449" max="6452" width="4.7109375" style="63" customWidth="1"/>
    <col min="6453" max="6453" width="9.5703125" style="63" customWidth="1"/>
    <col min="6454" max="6656" width="9.140625" style="63"/>
    <col min="6657" max="6657" width="4" style="63" customWidth="1"/>
    <col min="6658" max="6658" width="29.5703125" style="63" customWidth="1"/>
    <col min="6659" max="6659" width="16.5703125" style="63" customWidth="1"/>
    <col min="6660" max="6660" width="27.7109375" style="63" customWidth="1"/>
    <col min="6661" max="6661" width="4" style="63" customWidth="1"/>
    <col min="6662" max="6692" width="4.7109375" style="63" customWidth="1"/>
    <col min="6693" max="6693" width="7.7109375" style="63" customWidth="1"/>
    <col min="6694" max="6695" width="4.7109375" style="63" customWidth="1"/>
    <col min="6696" max="6696" width="8.85546875" style="63" customWidth="1"/>
    <col min="6697" max="6697" width="6.140625" style="63" customWidth="1"/>
    <col min="6698" max="6698" width="6.28515625" style="63" customWidth="1"/>
    <col min="6699" max="6701" width="4.7109375" style="63" customWidth="1"/>
    <col min="6702" max="6702" width="4.85546875" style="63" customWidth="1"/>
    <col min="6703" max="6703" width="7" style="63" customWidth="1"/>
    <col min="6704" max="6704" width="6.28515625" style="63" customWidth="1"/>
    <col min="6705" max="6708" width="4.7109375" style="63" customWidth="1"/>
    <col min="6709" max="6709" width="9.5703125" style="63" customWidth="1"/>
    <col min="6710" max="6912" width="9.140625" style="63"/>
    <col min="6913" max="6913" width="4" style="63" customWidth="1"/>
    <col min="6914" max="6914" width="29.5703125" style="63" customWidth="1"/>
    <col min="6915" max="6915" width="16.5703125" style="63" customWidth="1"/>
    <col min="6916" max="6916" width="27.7109375" style="63" customWidth="1"/>
    <col min="6917" max="6917" width="4" style="63" customWidth="1"/>
    <col min="6918" max="6948" width="4.7109375" style="63" customWidth="1"/>
    <col min="6949" max="6949" width="7.7109375" style="63" customWidth="1"/>
    <col min="6950" max="6951" width="4.7109375" style="63" customWidth="1"/>
    <col min="6952" max="6952" width="8.85546875" style="63" customWidth="1"/>
    <col min="6953" max="6953" width="6.140625" style="63" customWidth="1"/>
    <col min="6954" max="6954" width="6.28515625" style="63" customWidth="1"/>
    <col min="6955" max="6957" width="4.7109375" style="63" customWidth="1"/>
    <col min="6958" max="6958" width="4.85546875" style="63" customWidth="1"/>
    <col min="6959" max="6959" width="7" style="63" customWidth="1"/>
    <col min="6960" max="6960" width="6.28515625" style="63" customWidth="1"/>
    <col min="6961" max="6964" width="4.7109375" style="63" customWidth="1"/>
    <col min="6965" max="6965" width="9.5703125" style="63" customWidth="1"/>
    <col min="6966" max="7168" width="9.140625" style="63"/>
    <col min="7169" max="7169" width="4" style="63" customWidth="1"/>
    <col min="7170" max="7170" width="29.5703125" style="63" customWidth="1"/>
    <col min="7171" max="7171" width="16.5703125" style="63" customWidth="1"/>
    <col min="7172" max="7172" width="27.7109375" style="63" customWidth="1"/>
    <col min="7173" max="7173" width="4" style="63" customWidth="1"/>
    <col min="7174" max="7204" width="4.7109375" style="63" customWidth="1"/>
    <col min="7205" max="7205" width="7.7109375" style="63" customWidth="1"/>
    <col min="7206" max="7207" width="4.7109375" style="63" customWidth="1"/>
    <col min="7208" max="7208" width="8.85546875" style="63" customWidth="1"/>
    <col min="7209" max="7209" width="6.140625" style="63" customWidth="1"/>
    <col min="7210" max="7210" width="6.28515625" style="63" customWidth="1"/>
    <col min="7211" max="7213" width="4.7109375" style="63" customWidth="1"/>
    <col min="7214" max="7214" width="4.85546875" style="63" customWidth="1"/>
    <col min="7215" max="7215" width="7" style="63" customWidth="1"/>
    <col min="7216" max="7216" width="6.28515625" style="63" customWidth="1"/>
    <col min="7217" max="7220" width="4.7109375" style="63" customWidth="1"/>
    <col min="7221" max="7221" width="9.5703125" style="63" customWidth="1"/>
    <col min="7222" max="7424" width="9.140625" style="63"/>
    <col min="7425" max="7425" width="4" style="63" customWidth="1"/>
    <col min="7426" max="7426" width="29.5703125" style="63" customWidth="1"/>
    <col min="7427" max="7427" width="16.5703125" style="63" customWidth="1"/>
    <col min="7428" max="7428" width="27.7109375" style="63" customWidth="1"/>
    <col min="7429" max="7429" width="4" style="63" customWidth="1"/>
    <col min="7430" max="7460" width="4.7109375" style="63" customWidth="1"/>
    <col min="7461" max="7461" width="7.7109375" style="63" customWidth="1"/>
    <col min="7462" max="7463" width="4.7109375" style="63" customWidth="1"/>
    <col min="7464" max="7464" width="8.85546875" style="63" customWidth="1"/>
    <col min="7465" max="7465" width="6.140625" style="63" customWidth="1"/>
    <col min="7466" max="7466" width="6.28515625" style="63" customWidth="1"/>
    <col min="7467" max="7469" width="4.7109375" style="63" customWidth="1"/>
    <col min="7470" max="7470" width="4.85546875" style="63" customWidth="1"/>
    <col min="7471" max="7471" width="7" style="63" customWidth="1"/>
    <col min="7472" max="7472" width="6.28515625" style="63" customWidth="1"/>
    <col min="7473" max="7476" width="4.7109375" style="63" customWidth="1"/>
    <col min="7477" max="7477" width="9.5703125" style="63" customWidth="1"/>
    <col min="7478" max="7680" width="9.140625" style="63"/>
    <col min="7681" max="7681" width="4" style="63" customWidth="1"/>
    <col min="7682" max="7682" width="29.5703125" style="63" customWidth="1"/>
    <col min="7683" max="7683" width="16.5703125" style="63" customWidth="1"/>
    <col min="7684" max="7684" width="27.7109375" style="63" customWidth="1"/>
    <col min="7685" max="7685" width="4" style="63" customWidth="1"/>
    <col min="7686" max="7716" width="4.7109375" style="63" customWidth="1"/>
    <col min="7717" max="7717" width="7.7109375" style="63" customWidth="1"/>
    <col min="7718" max="7719" width="4.7109375" style="63" customWidth="1"/>
    <col min="7720" max="7720" width="8.85546875" style="63" customWidth="1"/>
    <col min="7721" max="7721" width="6.140625" style="63" customWidth="1"/>
    <col min="7722" max="7722" width="6.28515625" style="63" customWidth="1"/>
    <col min="7723" max="7725" width="4.7109375" style="63" customWidth="1"/>
    <col min="7726" max="7726" width="4.85546875" style="63" customWidth="1"/>
    <col min="7727" max="7727" width="7" style="63" customWidth="1"/>
    <col min="7728" max="7728" width="6.28515625" style="63" customWidth="1"/>
    <col min="7729" max="7732" width="4.7109375" style="63" customWidth="1"/>
    <col min="7733" max="7733" width="9.5703125" style="63" customWidth="1"/>
    <col min="7734" max="7936" width="9.140625" style="63"/>
    <col min="7937" max="7937" width="4" style="63" customWidth="1"/>
    <col min="7938" max="7938" width="29.5703125" style="63" customWidth="1"/>
    <col min="7939" max="7939" width="16.5703125" style="63" customWidth="1"/>
    <col min="7940" max="7940" width="27.7109375" style="63" customWidth="1"/>
    <col min="7941" max="7941" width="4" style="63" customWidth="1"/>
    <col min="7942" max="7972" width="4.7109375" style="63" customWidth="1"/>
    <col min="7973" max="7973" width="7.7109375" style="63" customWidth="1"/>
    <col min="7974" max="7975" width="4.7109375" style="63" customWidth="1"/>
    <col min="7976" max="7976" width="8.85546875" style="63" customWidth="1"/>
    <col min="7977" max="7977" width="6.140625" style="63" customWidth="1"/>
    <col min="7978" max="7978" width="6.28515625" style="63" customWidth="1"/>
    <col min="7979" max="7981" width="4.7109375" style="63" customWidth="1"/>
    <col min="7982" max="7982" width="4.85546875" style="63" customWidth="1"/>
    <col min="7983" max="7983" width="7" style="63" customWidth="1"/>
    <col min="7984" max="7984" width="6.28515625" style="63" customWidth="1"/>
    <col min="7985" max="7988" width="4.7109375" style="63" customWidth="1"/>
    <col min="7989" max="7989" width="9.5703125" style="63" customWidth="1"/>
    <col min="7990" max="8192" width="9.140625" style="63"/>
    <col min="8193" max="8193" width="4" style="63" customWidth="1"/>
    <col min="8194" max="8194" width="29.5703125" style="63" customWidth="1"/>
    <col min="8195" max="8195" width="16.5703125" style="63" customWidth="1"/>
    <col min="8196" max="8196" width="27.7109375" style="63" customWidth="1"/>
    <col min="8197" max="8197" width="4" style="63" customWidth="1"/>
    <col min="8198" max="8228" width="4.7109375" style="63" customWidth="1"/>
    <col min="8229" max="8229" width="7.7109375" style="63" customWidth="1"/>
    <col min="8230" max="8231" width="4.7109375" style="63" customWidth="1"/>
    <col min="8232" max="8232" width="8.85546875" style="63" customWidth="1"/>
    <col min="8233" max="8233" width="6.140625" style="63" customWidth="1"/>
    <col min="8234" max="8234" width="6.28515625" style="63" customWidth="1"/>
    <col min="8235" max="8237" width="4.7109375" style="63" customWidth="1"/>
    <col min="8238" max="8238" width="4.85546875" style="63" customWidth="1"/>
    <col min="8239" max="8239" width="7" style="63" customWidth="1"/>
    <col min="8240" max="8240" width="6.28515625" style="63" customWidth="1"/>
    <col min="8241" max="8244" width="4.7109375" style="63" customWidth="1"/>
    <col min="8245" max="8245" width="9.5703125" style="63" customWidth="1"/>
    <col min="8246" max="8448" width="9.140625" style="63"/>
    <col min="8449" max="8449" width="4" style="63" customWidth="1"/>
    <col min="8450" max="8450" width="29.5703125" style="63" customWidth="1"/>
    <col min="8451" max="8451" width="16.5703125" style="63" customWidth="1"/>
    <col min="8452" max="8452" width="27.7109375" style="63" customWidth="1"/>
    <col min="8453" max="8453" width="4" style="63" customWidth="1"/>
    <col min="8454" max="8484" width="4.7109375" style="63" customWidth="1"/>
    <col min="8485" max="8485" width="7.7109375" style="63" customWidth="1"/>
    <col min="8486" max="8487" width="4.7109375" style="63" customWidth="1"/>
    <col min="8488" max="8488" width="8.85546875" style="63" customWidth="1"/>
    <col min="8489" max="8489" width="6.140625" style="63" customWidth="1"/>
    <col min="8490" max="8490" width="6.28515625" style="63" customWidth="1"/>
    <col min="8491" max="8493" width="4.7109375" style="63" customWidth="1"/>
    <col min="8494" max="8494" width="4.85546875" style="63" customWidth="1"/>
    <col min="8495" max="8495" width="7" style="63" customWidth="1"/>
    <col min="8496" max="8496" width="6.28515625" style="63" customWidth="1"/>
    <col min="8497" max="8500" width="4.7109375" style="63" customWidth="1"/>
    <col min="8501" max="8501" width="9.5703125" style="63" customWidth="1"/>
    <col min="8502" max="8704" width="9.140625" style="63"/>
    <col min="8705" max="8705" width="4" style="63" customWidth="1"/>
    <col min="8706" max="8706" width="29.5703125" style="63" customWidth="1"/>
    <col min="8707" max="8707" width="16.5703125" style="63" customWidth="1"/>
    <col min="8708" max="8708" width="27.7109375" style="63" customWidth="1"/>
    <col min="8709" max="8709" width="4" style="63" customWidth="1"/>
    <col min="8710" max="8740" width="4.7109375" style="63" customWidth="1"/>
    <col min="8741" max="8741" width="7.7109375" style="63" customWidth="1"/>
    <col min="8742" max="8743" width="4.7109375" style="63" customWidth="1"/>
    <col min="8744" max="8744" width="8.85546875" style="63" customWidth="1"/>
    <col min="8745" max="8745" width="6.140625" style="63" customWidth="1"/>
    <col min="8746" max="8746" width="6.28515625" style="63" customWidth="1"/>
    <col min="8747" max="8749" width="4.7109375" style="63" customWidth="1"/>
    <col min="8750" max="8750" width="4.85546875" style="63" customWidth="1"/>
    <col min="8751" max="8751" width="7" style="63" customWidth="1"/>
    <col min="8752" max="8752" width="6.28515625" style="63" customWidth="1"/>
    <col min="8753" max="8756" width="4.7109375" style="63" customWidth="1"/>
    <col min="8757" max="8757" width="9.5703125" style="63" customWidth="1"/>
    <col min="8758" max="8960" width="9.140625" style="63"/>
    <col min="8961" max="8961" width="4" style="63" customWidth="1"/>
    <col min="8962" max="8962" width="29.5703125" style="63" customWidth="1"/>
    <col min="8963" max="8963" width="16.5703125" style="63" customWidth="1"/>
    <col min="8964" max="8964" width="27.7109375" style="63" customWidth="1"/>
    <col min="8965" max="8965" width="4" style="63" customWidth="1"/>
    <col min="8966" max="8996" width="4.7109375" style="63" customWidth="1"/>
    <col min="8997" max="8997" width="7.7109375" style="63" customWidth="1"/>
    <col min="8998" max="8999" width="4.7109375" style="63" customWidth="1"/>
    <col min="9000" max="9000" width="8.85546875" style="63" customWidth="1"/>
    <col min="9001" max="9001" width="6.140625" style="63" customWidth="1"/>
    <col min="9002" max="9002" width="6.28515625" style="63" customWidth="1"/>
    <col min="9003" max="9005" width="4.7109375" style="63" customWidth="1"/>
    <col min="9006" max="9006" width="4.85546875" style="63" customWidth="1"/>
    <col min="9007" max="9007" width="7" style="63" customWidth="1"/>
    <col min="9008" max="9008" width="6.28515625" style="63" customWidth="1"/>
    <col min="9009" max="9012" width="4.7109375" style="63" customWidth="1"/>
    <col min="9013" max="9013" width="9.5703125" style="63" customWidth="1"/>
    <col min="9014" max="9216" width="9.140625" style="63"/>
    <col min="9217" max="9217" width="4" style="63" customWidth="1"/>
    <col min="9218" max="9218" width="29.5703125" style="63" customWidth="1"/>
    <col min="9219" max="9219" width="16.5703125" style="63" customWidth="1"/>
    <col min="9220" max="9220" width="27.7109375" style="63" customWidth="1"/>
    <col min="9221" max="9221" width="4" style="63" customWidth="1"/>
    <col min="9222" max="9252" width="4.7109375" style="63" customWidth="1"/>
    <col min="9253" max="9253" width="7.7109375" style="63" customWidth="1"/>
    <col min="9254" max="9255" width="4.7109375" style="63" customWidth="1"/>
    <col min="9256" max="9256" width="8.85546875" style="63" customWidth="1"/>
    <col min="9257" max="9257" width="6.140625" style="63" customWidth="1"/>
    <col min="9258" max="9258" width="6.28515625" style="63" customWidth="1"/>
    <col min="9259" max="9261" width="4.7109375" style="63" customWidth="1"/>
    <col min="9262" max="9262" width="4.85546875" style="63" customWidth="1"/>
    <col min="9263" max="9263" width="7" style="63" customWidth="1"/>
    <col min="9264" max="9264" width="6.28515625" style="63" customWidth="1"/>
    <col min="9265" max="9268" width="4.7109375" style="63" customWidth="1"/>
    <col min="9269" max="9269" width="9.5703125" style="63" customWidth="1"/>
    <col min="9270" max="9472" width="9.140625" style="63"/>
    <col min="9473" max="9473" width="4" style="63" customWidth="1"/>
    <col min="9474" max="9474" width="29.5703125" style="63" customWidth="1"/>
    <col min="9475" max="9475" width="16.5703125" style="63" customWidth="1"/>
    <col min="9476" max="9476" width="27.7109375" style="63" customWidth="1"/>
    <col min="9477" max="9477" width="4" style="63" customWidth="1"/>
    <col min="9478" max="9508" width="4.7109375" style="63" customWidth="1"/>
    <col min="9509" max="9509" width="7.7109375" style="63" customWidth="1"/>
    <col min="9510" max="9511" width="4.7109375" style="63" customWidth="1"/>
    <col min="9512" max="9512" width="8.85546875" style="63" customWidth="1"/>
    <col min="9513" max="9513" width="6.140625" style="63" customWidth="1"/>
    <col min="9514" max="9514" width="6.28515625" style="63" customWidth="1"/>
    <col min="9515" max="9517" width="4.7109375" style="63" customWidth="1"/>
    <col min="9518" max="9518" width="4.85546875" style="63" customWidth="1"/>
    <col min="9519" max="9519" width="7" style="63" customWidth="1"/>
    <col min="9520" max="9520" width="6.28515625" style="63" customWidth="1"/>
    <col min="9521" max="9524" width="4.7109375" style="63" customWidth="1"/>
    <col min="9525" max="9525" width="9.5703125" style="63" customWidth="1"/>
    <col min="9526" max="9728" width="9.140625" style="63"/>
    <col min="9729" max="9729" width="4" style="63" customWidth="1"/>
    <col min="9730" max="9730" width="29.5703125" style="63" customWidth="1"/>
    <col min="9731" max="9731" width="16.5703125" style="63" customWidth="1"/>
    <col min="9732" max="9732" width="27.7109375" style="63" customWidth="1"/>
    <col min="9733" max="9733" width="4" style="63" customWidth="1"/>
    <col min="9734" max="9764" width="4.7109375" style="63" customWidth="1"/>
    <col min="9765" max="9765" width="7.7109375" style="63" customWidth="1"/>
    <col min="9766" max="9767" width="4.7109375" style="63" customWidth="1"/>
    <col min="9768" max="9768" width="8.85546875" style="63" customWidth="1"/>
    <col min="9769" max="9769" width="6.140625" style="63" customWidth="1"/>
    <col min="9770" max="9770" width="6.28515625" style="63" customWidth="1"/>
    <col min="9771" max="9773" width="4.7109375" style="63" customWidth="1"/>
    <col min="9774" max="9774" width="4.85546875" style="63" customWidth="1"/>
    <col min="9775" max="9775" width="7" style="63" customWidth="1"/>
    <col min="9776" max="9776" width="6.28515625" style="63" customWidth="1"/>
    <col min="9777" max="9780" width="4.7109375" style="63" customWidth="1"/>
    <col min="9781" max="9781" width="9.5703125" style="63" customWidth="1"/>
    <col min="9782" max="9984" width="9.140625" style="63"/>
    <col min="9985" max="9985" width="4" style="63" customWidth="1"/>
    <col min="9986" max="9986" width="29.5703125" style="63" customWidth="1"/>
    <col min="9987" max="9987" width="16.5703125" style="63" customWidth="1"/>
    <col min="9988" max="9988" width="27.7109375" style="63" customWidth="1"/>
    <col min="9989" max="9989" width="4" style="63" customWidth="1"/>
    <col min="9990" max="10020" width="4.7109375" style="63" customWidth="1"/>
    <col min="10021" max="10021" width="7.7109375" style="63" customWidth="1"/>
    <col min="10022" max="10023" width="4.7109375" style="63" customWidth="1"/>
    <col min="10024" max="10024" width="8.85546875" style="63" customWidth="1"/>
    <col min="10025" max="10025" width="6.140625" style="63" customWidth="1"/>
    <col min="10026" max="10026" width="6.28515625" style="63" customWidth="1"/>
    <col min="10027" max="10029" width="4.7109375" style="63" customWidth="1"/>
    <col min="10030" max="10030" width="4.85546875" style="63" customWidth="1"/>
    <col min="10031" max="10031" width="7" style="63" customWidth="1"/>
    <col min="10032" max="10032" width="6.28515625" style="63" customWidth="1"/>
    <col min="10033" max="10036" width="4.7109375" style="63" customWidth="1"/>
    <col min="10037" max="10037" width="9.5703125" style="63" customWidth="1"/>
    <col min="10038" max="10240" width="9.140625" style="63"/>
    <col min="10241" max="10241" width="4" style="63" customWidth="1"/>
    <col min="10242" max="10242" width="29.5703125" style="63" customWidth="1"/>
    <col min="10243" max="10243" width="16.5703125" style="63" customWidth="1"/>
    <col min="10244" max="10244" width="27.7109375" style="63" customWidth="1"/>
    <col min="10245" max="10245" width="4" style="63" customWidth="1"/>
    <col min="10246" max="10276" width="4.7109375" style="63" customWidth="1"/>
    <col min="10277" max="10277" width="7.7109375" style="63" customWidth="1"/>
    <col min="10278" max="10279" width="4.7109375" style="63" customWidth="1"/>
    <col min="10280" max="10280" width="8.85546875" style="63" customWidth="1"/>
    <col min="10281" max="10281" width="6.140625" style="63" customWidth="1"/>
    <col min="10282" max="10282" width="6.28515625" style="63" customWidth="1"/>
    <col min="10283" max="10285" width="4.7109375" style="63" customWidth="1"/>
    <col min="10286" max="10286" width="4.85546875" style="63" customWidth="1"/>
    <col min="10287" max="10287" width="7" style="63" customWidth="1"/>
    <col min="10288" max="10288" width="6.28515625" style="63" customWidth="1"/>
    <col min="10289" max="10292" width="4.7109375" style="63" customWidth="1"/>
    <col min="10293" max="10293" width="9.5703125" style="63" customWidth="1"/>
    <col min="10294" max="10496" width="9.140625" style="63"/>
    <col min="10497" max="10497" width="4" style="63" customWidth="1"/>
    <col min="10498" max="10498" width="29.5703125" style="63" customWidth="1"/>
    <col min="10499" max="10499" width="16.5703125" style="63" customWidth="1"/>
    <col min="10500" max="10500" width="27.7109375" style="63" customWidth="1"/>
    <col min="10501" max="10501" width="4" style="63" customWidth="1"/>
    <col min="10502" max="10532" width="4.7109375" style="63" customWidth="1"/>
    <col min="10533" max="10533" width="7.7109375" style="63" customWidth="1"/>
    <col min="10534" max="10535" width="4.7109375" style="63" customWidth="1"/>
    <col min="10536" max="10536" width="8.85546875" style="63" customWidth="1"/>
    <col min="10537" max="10537" width="6.140625" style="63" customWidth="1"/>
    <col min="10538" max="10538" width="6.28515625" style="63" customWidth="1"/>
    <col min="10539" max="10541" width="4.7109375" style="63" customWidth="1"/>
    <col min="10542" max="10542" width="4.85546875" style="63" customWidth="1"/>
    <col min="10543" max="10543" width="7" style="63" customWidth="1"/>
    <col min="10544" max="10544" width="6.28515625" style="63" customWidth="1"/>
    <col min="10545" max="10548" width="4.7109375" style="63" customWidth="1"/>
    <col min="10549" max="10549" width="9.5703125" style="63" customWidth="1"/>
    <col min="10550" max="10752" width="9.140625" style="63"/>
    <col min="10753" max="10753" width="4" style="63" customWidth="1"/>
    <col min="10754" max="10754" width="29.5703125" style="63" customWidth="1"/>
    <col min="10755" max="10755" width="16.5703125" style="63" customWidth="1"/>
    <col min="10756" max="10756" width="27.7109375" style="63" customWidth="1"/>
    <col min="10757" max="10757" width="4" style="63" customWidth="1"/>
    <col min="10758" max="10788" width="4.7109375" style="63" customWidth="1"/>
    <col min="10789" max="10789" width="7.7109375" style="63" customWidth="1"/>
    <col min="10790" max="10791" width="4.7109375" style="63" customWidth="1"/>
    <col min="10792" max="10792" width="8.85546875" style="63" customWidth="1"/>
    <col min="10793" max="10793" width="6.140625" style="63" customWidth="1"/>
    <col min="10794" max="10794" width="6.28515625" style="63" customWidth="1"/>
    <col min="10795" max="10797" width="4.7109375" style="63" customWidth="1"/>
    <col min="10798" max="10798" width="4.85546875" style="63" customWidth="1"/>
    <col min="10799" max="10799" width="7" style="63" customWidth="1"/>
    <col min="10800" max="10800" width="6.28515625" style="63" customWidth="1"/>
    <col min="10801" max="10804" width="4.7109375" style="63" customWidth="1"/>
    <col min="10805" max="10805" width="9.5703125" style="63" customWidth="1"/>
    <col min="10806" max="11008" width="9.140625" style="63"/>
    <col min="11009" max="11009" width="4" style="63" customWidth="1"/>
    <col min="11010" max="11010" width="29.5703125" style="63" customWidth="1"/>
    <col min="11011" max="11011" width="16.5703125" style="63" customWidth="1"/>
    <col min="11012" max="11012" width="27.7109375" style="63" customWidth="1"/>
    <col min="11013" max="11013" width="4" style="63" customWidth="1"/>
    <col min="11014" max="11044" width="4.7109375" style="63" customWidth="1"/>
    <col min="11045" max="11045" width="7.7109375" style="63" customWidth="1"/>
    <col min="11046" max="11047" width="4.7109375" style="63" customWidth="1"/>
    <col min="11048" max="11048" width="8.85546875" style="63" customWidth="1"/>
    <col min="11049" max="11049" width="6.140625" style="63" customWidth="1"/>
    <col min="11050" max="11050" width="6.28515625" style="63" customWidth="1"/>
    <col min="11051" max="11053" width="4.7109375" style="63" customWidth="1"/>
    <col min="11054" max="11054" width="4.85546875" style="63" customWidth="1"/>
    <col min="11055" max="11055" width="7" style="63" customWidth="1"/>
    <col min="11056" max="11056" width="6.28515625" style="63" customWidth="1"/>
    <col min="11057" max="11060" width="4.7109375" style="63" customWidth="1"/>
    <col min="11061" max="11061" width="9.5703125" style="63" customWidth="1"/>
    <col min="11062" max="11264" width="9.140625" style="63"/>
    <col min="11265" max="11265" width="4" style="63" customWidth="1"/>
    <col min="11266" max="11266" width="29.5703125" style="63" customWidth="1"/>
    <col min="11267" max="11267" width="16.5703125" style="63" customWidth="1"/>
    <col min="11268" max="11268" width="27.7109375" style="63" customWidth="1"/>
    <col min="11269" max="11269" width="4" style="63" customWidth="1"/>
    <col min="11270" max="11300" width="4.7109375" style="63" customWidth="1"/>
    <col min="11301" max="11301" width="7.7109375" style="63" customWidth="1"/>
    <col min="11302" max="11303" width="4.7109375" style="63" customWidth="1"/>
    <col min="11304" max="11304" width="8.85546875" style="63" customWidth="1"/>
    <col min="11305" max="11305" width="6.140625" style="63" customWidth="1"/>
    <col min="11306" max="11306" width="6.28515625" style="63" customWidth="1"/>
    <col min="11307" max="11309" width="4.7109375" style="63" customWidth="1"/>
    <col min="11310" max="11310" width="4.85546875" style="63" customWidth="1"/>
    <col min="11311" max="11311" width="7" style="63" customWidth="1"/>
    <col min="11312" max="11312" width="6.28515625" style="63" customWidth="1"/>
    <col min="11313" max="11316" width="4.7109375" style="63" customWidth="1"/>
    <col min="11317" max="11317" width="9.5703125" style="63" customWidth="1"/>
    <col min="11318" max="11520" width="9.140625" style="63"/>
    <col min="11521" max="11521" width="4" style="63" customWidth="1"/>
    <col min="11522" max="11522" width="29.5703125" style="63" customWidth="1"/>
    <col min="11523" max="11523" width="16.5703125" style="63" customWidth="1"/>
    <col min="11524" max="11524" width="27.7109375" style="63" customWidth="1"/>
    <col min="11525" max="11525" width="4" style="63" customWidth="1"/>
    <col min="11526" max="11556" width="4.7109375" style="63" customWidth="1"/>
    <col min="11557" max="11557" width="7.7109375" style="63" customWidth="1"/>
    <col min="11558" max="11559" width="4.7109375" style="63" customWidth="1"/>
    <col min="11560" max="11560" width="8.85546875" style="63" customWidth="1"/>
    <col min="11561" max="11561" width="6.140625" style="63" customWidth="1"/>
    <col min="11562" max="11562" width="6.28515625" style="63" customWidth="1"/>
    <col min="11563" max="11565" width="4.7109375" style="63" customWidth="1"/>
    <col min="11566" max="11566" width="4.85546875" style="63" customWidth="1"/>
    <col min="11567" max="11567" width="7" style="63" customWidth="1"/>
    <col min="11568" max="11568" width="6.28515625" style="63" customWidth="1"/>
    <col min="11569" max="11572" width="4.7109375" style="63" customWidth="1"/>
    <col min="11573" max="11573" width="9.5703125" style="63" customWidth="1"/>
    <col min="11574" max="11776" width="9.140625" style="63"/>
    <col min="11777" max="11777" width="4" style="63" customWidth="1"/>
    <col min="11778" max="11778" width="29.5703125" style="63" customWidth="1"/>
    <col min="11779" max="11779" width="16.5703125" style="63" customWidth="1"/>
    <col min="11780" max="11780" width="27.7109375" style="63" customWidth="1"/>
    <col min="11781" max="11781" width="4" style="63" customWidth="1"/>
    <col min="11782" max="11812" width="4.7109375" style="63" customWidth="1"/>
    <col min="11813" max="11813" width="7.7109375" style="63" customWidth="1"/>
    <col min="11814" max="11815" width="4.7109375" style="63" customWidth="1"/>
    <col min="11816" max="11816" width="8.85546875" style="63" customWidth="1"/>
    <col min="11817" max="11817" width="6.140625" style="63" customWidth="1"/>
    <col min="11818" max="11818" width="6.28515625" style="63" customWidth="1"/>
    <col min="11819" max="11821" width="4.7109375" style="63" customWidth="1"/>
    <col min="11822" max="11822" width="4.85546875" style="63" customWidth="1"/>
    <col min="11823" max="11823" width="7" style="63" customWidth="1"/>
    <col min="11824" max="11824" width="6.28515625" style="63" customWidth="1"/>
    <col min="11825" max="11828" width="4.7109375" style="63" customWidth="1"/>
    <col min="11829" max="11829" width="9.5703125" style="63" customWidth="1"/>
    <col min="11830" max="12032" width="9.140625" style="63"/>
    <col min="12033" max="12033" width="4" style="63" customWidth="1"/>
    <col min="12034" max="12034" width="29.5703125" style="63" customWidth="1"/>
    <col min="12035" max="12035" width="16.5703125" style="63" customWidth="1"/>
    <col min="12036" max="12036" width="27.7109375" style="63" customWidth="1"/>
    <col min="12037" max="12037" width="4" style="63" customWidth="1"/>
    <col min="12038" max="12068" width="4.7109375" style="63" customWidth="1"/>
    <col min="12069" max="12069" width="7.7109375" style="63" customWidth="1"/>
    <col min="12070" max="12071" width="4.7109375" style="63" customWidth="1"/>
    <col min="12072" max="12072" width="8.85546875" style="63" customWidth="1"/>
    <col min="12073" max="12073" width="6.140625" style="63" customWidth="1"/>
    <col min="12074" max="12074" width="6.28515625" style="63" customWidth="1"/>
    <col min="12075" max="12077" width="4.7109375" style="63" customWidth="1"/>
    <col min="12078" max="12078" width="4.85546875" style="63" customWidth="1"/>
    <col min="12079" max="12079" width="7" style="63" customWidth="1"/>
    <col min="12080" max="12080" width="6.28515625" style="63" customWidth="1"/>
    <col min="12081" max="12084" width="4.7109375" style="63" customWidth="1"/>
    <col min="12085" max="12085" width="9.5703125" style="63" customWidth="1"/>
    <col min="12086" max="12288" width="9.140625" style="63"/>
    <col min="12289" max="12289" width="4" style="63" customWidth="1"/>
    <col min="12290" max="12290" width="29.5703125" style="63" customWidth="1"/>
    <col min="12291" max="12291" width="16.5703125" style="63" customWidth="1"/>
    <col min="12292" max="12292" width="27.7109375" style="63" customWidth="1"/>
    <col min="12293" max="12293" width="4" style="63" customWidth="1"/>
    <col min="12294" max="12324" width="4.7109375" style="63" customWidth="1"/>
    <col min="12325" max="12325" width="7.7109375" style="63" customWidth="1"/>
    <col min="12326" max="12327" width="4.7109375" style="63" customWidth="1"/>
    <col min="12328" max="12328" width="8.85546875" style="63" customWidth="1"/>
    <col min="12329" max="12329" width="6.140625" style="63" customWidth="1"/>
    <col min="12330" max="12330" width="6.28515625" style="63" customWidth="1"/>
    <col min="12331" max="12333" width="4.7109375" style="63" customWidth="1"/>
    <col min="12334" max="12334" width="4.85546875" style="63" customWidth="1"/>
    <col min="12335" max="12335" width="7" style="63" customWidth="1"/>
    <col min="12336" max="12336" width="6.28515625" style="63" customWidth="1"/>
    <col min="12337" max="12340" width="4.7109375" style="63" customWidth="1"/>
    <col min="12341" max="12341" width="9.5703125" style="63" customWidth="1"/>
    <col min="12342" max="12544" width="9.140625" style="63"/>
    <col min="12545" max="12545" width="4" style="63" customWidth="1"/>
    <col min="12546" max="12546" width="29.5703125" style="63" customWidth="1"/>
    <col min="12547" max="12547" width="16.5703125" style="63" customWidth="1"/>
    <col min="12548" max="12548" width="27.7109375" style="63" customWidth="1"/>
    <col min="12549" max="12549" width="4" style="63" customWidth="1"/>
    <col min="12550" max="12580" width="4.7109375" style="63" customWidth="1"/>
    <col min="12581" max="12581" width="7.7109375" style="63" customWidth="1"/>
    <col min="12582" max="12583" width="4.7109375" style="63" customWidth="1"/>
    <col min="12584" max="12584" width="8.85546875" style="63" customWidth="1"/>
    <col min="12585" max="12585" width="6.140625" style="63" customWidth="1"/>
    <col min="12586" max="12586" width="6.28515625" style="63" customWidth="1"/>
    <col min="12587" max="12589" width="4.7109375" style="63" customWidth="1"/>
    <col min="12590" max="12590" width="4.85546875" style="63" customWidth="1"/>
    <col min="12591" max="12591" width="7" style="63" customWidth="1"/>
    <col min="12592" max="12592" width="6.28515625" style="63" customWidth="1"/>
    <col min="12593" max="12596" width="4.7109375" style="63" customWidth="1"/>
    <col min="12597" max="12597" width="9.5703125" style="63" customWidth="1"/>
    <col min="12598" max="12800" width="9.140625" style="63"/>
    <col min="12801" max="12801" width="4" style="63" customWidth="1"/>
    <col min="12802" max="12802" width="29.5703125" style="63" customWidth="1"/>
    <col min="12803" max="12803" width="16.5703125" style="63" customWidth="1"/>
    <col min="12804" max="12804" width="27.7109375" style="63" customWidth="1"/>
    <col min="12805" max="12805" width="4" style="63" customWidth="1"/>
    <col min="12806" max="12836" width="4.7109375" style="63" customWidth="1"/>
    <col min="12837" max="12837" width="7.7109375" style="63" customWidth="1"/>
    <col min="12838" max="12839" width="4.7109375" style="63" customWidth="1"/>
    <col min="12840" max="12840" width="8.85546875" style="63" customWidth="1"/>
    <col min="12841" max="12841" width="6.140625" style="63" customWidth="1"/>
    <col min="12842" max="12842" width="6.28515625" style="63" customWidth="1"/>
    <col min="12843" max="12845" width="4.7109375" style="63" customWidth="1"/>
    <col min="12846" max="12846" width="4.85546875" style="63" customWidth="1"/>
    <col min="12847" max="12847" width="7" style="63" customWidth="1"/>
    <col min="12848" max="12848" width="6.28515625" style="63" customWidth="1"/>
    <col min="12849" max="12852" width="4.7109375" style="63" customWidth="1"/>
    <col min="12853" max="12853" width="9.5703125" style="63" customWidth="1"/>
    <col min="12854" max="13056" width="9.140625" style="63"/>
    <col min="13057" max="13057" width="4" style="63" customWidth="1"/>
    <col min="13058" max="13058" width="29.5703125" style="63" customWidth="1"/>
    <col min="13059" max="13059" width="16.5703125" style="63" customWidth="1"/>
    <col min="13060" max="13060" width="27.7109375" style="63" customWidth="1"/>
    <col min="13061" max="13061" width="4" style="63" customWidth="1"/>
    <col min="13062" max="13092" width="4.7109375" style="63" customWidth="1"/>
    <col min="13093" max="13093" width="7.7109375" style="63" customWidth="1"/>
    <col min="13094" max="13095" width="4.7109375" style="63" customWidth="1"/>
    <col min="13096" max="13096" width="8.85546875" style="63" customWidth="1"/>
    <col min="13097" max="13097" width="6.140625" style="63" customWidth="1"/>
    <col min="13098" max="13098" width="6.28515625" style="63" customWidth="1"/>
    <col min="13099" max="13101" width="4.7109375" style="63" customWidth="1"/>
    <col min="13102" max="13102" width="4.85546875" style="63" customWidth="1"/>
    <col min="13103" max="13103" width="7" style="63" customWidth="1"/>
    <col min="13104" max="13104" width="6.28515625" style="63" customWidth="1"/>
    <col min="13105" max="13108" width="4.7109375" style="63" customWidth="1"/>
    <col min="13109" max="13109" width="9.5703125" style="63" customWidth="1"/>
    <col min="13110" max="13312" width="9.140625" style="63"/>
    <col min="13313" max="13313" width="4" style="63" customWidth="1"/>
    <col min="13314" max="13314" width="29.5703125" style="63" customWidth="1"/>
    <col min="13315" max="13315" width="16.5703125" style="63" customWidth="1"/>
    <col min="13316" max="13316" width="27.7109375" style="63" customWidth="1"/>
    <col min="13317" max="13317" width="4" style="63" customWidth="1"/>
    <col min="13318" max="13348" width="4.7109375" style="63" customWidth="1"/>
    <col min="13349" max="13349" width="7.7109375" style="63" customWidth="1"/>
    <col min="13350" max="13351" width="4.7109375" style="63" customWidth="1"/>
    <col min="13352" max="13352" width="8.85546875" style="63" customWidth="1"/>
    <col min="13353" max="13353" width="6.140625" style="63" customWidth="1"/>
    <col min="13354" max="13354" width="6.28515625" style="63" customWidth="1"/>
    <col min="13355" max="13357" width="4.7109375" style="63" customWidth="1"/>
    <col min="13358" max="13358" width="4.85546875" style="63" customWidth="1"/>
    <col min="13359" max="13359" width="7" style="63" customWidth="1"/>
    <col min="13360" max="13360" width="6.28515625" style="63" customWidth="1"/>
    <col min="13361" max="13364" width="4.7109375" style="63" customWidth="1"/>
    <col min="13365" max="13365" width="9.5703125" style="63" customWidth="1"/>
    <col min="13366" max="13568" width="9.140625" style="63"/>
    <col min="13569" max="13569" width="4" style="63" customWidth="1"/>
    <col min="13570" max="13570" width="29.5703125" style="63" customWidth="1"/>
    <col min="13571" max="13571" width="16.5703125" style="63" customWidth="1"/>
    <col min="13572" max="13572" width="27.7109375" style="63" customWidth="1"/>
    <col min="13573" max="13573" width="4" style="63" customWidth="1"/>
    <col min="13574" max="13604" width="4.7109375" style="63" customWidth="1"/>
    <col min="13605" max="13605" width="7.7109375" style="63" customWidth="1"/>
    <col min="13606" max="13607" width="4.7109375" style="63" customWidth="1"/>
    <col min="13608" max="13608" width="8.85546875" style="63" customWidth="1"/>
    <col min="13609" max="13609" width="6.140625" style="63" customWidth="1"/>
    <col min="13610" max="13610" width="6.28515625" style="63" customWidth="1"/>
    <col min="13611" max="13613" width="4.7109375" style="63" customWidth="1"/>
    <col min="13614" max="13614" width="4.85546875" style="63" customWidth="1"/>
    <col min="13615" max="13615" width="7" style="63" customWidth="1"/>
    <col min="13616" max="13616" width="6.28515625" style="63" customWidth="1"/>
    <col min="13617" max="13620" width="4.7109375" style="63" customWidth="1"/>
    <col min="13621" max="13621" width="9.5703125" style="63" customWidth="1"/>
    <col min="13622" max="13824" width="9.140625" style="63"/>
    <col min="13825" max="13825" width="4" style="63" customWidth="1"/>
    <col min="13826" max="13826" width="29.5703125" style="63" customWidth="1"/>
    <col min="13827" max="13827" width="16.5703125" style="63" customWidth="1"/>
    <col min="13828" max="13828" width="27.7109375" style="63" customWidth="1"/>
    <col min="13829" max="13829" width="4" style="63" customWidth="1"/>
    <col min="13830" max="13860" width="4.7109375" style="63" customWidth="1"/>
    <col min="13861" max="13861" width="7.7109375" style="63" customWidth="1"/>
    <col min="13862" max="13863" width="4.7109375" style="63" customWidth="1"/>
    <col min="13864" max="13864" width="8.85546875" style="63" customWidth="1"/>
    <col min="13865" max="13865" width="6.140625" style="63" customWidth="1"/>
    <col min="13866" max="13866" width="6.28515625" style="63" customWidth="1"/>
    <col min="13867" max="13869" width="4.7109375" style="63" customWidth="1"/>
    <col min="13870" max="13870" width="4.85546875" style="63" customWidth="1"/>
    <col min="13871" max="13871" width="7" style="63" customWidth="1"/>
    <col min="13872" max="13872" width="6.28515625" style="63" customWidth="1"/>
    <col min="13873" max="13876" width="4.7109375" style="63" customWidth="1"/>
    <col min="13877" max="13877" width="9.5703125" style="63" customWidth="1"/>
    <col min="13878" max="14080" width="9.140625" style="63"/>
    <col min="14081" max="14081" width="4" style="63" customWidth="1"/>
    <col min="14082" max="14082" width="29.5703125" style="63" customWidth="1"/>
    <col min="14083" max="14083" width="16.5703125" style="63" customWidth="1"/>
    <col min="14084" max="14084" width="27.7109375" style="63" customWidth="1"/>
    <col min="14085" max="14085" width="4" style="63" customWidth="1"/>
    <col min="14086" max="14116" width="4.7109375" style="63" customWidth="1"/>
    <col min="14117" max="14117" width="7.7109375" style="63" customWidth="1"/>
    <col min="14118" max="14119" width="4.7109375" style="63" customWidth="1"/>
    <col min="14120" max="14120" width="8.85546875" style="63" customWidth="1"/>
    <col min="14121" max="14121" width="6.140625" style="63" customWidth="1"/>
    <col min="14122" max="14122" width="6.28515625" style="63" customWidth="1"/>
    <col min="14123" max="14125" width="4.7109375" style="63" customWidth="1"/>
    <col min="14126" max="14126" width="4.85546875" style="63" customWidth="1"/>
    <col min="14127" max="14127" width="7" style="63" customWidth="1"/>
    <col min="14128" max="14128" width="6.28515625" style="63" customWidth="1"/>
    <col min="14129" max="14132" width="4.7109375" style="63" customWidth="1"/>
    <col min="14133" max="14133" width="9.5703125" style="63" customWidth="1"/>
    <col min="14134" max="14336" width="9.140625" style="63"/>
    <col min="14337" max="14337" width="4" style="63" customWidth="1"/>
    <col min="14338" max="14338" width="29.5703125" style="63" customWidth="1"/>
    <col min="14339" max="14339" width="16.5703125" style="63" customWidth="1"/>
    <col min="14340" max="14340" width="27.7109375" style="63" customWidth="1"/>
    <col min="14341" max="14341" width="4" style="63" customWidth="1"/>
    <col min="14342" max="14372" width="4.7109375" style="63" customWidth="1"/>
    <col min="14373" max="14373" width="7.7109375" style="63" customWidth="1"/>
    <col min="14374" max="14375" width="4.7109375" style="63" customWidth="1"/>
    <col min="14376" max="14376" width="8.85546875" style="63" customWidth="1"/>
    <col min="14377" max="14377" width="6.140625" style="63" customWidth="1"/>
    <col min="14378" max="14378" width="6.28515625" style="63" customWidth="1"/>
    <col min="14379" max="14381" width="4.7109375" style="63" customWidth="1"/>
    <col min="14382" max="14382" width="4.85546875" style="63" customWidth="1"/>
    <col min="14383" max="14383" width="7" style="63" customWidth="1"/>
    <col min="14384" max="14384" width="6.28515625" style="63" customWidth="1"/>
    <col min="14385" max="14388" width="4.7109375" style="63" customWidth="1"/>
    <col min="14389" max="14389" width="9.5703125" style="63" customWidth="1"/>
    <col min="14390" max="14592" width="9.140625" style="63"/>
    <col min="14593" max="14593" width="4" style="63" customWidth="1"/>
    <col min="14594" max="14594" width="29.5703125" style="63" customWidth="1"/>
    <col min="14595" max="14595" width="16.5703125" style="63" customWidth="1"/>
    <col min="14596" max="14596" width="27.7109375" style="63" customWidth="1"/>
    <col min="14597" max="14597" width="4" style="63" customWidth="1"/>
    <col min="14598" max="14628" width="4.7109375" style="63" customWidth="1"/>
    <col min="14629" max="14629" width="7.7109375" style="63" customWidth="1"/>
    <col min="14630" max="14631" width="4.7109375" style="63" customWidth="1"/>
    <col min="14632" max="14632" width="8.85546875" style="63" customWidth="1"/>
    <col min="14633" max="14633" width="6.140625" style="63" customWidth="1"/>
    <col min="14634" max="14634" width="6.28515625" style="63" customWidth="1"/>
    <col min="14635" max="14637" width="4.7109375" style="63" customWidth="1"/>
    <col min="14638" max="14638" width="4.85546875" style="63" customWidth="1"/>
    <col min="14639" max="14639" width="7" style="63" customWidth="1"/>
    <col min="14640" max="14640" width="6.28515625" style="63" customWidth="1"/>
    <col min="14641" max="14644" width="4.7109375" style="63" customWidth="1"/>
    <col min="14645" max="14645" width="9.5703125" style="63" customWidth="1"/>
    <col min="14646" max="14848" width="9.140625" style="63"/>
    <col min="14849" max="14849" width="4" style="63" customWidth="1"/>
    <col min="14850" max="14850" width="29.5703125" style="63" customWidth="1"/>
    <col min="14851" max="14851" width="16.5703125" style="63" customWidth="1"/>
    <col min="14852" max="14852" width="27.7109375" style="63" customWidth="1"/>
    <col min="14853" max="14853" width="4" style="63" customWidth="1"/>
    <col min="14854" max="14884" width="4.7109375" style="63" customWidth="1"/>
    <col min="14885" max="14885" width="7.7109375" style="63" customWidth="1"/>
    <col min="14886" max="14887" width="4.7109375" style="63" customWidth="1"/>
    <col min="14888" max="14888" width="8.85546875" style="63" customWidth="1"/>
    <col min="14889" max="14889" width="6.140625" style="63" customWidth="1"/>
    <col min="14890" max="14890" width="6.28515625" style="63" customWidth="1"/>
    <col min="14891" max="14893" width="4.7109375" style="63" customWidth="1"/>
    <col min="14894" max="14894" width="4.85546875" style="63" customWidth="1"/>
    <col min="14895" max="14895" width="7" style="63" customWidth="1"/>
    <col min="14896" max="14896" width="6.28515625" style="63" customWidth="1"/>
    <col min="14897" max="14900" width="4.7109375" style="63" customWidth="1"/>
    <col min="14901" max="14901" width="9.5703125" style="63" customWidth="1"/>
    <col min="14902" max="15104" width="9.140625" style="63"/>
    <col min="15105" max="15105" width="4" style="63" customWidth="1"/>
    <col min="15106" max="15106" width="29.5703125" style="63" customWidth="1"/>
    <col min="15107" max="15107" width="16.5703125" style="63" customWidth="1"/>
    <col min="15108" max="15108" width="27.7109375" style="63" customWidth="1"/>
    <col min="15109" max="15109" width="4" style="63" customWidth="1"/>
    <col min="15110" max="15140" width="4.7109375" style="63" customWidth="1"/>
    <col min="15141" max="15141" width="7.7109375" style="63" customWidth="1"/>
    <col min="15142" max="15143" width="4.7109375" style="63" customWidth="1"/>
    <col min="15144" max="15144" width="8.85546875" style="63" customWidth="1"/>
    <col min="15145" max="15145" width="6.140625" style="63" customWidth="1"/>
    <col min="15146" max="15146" width="6.28515625" style="63" customWidth="1"/>
    <col min="15147" max="15149" width="4.7109375" style="63" customWidth="1"/>
    <col min="15150" max="15150" width="4.85546875" style="63" customWidth="1"/>
    <col min="15151" max="15151" width="7" style="63" customWidth="1"/>
    <col min="15152" max="15152" width="6.28515625" style="63" customWidth="1"/>
    <col min="15153" max="15156" width="4.7109375" style="63" customWidth="1"/>
    <col min="15157" max="15157" width="9.5703125" style="63" customWidth="1"/>
    <col min="15158" max="15360" width="9.140625" style="63"/>
    <col min="15361" max="15361" width="4" style="63" customWidth="1"/>
    <col min="15362" max="15362" width="29.5703125" style="63" customWidth="1"/>
    <col min="15363" max="15363" width="16.5703125" style="63" customWidth="1"/>
    <col min="15364" max="15364" width="27.7109375" style="63" customWidth="1"/>
    <col min="15365" max="15365" width="4" style="63" customWidth="1"/>
    <col min="15366" max="15396" width="4.7109375" style="63" customWidth="1"/>
    <col min="15397" max="15397" width="7.7109375" style="63" customWidth="1"/>
    <col min="15398" max="15399" width="4.7109375" style="63" customWidth="1"/>
    <col min="15400" max="15400" width="8.85546875" style="63" customWidth="1"/>
    <col min="15401" max="15401" width="6.140625" style="63" customWidth="1"/>
    <col min="15402" max="15402" width="6.28515625" style="63" customWidth="1"/>
    <col min="15403" max="15405" width="4.7109375" style="63" customWidth="1"/>
    <col min="15406" max="15406" width="4.85546875" style="63" customWidth="1"/>
    <col min="15407" max="15407" width="7" style="63" customWidth="1"/>
    <col min="15408" max="15408" width="6.28515625" style="63" customWidth="1"/>
    <col min="15409" max="15412" width="4.7109375" style="63" customWidth="1"/>
    <col min="15413" max="15413" width="9.5703125" style="63" customWidth="1"/>
    <col min="15414" max="15616" width="9.140625" style="63"/>
    <col min="15617" max="15617" width="4" style="63" customWidth="1"/>
    <col min="15618" max="15618" width="29.5703125" style="63" customWidth="1"/>
    <col min="15619" max="15619" width="16.5703125" style="63" customWidth="1"/>
    <col min="15620" max="15620" width="27.7109375" style="63" customWidth="1"/>
    <col min="15621" max="15621" width="4" style="63" customWidth="1"/>
    <col min="15622" max="15652" width="4.7109375" style="63" customWidth="1"/>
    <col min="15653" max="15653" width="7.7109375" style="63" customWidth="1"/>
    <col min="15654" max="15655" width="4.7109375" style="63" customWidth="1"/>
    <col min="15656" max="15656" width="8.85546875" style="63" customWidth="1"/>
    <col min="15657" max="15657" width="6.140625" style="63" customWidth="1"/>
    <col min="15658" max="15658" width="6.28515625" style="63" customWidth="1"/>
    <col min="15659" max="15661" width="4.7109375" style="63" customWidth="1"/>
    <col min="15662" max="15662" width="4.85546875" style="63" customWidth="1"/>
    <col min="15663" max="15663" width="7" style="63" customWidth="1"/>
    <col min="15664" max="15664" width="6.28515625" style="63" customWidth="1"/>
    <col min="15665" max="15668" width="4.7109375" style="63" customWidth="1"/>
    <col min="15669" max="15669" width="9.5703125" style="63" customWidth="1"/>
    <col min="15670" max="15872" width="9.140625" style="63"/>
    <col min="15873" max="15873" width="4" style="63" customWidth="1"/>
    <col min="15874" max="15874" width="29.5703125" style="63" customWidth="1"/>
    <col min="15875" max="15875" width="16.5703125" style="63" customWidth="1"/>
    <col min="15876" max="15876" width="27.7109375" style="63" customWidth="1"/>
    <col min="15877" max="15877" width="4" style="63" customWidth="1"/>
    <col min="15878" max="15908" width="4.7109375" style="63" customWidth="1"/>
    <col min="15909" max="15909" width="7.7109375" style="63" customWidth="1"/>
    <col min="15910" max="15911" width="4.7109375" style="63" customWidth="1"/>
    <col min="15912" max="15912" width="8.85546875" style="63" customWidth="1"/>
    <col min="15913" max="15913" width="6.140625" style="63" customWidth="1"/>
    <col min="15914" max="15914" width="6.28515625" style="63" customWidth="1"/>
    <col min="15915" max="15917" width="4.7109375" style="63" customWidth="1"/>
    <col min="15918" max="15918" width="4.85546875" style="63" customWidth="1"/>
    <col min="15919" max="15919" width="7" style="63" customWidth="1"/>
    <col min="15920" max="15920" width="6.28515625" style="63" customWidth="1"/>
    <col min="15921" max="15924" width="4.7109375" style="63" customWidth="1"/>
    <col min="15925" max="15925" width="9.5703125" style="63" customWidth="1"/>
    <col min="15926" max="16128" width="9.140625" style="63"/>
    <col min="16129" max="16129" width="4" style="63" customWidth="1"/>
    <col min="16130" max="16130" width="29.5703125" style="63" customWidth="1"/>
    <col min="16131" max="16131" width="16.5703125" style="63" customWidth="1"/>
    <col min="16132" max="16132" width="27.7109375" style="63" customWidth="1"/>
    <col min="16133" max="16133" width="4" style="63" customWidth="1"/>
    <col min="16134" max="16164" width="4.7109375" style="63" customWidth="1"/>
    <col min="16165" max="16165" width="7.7109375" style="63" customWidth="1"/>
    <col min="16166" max="16167" width="4.7109375" style="63" customWidth="1"/>
    <col min="16168" max="16168" width="8.85546875" style="63" customWidth="1"/>
    <col min="16169" max="16169" width="6.140625" style="63" customWidth="1"/>
    <col min="16170" max="16170" width="6.28515625" style="63" customWidth="1"/>
    <col min="16171" max="16173" width="4.7109375" style="63" customWidth="1"/>
    <col min="16174" max="16174" width="4.85546875" style="63" customWidth="1"/>
    <col min="16175" max="16175" width="7" style="63" customWidth="1"/>
    <col min="16176" max="16176" width="6.28515625" style="63" customWidth="1"/>
    <col min="16177" max="16180" width="4.7109375" style="63" customWidth="1"/>
    <col min="16181" max="16181" width="9.5703125" style="63" customWidth="1"/>
    <col min="16182" max="16384" width="9.140625" style="63"/>
  </cols>
  <sheetData>
    <row r="2" spans="1:53" ht="12.75" customHeight="1" x14ac:dyDescent="0.2">
      <c r="A2" s="243" t="s">
        <v>16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AE2" s="244" t="s">
        <v>17</v>
      </c>
      <c r="AF2" s="245"/>
      <c r="AG2" s="245"/>
      <c r="AH2" s="245"/>
      <c r="AI2" s="245"/>
      <c r="AJ2" s="246"/>
      <c r="AL2" s="247" t="s">
        <v>18</v>
      </c>
      <c r="AM2" s="248"/>
      <c r="AN2" s="249"/>
      <c r="AO2" s="247" t="s">
        <v>19</v>
      </c>
      <c r="AP2" s="248"/>
      <c r="AQ2" s="249"/>
    </row>
    <row r="3" spans="1:53" ht="12.75" customHeight="1" x14ac:dyDescent="0.2">
      <c r="D3" s="66" t="s">
        <v>20</v>
      </c>
      <c r="E3" s="67"/>
      <c r="AE3" s="244" t="s">
        <v>21</v>
      </c>
      <c r="AF3" s="245"/>
      <c r="AG3" s="246"/>
      <c r="AH3" s="253" t="s">
        <v>22</v>
      </c>
      <c r="AI3" s="254"/>
      <c r="AJ3" s="255"/>
      <c r="AL3" s="250"/>
      <c r="AM3" s="251"/>
      <c r="AN3" s="252"/>
      <c r="AO3" s="250"/>
      <c r="AP3" s="251"/>
      <c r="AQ3" s="252"/>
    </row>
    <row r="4" spans="1:53" ht="13.5" customHeight="1" x14ac:dyDescent="0.2">
      <c r="A4" s="68"/>
      <c r="B4" s="68"/>
      <c r="C4" s="69"/>
      <c r="D4" s="68"/>
      <c r="E4" s="68"/>
      <c r="F4" s="68"/>
      <c r="G4" s="68"/>
      <c r="H4" s="68"/>
      <c r="I4" s="68"/>
      <c r="J4" s="70"/>
      <c r="K4" s="70"/>
      <c r="L4" s="70"/>
      <c r="M4" s="70"/>
      <c r="N4" s="70"/>
      <c r="O4" s="70"/>
      <c r="P4" s="71"/>
      <c r="Q4" s="71"/>
      <c r="R4" s="71"/>
      <c r="S4" s="68"/>
      <c r="T4" s="68"/>
      <c r="U4" s="68"/>
      <c r="V4" s="68"/>
      <c r="Z4" s="68"/>
      <c r="AA4" s="68"/>
      <c r="AC4" s="68"/>
      <c r="AE4" s="260">
        <v>43497</v>
      </c>
      <c r="AF4" s="261"/>
      <c r="AG4" s="262"/>
      <c r="AH4" s="260">
        <v>43524</v>
      </c>
      <c r="AI4" s="261"/>
      <c r="AJ4" s="262"/>
      <c r="AK4" s="68"/>
      <c r="AL4" s="263"/>
      <c r="AM4" s="264"/>
      <c r="AN4" s="265"/>
      <c r="AO4" s="266">
        <f ca="1">TODAY()</f>
        <v>43522</v>
      </c>
      <c r="AP4" s="267"/>
      <c r="AQ4" s="268"/>
    </row>
    <row r="5" spans="1:53" x14ac:dyDescent="0.2">
      <c r="A5" s="269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72"/>
      <c r="Q5" s="72"/>
      <c r="R5" s="68"/>
      <c r="S5" s="68"/>
      <c r="T5" s="68"/>
      <c r="U5" s="68"/>
      <c r="V5" s="68"/>
      <c r="Z5" s="68"/>
      <c r="AA5" s="68"/>
      <c r="AC5" s="68"/>
      <c r="AF5" s="68"/>
      <c r="AG5" s="68"/>
      <c r="AH5" s="68"/>
      <c r="AI5" s="68"/>
      <c r="AJ5" s="68"/>
      <c r="AK5" s="68"/>
    </row>
    <row r="6" spans="1:53" ht="12.75" customHeight="1" x14ac:dyDescent="0.2">
      <c r="A6" s="239" t="s">
        <v>23</v>
      </c>
      <c r="B6" s="239"/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71"/>
      <c r="Q6" s="71"/>
      <c r="R6" s="68"/>
      <c r="S6" s="68"/>
      <c r="T6" s="68"/>
      <c r="U6" s="68"/>
      <c r="V6" s="68"/>
      <c r="Z6" s="68"/>
      <c r="AA6" s="68"/>
      <c r="AC6" s="68"/>
      <c r="AK6" s="68"/>
    </row>
    <row r="7" spans="1:53" ht="16.5" customHeight="1" x14ac:dyDescent="0.2">
      <c r="A7" s="68"/>
      <c r="B7" s="73"/>
      <c r="C7" s="74"/>
      <c r="D7" s="68"/>
      <c r="E7" s="68"/>
      <c r="F7" s="68"/>
      <c r="G7" s="68"/>
      <c r="H7" s="68"/>
      <c r="I7" s="270" t="s">
        <v>24</v>
      </c>
      <c r="J7" s="270"/>
      <c r="K7" s="270"/>
      <c r="L7" s="270"/>
      <c r="M7" s="270"/>
      <c r="N7" s="270"/>
      <c r="O7" s="270"/>
      <c r="P7" s="270"/>
      <c r="Q7" s="270"/>
      <c r="R7" s="270"/>
      <c r="S7" s="270"/>
      <c r="T7" s="270"/>
      <c r="U7" s="270"/>
      <c r="V7" s="75"/>
      <c r="W7" s="191"/>
      <c r="X7" s="191"/>
      <c r="Y7" s="191"/>
      <c r="Z7" s="75"/>
      <c r="AA7" s="75"/>
      <c r="AB7" s="191"/>
      <c r="AC7" s="75"/>
      <c r="AD7" s="191"/>
      <c r="AE7" s="415"/>
      <c r="AF7" s="76"/>
      <c r="AG7" s="76"/>
      <c r="AH7" s="76"/>
      <c r="AI7" s="76"/>
      <c r="AJ7" s="76"/>
      <c r="AK7" s="76"/>
      <c r="AQ7" s="77"/>
      <c r="AR7" s="77"/>
      <c r="AS7" s="77"/>
      <c r="AT7" s="77"/>
      <c r="AU7" s="77"/>
      <c r="AV7" s="77"/>
      <c r="AW7" s="77"/>
      <c r="AX7" s="77"/>
      <c r="AY7" s="77"/>
      <c r="AZ7" s="77"/>
    </row>
    <row r="8" spans="1:53" ht="18" customHeight="1" x14ac:dyDescent="0.2">
      <c r="A8" s="68"/>
      <c r="B8" s="68"/>
      <c r="C8" s="69"/>
      <c r="D8" s="68"/>
      <c r="E8" s="68"/>
      <c r="F8" s="73"/>
      <c r="G8" s="73"/>
      <c r="H8" s="271" t="s">
        <v>25</v>
      </c>
      <c r="I8" s="271"/>
      <c r="J8" s="271"/>
      <c r="K8" s="271"/>
      <c r="L8" s="271"/>
      <c r="M8" s="271"/>
      <c r="N8" s="271"/>
      <c r="O8" s="271"/>
      <c r="P8" s="271"/>
      <c r="Q8" s="271"/>
      <c r="R8" s="272" t="s">
        <v>26</v>
      </c>
      <c r="S8" s="272"/>
      <c r="T8" s="272"/>
      <c r="U8" s="272"/>
      <c r="V8" s="272"/>
      <c r="W8" s="272"/>
      <c r="X8" s="272"/>
      <c r="Y8" s="272"/>
      <c r="Z8" s="272"/>
      <c r="AA8" s="272"/>
      <c r="AB8" s="272"/>
      <c r="AC8" s="272"/>
      <c r="AD8" s="272"/>
      <c r="AE8" s="272"/>
      <c r="AF8" s="272"/>
      <c r="AG8" s="272"/>
      <c r="AH8" s="272"/>
      <c r="AI8" s="272"/>
      <c r="AJ8" s="272"/>
      <c r="AK8" s="272"/>
      <c r="AL8" s="76"/>
      <c r="AM8" s="76"/>
      <c r="AN8" s="76"/>
      <c r="AO8" s="76"/>
      <c r="AP8" s="76"/>
      <c r="AQ8" s="77"/>
      <c r="AR8" s="77"/>
      <c r="AS8" s="77"/>
      <c r="AT8" s="77"/>
      <c r="AU8" s="77"/>
      <c r="AV8" s="77"/>
      <c r="AW8" s="77"/>
      <c r="AX8" s="77"/>
      <c r="AY8" s="77"/>
      <c r="AZ8" s="77"/>
    </row>
    <row r="9" spans="1:53" ht="13.5" thickBot="1" x14ac:dyDescent="0.25"/>
    <row r="10" spans="1:53" s="78" customFormat="1" ht="19.5" customHeight="1" thickBot="1" x14ac:dyDescent="0.25">
      <c r="A10" s="273" t="s">
        <v>27</v>
      </c>
      <c r="B10" s="273" t="s">
        <v>28</v>
      </c>
      <c r="C10" s="285" t="s">
        <v>29</v>
      </c>
      <c r="D10" s="273" t="s">
        <v>30</v>
      </c>
      <c r="E10" s="287" t="s">
        <v>31</v>
      </c>
      <c r="F10" s="289" t="s">
        <v>32</v>
      </c>
      <c r="G10" s="289"/>
      <c r="H10" s="289"/>
      <c r="I10" s="289"/>
      <c r="J10" s="289"/>
      <c r="K10" s="289"/>
      <c r="L10" s="289"/>
      <c r="M10" s="289"/>
      <c r="N10" s="289"/>
      <c r="O10" s="289"/>
      <c r="P10" s="289"/>
      <c r="Q10" s="289"/>
      <c r="R10" s="289"/>
      <c r="S10" s="289"/>
      <c r="T10" s="289"/>
      <c r="U10" s="289"/>
      <c r="V10" s="289"/>
      <c r="W10" s="289"/>
      <c r="X10" s="289"/>
      <c r="Y10" s="289"/>
      <c r="Z10" s="289"/>
      <c r="AA10" s="289"/>
      <c r="AB10" s="289"/>
      <c r="AC10" s="289"/>
      <c r="AD10" s="289"/>
      <c r="AE10" s="289"/>
      <c r="AF10" s="289"/>
      <c r="AG10" s="289"/>
      <c r="AH10" s="289"/>
      <c r="AI10" s="289"/>
      <c r="AJ10" s="289"/>
      <c r="AK10" s="290" t="s">
        <v>33</v>
      </c>
      <c r="AL10" s="281" t="s">
        <v>34</v>
      </c>
      <c r="AM10" s="258" t="s">
        <v>35</v>
      </c>
      <c r="AN10" s="283" t="s">
        <v>36</v>
      </c>
      <c r="AO10" s="258" t="s">
        <v>37</v>
      </c>
      <c r="AP10" s="256" t="s">
        <v>38</v>
      </c>
      <c r="AQ10" s="258" t="s">
        <v>39</v>
      </c>
      <c r="AR10" s="256" t="s">
        <v>40</v>
      </c>
      <c r="AS10" s="256" t="s">
        <v>41</v>
      </c>
      <c r="AT10" s="256" t="s">
        <v>42</v>
      </c>
      <c r="AU10" s="256" t="s">
        <v>43</v>
      </c>
      <c r="AV10" s="256" t="s">
        <v>44</v>
      </c>
      <c r="AW10" s="256" t="s">
        <v>45</v>
      </c>
      <c r="AX10" s="256" t="s">
        <v>46</v>
      </c>
      <c r="AY10" s="256" t="s">
        <v>47</v>
      </c>
      <c r="AZ10" s="256" t="s">
        <v>48</v>
      </c>
      <c r="BA10" s="313" t="s">
        <v>49</v>
      </c>
    </row>
    <row r="11" spans="1:53" s="78" customFormat="1" ht="146.44999999999999" customHeight="1" thickBot="1" x14ac:dyDescent="0.25">
      <c r="A11" s="274"/>
      <c r="B11" s="274"/>
      <c r="C11" s="286"/>
      <c r="D11" s="274"/>
      <c r="E11" s="288"/>
      <c r="F11" s="79">
        <v>1</v>
      </c>
      <c r="G11" s="80">
        <v>2</v>
      </c>
      <c r="H11" s="80">
        <v>3</v>
      </c>
      <c r="I11" s="80">
        <v>4</v>
      </c>
      <c r="J11" s="80">
        <v>5</v>
      </c>
      <c r="K11" s="80">
        <v>6</v>
      </c>
      <c r="L11" s="80">
        <v>7</v>
      </c>
      <c r="M11" s="80">
        <v>8</v>
      </c>
      <c r="N11" s="80">
        <v>9</v>
      </c>
      <c r="O11" s="80">
        <v>10</v>
      </c>
      <c r="P11" s="80">
        <v>11</v>
      </c>
      <c r="Q11" s="80">
        <v>12</v>
      </c>
      <c r="R11" s="80">
        <v>13</v>
      </c>
      <c r="S11" s="80">
        <v>14</v>
      </c>
      <c r="T11" s="80">
        <v>15</v>
      </c>
      <c r="U11" s="80">
        <v>16</v>
      </c>
      <c r="V11" s="80">
        <v>17</v>
      </c>
      <c r="W11" s="192">
        <v>18</v>
      </c>
      <c r="X11" s="192">
        <v>19</v>
      </c>
      <c r="Y11" s="192">
        <v>20</v>
      </c>
      <c r="Z11" s="80">
        <v>21</v>
      </c>
      <c r="AA11" s="80">
        <v>22</v>
      </c>
      <c r="AB11" s="192">
        <v>23</v>
      </c>
      <c r="AC11" s="80">
        <v>24</v>
      </c>
      <c r="AD11" s="192">
        <v>25</v>
      </c>
      <c r="AE11" s="176">
        <v>26</v>
      </c>
      <c r="AF11" s="80">
        <v>27</v>
      </c>
      <c r="AG11" s="80">
        <v>28</v>
      </c>
      <c r="AH11" s="80"/>
      <c r="AI11" s="80"/>
      <c r="AJ11" s="81"/>
      <c r="AK11" s="291"/>
      <c r="AL11" s="282"/>
      <c r="AM11" s="259"/>
      <c r="AN11" s="284"/>
      <c r="AO11" s="259"/>
      <c r="AP11" s="257"/>
      <c r="AQ11" s="259"/>
      <c r="AR11" s="257"/>
      <c r="AS11" s="257"/>
      <c r="AT11" s="257"/>
      <c r="AU11" s="257"/>
      <c r="AV11" s="257"/>
      <c r="AW11" s="257"/>
      <c r="AX11" s="257"/>
      <c r="AY11" s="257"/>
      <c r="AZ11" s="257"/>
      <c r="BA11" s="314"/>
    </row>
    <row r="12" spans="1:53" s="78" customFormat="1" ht="35.25" customHeight="1" thickBot="1" x14ac:dyDescent="0.25">
      <c r="A12" s="82"/>
      <c r="B12" s="83"/>
      <c r="C12" s="84"/>
      <c r="D12" s="83"/>
      <c r="E12" s="82"/>
      <c r="F12" s="85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193"/>
      <c r="X12" s="193"/>
      <c r="Y12" s="193"/>
      <c r="Z12" s="86"/>
      <c r="AA12" s="86"/>
      <c r="AB12" s="193"/>
      <c r="AC12" s="86"/>
      <c r="AD12" s="193"/>
      <c r="AE12" s="177"/>
      <c r="AF12" s="86"/>
      <c r="AG12" s="86"/>
      <c r="AH12" s="86"/>
      <c r="AI12" s="86"/>
      <c r="AJ12" s="87"/>
      <c r="AK12" s="88" t="s">
        <v>10</v>
      </c>
      <c r="AL12" s="89" t="s">
        <v>50</v>
      </c>
      <c r="AM12" s="89" t="s">
        <v>51</v>
      </c>
      <c r="AN12" s="90" t="s">
        <v>51</v>
      </c>
      <c r="AO12" s="89"/>
      <c r="AP12" s="89" t="s">
        <v>11</v>
      </c>
      <c r="AQ12" s="89" t="s">
        <v>52</v>
      </c>
      <c r="AR12" s="89" t="s">
        <v>53</v>
      </c>
      <c r="AS12" s="89" t="s">
        <v>54</v>
      </c>
      <c r="AT12" s="89" t="s">
        <v>55</v>
      </c>
      <c r="AU12" s="89" t="s">
        <v>56</v>
      </c>
      <c r="AV12" s="89" t="s">
        <v>57</v>
      </c>
      <c r="AW12" s="89" t="s">
        <v>58</v>
      </c>
      <c r="AX12" s="89" t="s">
        <v>59</v>
      </c>
      <c r="AY12" s="89" t="s">
        <v>497</v>
      </c>
      <c r="AZ12" s="89" t="s">
        <v>60</v>
      </c>
      <c r="BA12" s="91" t="s">
        <v>61</v>
      </c>
    </row>
    <row r="13" spans="1:53" ht="15" customHeight="1" x14ac:dyDescent="0.2">
      <c r="A13" s="292">
        <v>1</v>
      </c>
      <c r="B13" s="295" t="str">
        <f>IFERROR(VLOOKUP($C13,Списки!$A$1:$C$4003,2,0),"")</f>
        <v>Аніна Еріка Олександрівна</v>
      </c>
      <c r="C13" s="298" t="s">
        <v>117</v>
      </c>
      <c r="D13" s="301" t="str">
        <f>IFERROR(VLOOKUP($C13,Списки!$A$1:$C$4003,3,0),"")</f>
        <v>старший інструктор виробничого навчання</v>
      </c>
      <c r="E13"/>
      <c r="F13" s="92" t="str">
        <f>VLOOKUP(F$11,[1]Графік!$A$5:$C$32,3,0)</f>
        <v>Р</v>
      </c>
      <c r="G13" s="124" t="str">
        <f>VLOOKUP(G$11,[1]Графік!$A$5:$C$32,3,0)</f>
        <v>Р</v>
      </c>
      <c r="H13" s="124" t="str">
        <f>VLOOKUP(H$11,[1]Графік!$A$5:$C$32,3,0)</f>
        <v>ВВ</v>
      </c>
      <c r="I13" s="124" t="str">
        <f>VLOOKUP(I$11,[1]Графік!$A$5:$C$32,3,0)</f>
        <v>ВВ</v>
      </c>
      <c r="J13" s="124" t="str">
        <f>VLOOKUP(J$11,[1]Графік!$A$5:$C$32,3,0)</f>
        <v>Р</v>
      </c>
      <c r="K13" s="124" t="str">
        <f>VLOOKUP(K$11,[1]Графік!$A$5:$C$32,3,0)</f>
        <v>Р</v>
      </c>
      <c r="L13" s="124" t="str">
        <f>VLOOKUP(L$11,[1]Графік!$A$5:$C$32,3,0)</f>
        <v>Р</v>
      </c>
      <c r="M13" s="124" t="str">
        <f>VLOOKUP(M$11,[1]Графік!$A$5:$C$32,3,0)</f>
        <v>Р</v>
      </c>
      <c r="N13" s="124" t="str">
        <f>VLOOKUP(N$11,[1]Графік!$A$5:$C$32,3,0)</f>
        <v>ВВ</v>
      </c>
      <c r="O13" s="124" t="str">
        <f>VLOOKUP(O$11,[1]Графік!$A$5:$C$32,3,0)</f>
        <v>ВВ</v>
      </c>
      <c r="P13" s="124" t="str">
        <f>VLOOKUP(P$11,[1]Графік!$A$5:$C$32,3,0)</f>
        <v>Р</v>
      </c>
      <c r="Q13" s="124" t="str">
        <f>VLOOKUP(Q$11,[1]Графік!$A$5:$C$32,3,0)</f>
        <v>Р</v>
      </c>
      <c r="R13" s="124" t="str">
        <f>VLOOKUP(R$11,[1]Графік!$A$5:$C$32,3,0)</f>
        <v>Р</v>
      </c>
      <c r="S13" s="124" t="str">
        <f>VLOOKUP(S$11,[1]Графік!$A$5:$C$32,3,0)</f>
        <v>Р</v>
      </c>
      <c r="T13" s="124" t="str">
        <f>VLOOKUP(T$11,[1]Графік!$A$5:$C$32,3,0)</f>
        <v>ВВ</v>
      </c>
      <c r="U13" s="124" t="str">
        <f>VLOOKUP(U$11,[1]Графік!$A$5:$C$32,3,0)</f>
        <v>ВВ</v>
      </c>
      <c r="V13" s="124" t="s">
        <v>534</v>
      </c>
      <c r="W13" s="159" t="str">
        <f>VLOOKUP(W$11,[1]Графік!$A$5:$C$32,3,0)</f>
        <v>Р</v>
      </c>
      <c r="X13" s="159" t="str">
        <f>VLOOKUP(X$11,[1]Графік!$A$5:$C$32,3,0)</f>
        <v>Р</v>
      </c>
      <c r="Y13" s="159" t="str">
        <f>VLOOKUP(Y$11,[1]Графік!$A$5:$C$32,3,0)</f>
        <v>Р</v>
      </c>
      <c r="Z13" s="124" t="str">
        <f>VLOOKUP(Z$11,[1]Графік!$A$5:$C$32,3,0)</f>
        <v>ВВ</v>
      </c>
      <c r="AA13" s="124" t="str">
        <f>VLOOKUP(AA$11,[1]Графік!$A$5:$C$32,3,0)</f>
        <v>ВВ</v>
      </c>
      <c r="AB13" s="159" t="s">
        <v>534</v>
      </c>
      <c r="AC13" s="124" t="s">
        <v>534</v>
      </c>
      <c r="AD13" s="159" t="str">
        <f>VLOOKUP(AD$11,[1]Графік!$A$5:$C$32,3,0)</f>
        <v>Р</v>
      </c>
      <c r="AE13" s="188" t="str">
        <f>VLOOKUP(AE$11,[1]Графік!$A$5:$C$32,3,0)</f>
        <v>Р</v>
      </c>
      <c r="AF13" s="124" t="str">
        <f>VLOOKUP(AF$11,[1]Графік!$A$5:$C$32,3,0)</f>
        <v>ВВ</v>
      </c>
      <c r="AG13" s="124" t="str">
        <f>VLOOKUP(AG$11,[1]Графік!$A$5:$C$32,3,0)</f>
        <v>ВВ</v>
      </c>
      <c r="AH13" s="124"/>
      <c r="AI13" s="124"/>
      <c r="AJ13" s="125"/>
      <c r="AK13" s="275">
        <f ca="1">SUMIF($F13:$AJ16,"Р",$F14:$AJ14)</f>
        <v>120</v>
      </c>
      <c r="AL13" s="278">
        <f ca="1">SUMIF($F15:$AJ16,"НУ",$F16:$AJ16)</f>
        <v>0</v>
      </c>
      <c r="AM13" s="304">
        <f ca="1">SUMIF(F13:AJ16,"РВ",F14:AJ14)</f>
        <v>0</v>
      </c>
      <c r="AN13" s="307">
        <f ca="1">AK13+AL13+AM13</f>
        <v>120</v>
      </c>
      <c r="AO13" s="310">
        <f>COUNTIF($F13:$AJ16,"=Р")</f>
        <v>15</v>
      </c>
      <c r="AP13" s="310">
        <f>COUNTIF($F13:$AJ16,"=ВВ")</f>
        <v>10</v>
      </c>
      <c r="AQ13" s="310">
        <f>COUNTIF($F13:$AJ16,"=В")</f>
        <v>0</v>
      </c>
      <c r="AR13" s="240">
        <f>COUNTIF($F13:$AJ16,"=НА")</f>
        <v>0</v>
      </c>
      <c r="AS13" s="240">
        <f>COUNTIF(F13:AJ16,"=ТН")</f>
        <v>0</v>
      </c>
      <c r="AT13" s="240">
        <f>COUNTIF($F13:$AJ16,"=ВД")</f>
        <v>0</v>
      </c>
      <c r="AU13" s="240">
        <f>COUNTIF($F13:$AJ16,"=ВП")</f>
        <v>0</v>
      </c>
      <c r="AV13" s="240">
        <f>COUNTIF($F13:$AJ16,"=ДД")</f>
        <v>0</v>
      </c>
      <c r="AW13" s="240">
        <f>COUNTIF($F13:$AJ16,"=П")</f>
        <v>3</v>
      </c>
      <c r="AX13" s="240">
        <f>COUNTIF($F13:$AJ16,"=ПР")</f>
        <v>0</v>
      </c>
      <c r="AY13" s="315">
        <f>COUNTIF($F13:$AJ16,"=І")</f>
        <v>0</v>
      </c>
      <c r="AZ13" s="315">
        <f>COUNTIF($F13:$AJ16,"=НЗ")</f>
        <v>0</v>
      </c>
      <c r="BA13" s="318">
        <f>IF(C13&gt;1,[1]Графік!$D$36,"")</f>
        <v>144</v>
      </c>
    </row>
    <row r="14" spans="1:53" s="99" customFormat="1" ht="15" customHeight="1" x14ac:dyDescent="0.2">
      <c r="A14" s="293"/>
      <c r="B14" s="296"/>
      <c r="C14" s="299"/>
      <c r="D14" s="302"/>
      <c r="E14" s="95"/>
      <c r="F14" s="96">
        <f t="shared" ref="F14:R14" si="0">IF(F13="Р",8,"")</f>
        <v>8</v>
      </c>
      <c r="G14" s="97">
        <f t="shared" si="0"/>
        <v>8</v>
      </c>
      <c r="H14" s="97" t="str">
        <f t="shared" si="0"/>
        <v/>
      </c>
      <c r="I14" s="97" t="str">
        <f t="shared" si="0"/>
        <v/>
      </c>
      <c r="J14" s="97">
        <f t="shared" si="0"/>
        <v>8</v>
      </c>
      <c r="K14" s="97">
        <f t="shared" si="0"/>
        <v>8</v>
      </c>
      <c r="L14" s="97">
        <f t="shared" si="0"/>
        <v>8</v>
      </c>
      <c r="M14" s="97">
        <f t="shared" si="0"/>
        <v>8</v>
      </c>
      <c r="N14" s="97" t="str">
        <f t="shared" si="0"/>
        <v/>
      </c>
      <c r="O14" s="97" t="str">
        <f t="shared" si="0"/>
        <v/>
      </c>
      <c r="P14" s="97">
        <f t="shared" si="0"/>
        <v>8</v>
      </c>
      <c r="Q14" s="97">
        <f t="shared" si="0"/>
        <v>8</v>
      </c>
      <c r="R14" s="97">
        <f t="shared" si="0"/>
        <v>8</v>
      </c>
      <c r="S14" s="97">
        <f t="shared" ref="S14:T14" si="1">IF(S13="Р",8,"")</f>
        <v>8</v>
      </c>
      <c r="T14" s="97" t="str">
        <f t="shared" si="1"/>
        <v/>
      </c>
      <c r="U14" s="97" t="str">
        <f t="shared" ref="U14" si="2">IF(U13="Р",8,"")</f>
        <v/>
      </c>
      <c r="V14" s="97"/>
      <c r="W14" s="160">
        <f t="shared" ref="W14:AA14" si="3">IF(W13="Р",8,"")</f>
        <v>8</v>
      </c>
      <c r="X14" s="160">
        <f t="shared" si="3"/>
        <v>8</v>
      </c>
      <c r="Y14" s="160">
        <f t="shared" si="3"/>
        <v>8</v>
      </c>
      <c r="Z14" s="97" t="str">
        <f t="shared" si="3"/>
        <v/>
      </c>
      <c r="AA14" s="97" t="str">
        <f t="shared" si="3"/>
        <v/>
      </c>
      <c r="AB14" s="160"/>
      <c r="AC14" s="97"/>
      <c r="AD14" s="160">
        <v>8</v>
      </c>
      <c r="AE14" s="179">
        <v>8</v>
      </c>
      <c r="AF14" s="97"/>
      <c r="AG14" s="97"/>
      <c r="AH14" s="97"/>
      <c r="AI14" s="97"/>
      <c r="AJ14" s="98"/>
      <c r="AK14" s="276"/>
      <c r="AL14" s="279"/>
      <c r="AM14" s="305"/>
      <c r="AN14" s="308"/>
      <c r="AO14" s="311"/>
      <c r="AP14" s="311"/>
      <c r="AQ14" s="311"/>
      <c r="AR14" s="241"/>
      <c r="AS14" s="241"/>
      <c r="AT14" s="241"/>
      <c r="AU14" s="241"/>
      <c r="AV14" s="241"/>
      <c r="AW14" s="241"/>
      <c r="AX14" s="241"/>
      <c r="AY14" s="316"/>
      <c r="AZ14" s="316"/>
      <c r="BA14" s="319"/>
    </row>
    <row r="15" spans="1:53" ht="15" customHeight="1" x14ac:dyDescent="0.2">
      <c r="A15" s="293"/>
      <c r="B15" s="296"/>
      <c r="C15" s="299"/>
      <c r="D15" s="302"/>
      <c r="E15" s="95"/>
      <c r="F15" s="100" t="str">
        <f>IF(F16&gt;0,"НУ","")</f>
        <v/>
      </c>
      <c r="G15" s="102" t="str">
        <f>IF(G16&gt;0,"НУ","")</f>
        <v/>
      </c>
      <c r="H15" s="102" t="str">
        <f t="shared" ref="H15:U15" si="4">IF(H16&gt;0,"НУ","")</f>
        <v/>
      </c>
      <c r="I15" s="102" t="str">
        <f t="shared" si="4"/>
        <v/>
      </c>
      <c r="J15" s="102" t="str">
        <f t="shared" si="4"/>
        <v/>
      </c>
      <c r="K15" s="102" t="str">
        <f t="shared" si="4"/>
        <v/>
      </c>
      <c r="L15" s="102" t="str">
        <f t="shared" si="4"/>
        <v/>
      </c>
      <c r="M15" s="102" t="str">
        <f t="shared" si="4"/>
        <v/>
      </c>
      <c r="N15" s="102" t="str">
        <f t="shared" si="4"/>
        <v/>
      </c>
      <c r="O15" s="102" t="str">
        <f t="shared" si="4"/>
        <v/>
      </c>
      <c r="P15" s="102" t="str">
        <f t="shared" si="4"/>
        <v/>
      </c>
      <c r="Q15" s="102" t="str">
        <f t="shared" si="4"/>
        <v/>
      </c>
      <c r="R15" s="102" t="str">
        <f t="shared" si="4"/>
        <v/>
      </c>
      <c r="S15" s="102" t="str">
        <f t="shared" si="4"/>
        <v/>
      </c>
      <c r="T15" s="102" t="str">
        <f t="shared" si="4"/>
        <v/>
      </c>
      <c r="U15" s="102" t="str">
        <f t="shared" si="4"/>
        <v/>
      </c>
      <c r="V15" s="102"/>
      <c r="W15" s="102"/>
      <c r="X15" s="102"/>
      <c r="Y15" s="102"/>
      <c r="Z15" s="102"/>
      <c r="AA15" s="102"/>
      <c r="AB15" s="102"/>
      <c r="AC15" s="102"/>
      <c r="AD15" s="102"/>
      <c r="AE15" s="180"/>
      <c r="AF15" s="102"/>
      <c r="AG15" s="102"/>
      <c r="AH15" s="102"/>
      <c r="AI15" s="102"/>
      <c r="AJ15" s="103"/>
      <c r="AK15" s="276"/>
      <c r="AL15" s="279"/>
      <c r="AM15" s="305"/>
      <c r="AN15" s="308"/>
      <c r="AO15" s="311"/>
      <c r="AP15" s="311"/>
      <c r="AQ15" s="311"/>
      <c r="AR15" s="241"/>
      <c r="AS15" s="241"/>
      <c r="AT15" s="241"/>
      <c r="AU15" s="241"/>
      <c r="AV15" s="241"/>
      <c r="AW15" s="241"/>
      <c r="AX15" s="241"/>
      <c r="AY15" s="316"/>
      <c r="AZ15" s="316"/>
      <c r="BA15" s="319"/>
    </row>
    <row r="16" spans="1:53" s="99" customFormat="1" ht="15" customHeight="1" thickBot="1" x14ac:dyDescent="0.25">
      <c r="A16" s="294"/>
      <c r="B16" s="297"/>
      <c r="C16" s="300"/>
      <c r="D16" s="303"/>
      <c r="E16" s="104"/>
      <c r="F16" s="105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94"/>
      <c r="X16" s="194"/>
      <c r="Y16" s="194"/>
      <c r="Z16" s="106"/>
      <c r="AA16" s="106"/>
      <c r="AB16" s="194"/>
      <c r="AC16" s="106"/>
      <c r="AD16" s="194"/>
      <c r="AE16" s="181"/>
      <c r="AF16" s="106"/>
      <c r="AG16" s="106"/>
      <c r="AH16" s="106"/>
      <c r="AI16" s="106"/>
      <c r="AJ16" s="107"/>
      <c r="AK16" s="277"/>
      <c r="AL16" s="280"/>
      <c r="AM16" s="306"/>
      <c r="AN16" s="309"/>
      <c r="AO16" s="312"/>
      <c r="AP16" s="312"/>
      <c r="AQ16" s="312"/>
      <c r="AR16" s="242"/>
      <c r="AS16" s="242"/>
      <c r="AT16" s="242"/>
      <c r="AU16" s="242"/>
      <c r="AV16" s="242"/>
      <c r="AW16" s="242"/>
      <c r="AX16" s="242"/>
      <c r="AY16" s="317"/>
      <c r="AZ16" s="317"/>
      <c r="BA16" s="320"/>
    </row>
    <row r="17" spans="1:53" ht="15" customHeight="1" x14ac:dyDescent="0.2">
      <c r="A17" s="292">
        <v>2</v>
      </c>
      <c r="B17" s="295" t="str">
        <f>IFERROR(VLOOKUP($C17,Списки!$A$1:$C$4003,2,0),"")</f>
        <v>Бабій Людмила  Василівна</v>
      </c>
      <c r="C17" s="298" t="s">
        <v>88</v>
      </c>
      <c r="D17" s="301" t="str">
        <f>IFERROR(VLOOKUP($C17,Списки!$A$1:$C$4003,3,0),"")</f>
        <v>фельшер</v>
      </c>
      <c r="E17" s="108"/>
      <c r="F17" s="126" t="str">
        <f>VLOOKUP(F$11,[1]Графік!$A$5:$C$32,3,0)</f>
        <v>Р</v>
      </c>
      <c r="G17" s="127" t="str">
        <f>VLOOKUP(G$11,[1]Графік!$A$5:$C$32,3,0)</f>
        <v>Р</v>
      </c>
      <c r="H17" s="127" t="str">
        <f>VLOOKUP(H$11,[1]Графік!$A$5:$C$32,3,0)</f>
        <v>ВВ</v>
      </c>
      <c r="I17" s="127" t="str">
        <f>VLOOKUP(I$11,[1]Графік!$A$5:$C$32,3,0)</f>
        <v>ВВ</v>
      </c>
      <c r="J17" s="127" t="str">
        <f>VLOOKUP(J$11,[1]Графік!$A$5:$C$32,3,0)</f>
        <v>Р</v>
      </c>
      <c r="K17" s="127" t="str">
        <f>VLOOKUP(K$11,[1]Графік!$A$5:$C$32,3,0)</f>
        <v>Р</v>
      </c>
      <c r="L17" s="127" t="str">
        <f>VLOOKUP(L$11,[1]Графік!$A$5:$C$32,3,0)</f>
        <v>Р</v>
      </c>
      <c r="M17" s="127" t="str">
        <f>VLOOKUP(M$11,[1]Графік!$A$5:$C$32,3,0)</f>
        <v>Р</v>
      </c>
      <c r="N17" s="127" t="str">
        <f>VLOOKUP(N$11,[1]Графік!$A$5:$C$32,3,0)</f>
        <v>ВВ</v>
      </c>
      <c r="O17" s="127" t="str">
        <f>VLOOKUP(O$11,[1]Графік!$A$5:$C$32,3,0)</f>
        <v>ВВ</v>
      </c>
      <c r="P17" s="127" t="str">
        <f>VLOOKUP(P$11,[1]Графік!$A$5:$C$32,3,0)</f>
        <v>Р</v>
      </c>
      <c r="Q17" s="127" t="str">
        <f>VLOOKUP(Q$11,[1]Графік!$A$5:$C$32,3,0)</f>
        <v>Р</v>
      </c>
      <c r="R17" s="127" t="str">
        <f>VLOOKUP(R$11,[1]Графік!$A$5:$C$32,3,0)</f>
        <v>Р</v>
      </c>
      <c r="S17" s="127" t="str">
        <f>VLOOKUP(S$11,[1]Графік!$A$5:$C$32,3,0)</f>
        <v>Р</v>
      </c>
      <c r="T17" s="127" t="str">
        <f>VLOOKUP(T$11,[1]Графік!$A$5:$C$32,3,0)</f>
        <v>ВВ</v>
      </c>
      <c r="U17" s="127" t="str">
        <f>VLOOKUP(U$11,[1]Графік!$A$5:$C$32,3,0)</f>
        <v>ВВ</v>
      </c>
      <c r="V17" s="127" t="s">
        <v>534</v>
      </c>
      <c r="W17" s="159" t="str">
        <f>VLOOKUP(W$11,[1]Графік!$A$5:$C$32,3,0)</f>
        <v>Р</v>
      </c>
      <c r="X17" s="159" t="str">
        <f>VLOOKUP(X$11,[1]Графік!$A$5:$C$32,3,0)</f>
        <v>Р</v>
      </c>
      <c r="Y17" s="159" t="str">
        <f>VLOOKUP(Y$11,[1]Графік!$A$5:$C$32,3,0)</f>
        <v>Р</v>
      </c>
      <c r="Z17" s="124" t="str">
        <f>VLOOKUP(Z$11,[1]Графік!$A$5:$C$32,3,0)</f>
        <v>ВВ</v>
      </c>
      <c r="AA17" s="124" t="str">
        <f>VLOOKUP(AA$11,[1]Графік!$A$5:$C$32,3,0)</f>
        <v>ВВ</v>
      </c>
      <c r="AB17" s="238" t="s">
        <v>534</v>
      </c>
      <c r="AC17" s="127" t="s">
        <v>534</v>
      </c>
      <c r="AD17" s="159" t="str">
        <f>VLOOKUP(AD$11,[1]Графік!$A$5:$C$32,3,0)</f>
        <v>Р</v>
      </c>
      <c r="AE17" s="188" t="str">
        <f>VLOOKUP(AE$11,[1]Графік!$A$5:$C$32,3,0)</f>
        <v>Р</v>
      </c>
      <c r="AF17" s="124" t="str">
        <f>VLOOKUP(AF$11,[1]Графік!$A$5:$C$32,3,0)</f>
        <v>ВВ</v>
      </c>
      <c r="AG17" s="124" t="str">
        <f>VLOOKUP(AG$11,[1]Графік!$A$5:$C$32,3,0)</f>
        <v>ВВ</v>
      </c>
      <c r="AH17" s="127"/>
      <c r="AI17" s="127"/>
      <c r="AJ17" s="128"/>
      <c r="AK17" s="321">
        <f ca="1">SUMIF($F17:$AJ20,"Р",$F18:$AJ18)</f>
        <v>96</v>
      </c>
      <c r="AL17" s="279">
        <f ca="1">SUMIF($F19:$AJ20,"НУ",$F20:$AJ20)</f>
        <v>0</v>
      </c>
      <c r="AM17" s="305">
        <f ca="1">SUMIF(F17:AJ20,"РВ",F18:AJ18)</f>
        <v>0</v>
      </c>
      <c r="AN17" s="308">
        <f ca="1">AK17+AL17+AM17</f>
        <v>96</v>
      </c>
      <c r="AO17" s="310">
        <f t="shared" ref="AO17" si="5">COUNTIF($F17:$AJ20,"=Р")</f>
        <v>15</v>
      </c>
      <c r="AP17" s="311">
        <f>COUNTIF($F17:$AJ20,"=ВВ")</f>
        <v>10</v>
      </c>
      <c r="AQ17" s="311">
        <f>COUNTIF($F17:$AJ20,"=В")</f>
        <v>0</v>
      </c>
      <c r="AR17" s="241">
        <f>COUNTIF($F17:$AJ20,"=НА")</f>
        <v>0</v>
      </c>
      <c r="AS17" s="241">
        <f>COUNTIF(F17:AJ20,"=ТН")</f>
        <v>0</v>
      </c>
      <c r="AT17" s="241">
        <f>COUNTIF($F17:$AJ20,"=ВД")</f>
        <v>0</v>
      </c>
      <c r="AU17" s="241">
        <f>COUNTIF($F17:$AJ20,"=ВП")</f>
        <v>0</v>
      </c>
      <c r="AV17" s="241">
        <f>COUNTIF($F17:$AJ20,"=ДД")</f>
        <v>0</v>
      </c>
      <c r="AW17" s="241">
        <f>COUNTIF($F17:$AJ20,"=П")</f>
        <v>3</v>
      </c>
      <c r="AX17" s="241">
        <f>COUNTIF($F17:$AJ20,"=ПР")</f>
        <v>0</v>
      </c>
      <c r="AY17" s="316">
        <f>COUNTIF($F17:$AJ20,"=І")</f>
        <v>0</v>
      </c>
      <c r="AZ17" s="316">
        <f>COUNTIF($F17:$AJ20,"=НЗ")</f>
        <v>0</v>
      </c>
      <c r="BA17" s="318">
        <f>IF(C17&gt;1,[1]Графік!$D$36,"")</f>
        <v>144</v>
      </c>
    </row>
    <row r="18" spans="1:53" ht="15" customHeight="1" x14ac:dyDescent="0.2">
      <c r="A18" s="293"/>
      <c r="B18" s="296"/>
      <c r="C18" s="299"/>
      <c r="D18" s="302"/>
      <c r="E18" s="109"/>
      <c r="F18" s="96">
        <f t="shared" ref="F18:R18" si="6">IF(F17="Р",8,"")</f>
        <v>8</v>
      </c>
      <c r="G18" s="97">
        <f t="shared" si="6"/>
        <v>8</v>
      </c>
      <c r="H18" s="129" t="str">
        <f t="shared" si="6"/>
        <v/>
      </c>
      <c r="I18" s="129" t="str">
        <f t="shared" si="6"/>
        <v/>
      </c>
      <c r="J18" s="129">
        <f t="shared" si="6"/>
        <v>8</v>
      </c>
      <c r="K18" s="129">
        <f t="shared" si="6"/>
        <v>8</v>
      </c>
      <c r="L18" s="129">
        <f t="shared" si="6"/>
        <v>8</v>
      </c>
      <c r="M18" s="129">
        <f t="shared" si="6"/>
        <v>8</v>
      </c>
      <c r="N18" s="129" t="str">
        <f t="shared" si="6"/>
        <v/>
      </c>
      <c r="O18" s="129" t="str">
        <f t="shared" si="6"/>
        <v/>
      </c>
      <c r="P18" s="129">
        <f t="shared" si="6"/>
        <v>8</v>
      </c>
      <c r="Q18" s="129">
        <f t="shared" si="6"/>
        <v>8</v>
      </c>
      <c r="R18" s="129">
        <f t="shared" si="6"/>
        <v>8</v>
      </c>
      <c r="S18" s="129">
        <f t="shared" ref="S18:T18" si="7">IF(S17="Р",8,"")</f>
        <v>8</v>
      </c>
      <c r="T18" s="129" t="str">
        <f t="shared" si="7"/>
        <v/>
      </c>
      <c r="U18" s="129" t="str">
        <f t="shared" ref="U18" si="8">IF(U17="Р",8,"")</f>
        <v/>
      </c>
      <c r="V18" s="129"/>
      <c r="W18" s="210"/>
      <c r="X18" s="210"/>
      <c r="Y18" s="210"/>
      <c r="Z18" s="129"/>
      <c r="AA18" s="129"/>
      <c r="AB18" s="210"/>
      <c r="AC18" s="129"/>
      <c r="AD18" s="210">
        <v>8</v>
      </c>
      <c r="AE18" s="185">
        <v>8</v>
      </c>
      <c r="AF18" s="129"/>
      <c r="AG18" s="129"/>
      <c r="AH18" s="97"/>
      <c r="AI18" s="97"/>
      <c r="AJ18" s="98"/>
      <c r="AK18" s="321"/>
      <c r="AL18" s="279"/>
      <c r="AM18" s="305"/>
      <c r="AN18" s="308"/>
      <c r="AO18" s="311"/>
      <c r="AP18" s="311"/>
      <c r="AQ18" s="311"/>
      <c r="AR18" s="241"/>
      <c r="AS18" s="241"/>
      <c r="AT18" s="241"/>
      <c r="AU18" s="241"/>
      <c r="AV18" s="241"/>
      <c r="AW18" s="241"/>
      <c r="AX18" s="241"/>
      <c r="AY18" s="316"/>
      <c r="AZ18" s="316"/>
      <c r="BA18" s="319"/>
    </row>
    <row r="19" spans="1:53" ht="15" customHeight="1" x14ac:dyDescent="0.2">
      <c r="A19" s="293"/>
      <c r="B19" s="296"/>
      <c r="C19" s="299"/>
      <c r="D19" s="302"/>
      <c r="E19" s="109"/>
      <c r="F19" s="101" t="str">
        <f t="shared" ref="F19:U19" si="9">IF(F20&gt;0,"НУ","")</f>
        <v/>
      </c>
      <c r="G19" s="101" t="str">
        <f t="shared" si="9"/>
        <v/>
      </c>
      <c r="H19" s="101" t="str">
        <f t="shared" si="9"/>
        <v/>
      </c>
      <c r="I19" s="101" t="str">
        <f t="shared" si="9"/>
        <v/>
      </c>
      <c r="J19" s="101" t="str">
        <f t="shared" si="9"/>
        <v/>
      </c>
      <c r="K19" s="101" t="str">
        <f t="shared" si="9"/>
        <v/>
      </c>
      <c r="L19" s="101" t="str">
        <f t="shared" si="9"/>
        <v/>
      </c>
      <c r="M19" s="101" t="str">
        <f t="shared" si="9"/>
        <v/>
      </c>
      <c r="N19" s="101" t="str">
        <f t="shared" si="9"/>
        <v/>
      </c>
      <c r="O19" s="101" t="str">
        <f t="shared" si="9"/>
        <v/>
      </c>
      <c r="P19" s="101" t="str">
        <f t="shared" si="9"/>
        <v/>
      </c>
      <c r="Q19" s="101" t="str">
        <f t="shared" si="9"/>
        <v/>
      </c>
      <c r="R19" s="101" t="str">
        <f t="shared" si="9"/>
        <v/>
      </c>
      <c r="S19" s="101" t="str">
        <f t="shared" si="9"/>
        <v/>
      </c>
      <c r="T19" s="101" t="str">
        <f t="shared" si="9"/>
        <v/>
      </c>
      <c r="U19" s="101" t="str">
        <f t="shared" si="9"/>
        <v/>
      </c>
      <c r="V19" s="101"/>
      <c r="W19" s="102"/>
      <c r="X19" s="102"/>
      <c r="Y19" s="102"/>
      <c r="Z19" s="101"/>
      <c r="AA19" s="101"/>
      <c r="AB19" s="102"/>
      <c r="AC19" s="101"/>
      <c r="AD19" s="102"/>
      <c r="AE19" s="180"/>
      <c r="AF19" s="101"/>
      <c r="AG19" s="101"/>
      <c r="AH19" s="101"/>
      <c r="AI19" s="101"/>
      <c r="AJ19" s="130"/>
      <c r="AK19" s="321"/>
      <c r="AL19" s="279"/>
      <c r="AM19" s="305"/>
      <c r="AN19" s="308"/>
      <c r="AO19" s="311"/>
      <c r="AP19" s="311"/>
      <c r="AQ19" s="311"/>
      <c r="AR19" s="241"/>
      <c r="AS19" s="241"/>
      <c r="AT19" s="241"/>
      <c r="AU19" s="241"/>
      <c r="AV19" s="241"/>
      <c r="AW19" s="241"/>
      <c r="AX19" s="241"/>
      <c r="AY19" s="316"/>
      <c r="AZ19" s="316"/>
      <c r="BA19" s="319"/>
    </row>
    <row r="20" spans="1:53" ht="15" customHeight="1" thickBot="1" x14ac:dyDescent="0.25">
      <c r="A20" s="294"/>
      <c r="B20" s="297"/>
      <c r="C20" s="300"/>
      <c r="D20" s="303"/>
      <c r="E20" s="110"/>
      <c r="F20" s="105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94"/>
      <c r="X20" s="194"/>
      <c r="Y20" s="194"/>
      <c r="Z20" s="106"/>
      <c r="AA20" s="106"/>
      <c r="AB20" s="194"/>
      <c r="AC20" s="106"/>
      <c r="AD20" s="194"/>
      <c r="AE20" s="181"/>
      <c r="AF20" s="106"/>
      <c r="AG20" s="106"/>
      <c r="AH20" s="106"/>
      <c r="AI20" s="106"/>
      <c r="AJ20" s="107"/>
      <c r="AK20" s="322"/>
      <c r="AL20" s="280"/>
      <c r="AM20" s="306"/>
      <c r="AN20" s="309"/>
      <c r="AO20" s="312"/>
      <c r="AP20" s="312"/>
      <c r="AQ20" s="312"/>
      <c r="AR20" s="242"/>
      <c r="AS20" s="242"/>
      <c r="AT20" s="242"/>
      <c r="AU20" s="242"/>
      <c r="AV20" s="242"/>
      <c r="AW20" s="242"/>
      <c r="AX20" s="242"/>
      <c r="AY20" s="317"/>
      <c r="AZ20" s="317"/>
      <c r="BA20" s="320"/>
    </row>
    <row r="21" spans="1:53" ht="15" customHeight="1" x14ac:dyDescent="0.2">
      <c r="A21" s="292">
        <v>3</v>
      </c>
      <c r="B21" s="295" t="str">
        <f>IFERROR(VLOOKUP($C21,Списки!$A$1:$C$4003,2,0),"")</f>
        <v>Вольська  Олена  Михайлівна</v>
      </c>
      <c r="C21" s="298" t="s">
        <v>120</v>
      </c>
      <c r="D21" s="301" t="str">
        <f>IFERROR(VLOOKUP($C21,Списки!$A$1:$C$4003,3,0),"")</f>
        <v>начальник дільниці</v>
      </c>
      <c r="E21" s="108"/>
      <c r="F21" s="92" t="s">
        <v>499</v>
      </c>
      <c r="G21" s="124" t="str">
        <f>VLOOKUP(G$11,[1]Графік!$A$5:$C$32,3,0)</f>
        <v>Р</v>
      </c>
      <c r="H21" s="124" t="str">
        <f>VLOOKUP(H$11,[1]Графік!$A$5:$C$32,3,0)</f>
        <v>ВВ</v>
      </c>
      <c r="I21" s="124" t="str">
        <f>VLOOKUP(I$11,[1]Графік!$A$5:$C$32,3,0)</f>
        <v>ВВ</v>
      </c>
      <c r="J21" s="124" t="s">
        <v>500</v>
      </c>
      <c r="K21" s="124" t="s">
        <v>500</v>
      </c>
      <c r="L21" s="124" t="s">
        <v>500</v>
      </c>
      <c r="M21" s="124" t="s">
        <v>500</v>
      </c>
      <c r="N21" s="124" t="s">
        <v>500</v>
      </c>
      <c r="O21" s="124" t="s">
        <v>500</v>
      </c>
      <c r="P21" s="124" t="s">
        <v>500</v>
      </c>
      <c r="Q21" s="124" t="s">
        <v>500</v>
      </c>
      <c r="R21" s="124" t="s">
        <v>500</v>
      </c>
      <c r="S21" s="124" t="s">
        <v>500</v>
      </c>
      <c r="T21" s="124" t="s">
        <v>500</v>
      </c>
      <c r="U21" s="124" t="s">
        <v>500</v>
      </c>
      <c r="V21" s="124" t="s">
        <v>500</v>
      </c>
      <c r="W21" s="159" t="s">
        <v>500</v>
      </c>
      <c r="X21" s="159" t="s">
        <v>500</v>
      </c>
      <c r="Y21" s="159" t="s">
        <v>500</v>
      </c>
      <c r="Z21" s="124" t="s">
        <v>500</v>
      </c>
      <c r="AA21" s="124" t="s">
        <v>500</v>
      </c>
      <c r="AB21" s="159" t="s">
        <v>500</v>
      </c>
      <c r="AC21" s="124" t="s">
        <v>500</v>
      </c>
      <c r="AD21" s="159" t="s">
        <v>500</v>
      </c>
      <c r="AE21" s="188" t="s">
        <v>500</v>
      </c>
      <c r="AF21" s="124" t="s">
        <v>500</v>
      </c>
      <c r="AG21" s="124" t="s">
        <v>500</v>
      </c>
      <c r="AH21" s="124" t="s">
        <v>500</v>
      </c>
      <c r="AI21" s="124" t="s">
        <v>500</v>
      </c>
      <c r="AJ21" s="124" t="s">
        <v>500</v>
      </c>
      <c r="AK21" s="321">
        <f ca="1">SUMIF($F21:$AJ24,"Р",$F22:$AJ22)</f>
        <v>8</v>
      </c>
      <c r="AL21" s="279">
        <f ca="1">SUMIF($F23:$AJ24,"НУ",$F24:$AJ24)</f>
        <v>0</v>
      </c>
      <c r="AM21" s="305">
        <f ca="1">SUMIF(F21:AJ24,"РВ",F22:AJ22)</f>
        <v>0</v>
      </c>
      <c r="AN21" s="308">
        <f ca="1">AK21+AL21+AM21</f>
        <v>8</v>
      </c>
      <c r="AO21" s="310">
        <f t="shared" ref="AO21" si="10">COUNTIF($F21:$AJ24,"=Р")</f>
        <v>1</v>
      </c>
      <c r="AP21" s="311">
        <f>COUNTIF($F21:$AJ24,"=ВВ")</f>
        <v>2</v>
      </c>
      <c r="AQ21" s="311">
        <f>COUNTIF($F21:$AJ24,"=В")</f>
        <v>1</v>
      </c>
      <c r="AR21" s="241">
        <f>COUNTIF($F21:$AJ24,"=НА")</f>
        <v>0</v>
      </c>
      <c r="AS21" s="241">
        <f>COUNTIF(F21:AJ24,"=ТН")</f>
        <v>27</v>
      </c>
      <c r="AT21" s="241">
        <f>COUNTIF($F21:$AJ24,"=ВД")</f>
        <v>0</v>
      </c>
      <c r="AU21" s="241">
        <f>COUNTIF($F21:$AJ24,"=ВП")</f>
        <v>0</v>
      </c>
      <c r="AV21" s="241">
        <f>COUNTIF($F21:$AJ24,"=ДД")</f>
        <v>0</v>
      </c>
      <c r="AW21" s="241">
        <f>COUNTIF($F21:$AJ24,"=П")</f>
        <v>0</v>
      </c>
      <c r="AX21" s="241">
        <f>COUNTIF($F21:$AJ24,"=ПР")</f>
        <v>0</v>
      </c>
      <c r="AY21" s="316">
        <f>COUNTIF($F21:$AJ24,"=І")</f>
        <v>0</v>
      </c>
      <c r="AZ21" s="316">
        <f>COUNTIF($F21:$AJ24,"=НЗ")</f>
        <v>0</v>
      </c>
      <c r="BA21" s="318">
        <f>IF(C21&gt;1,[1]Графік!$D$36,"")</f>
        <v>144</v>
      </c>
    </row>
    <row r="22" spans="1:53" ht="15" customHeight="1" x14ac:dyDescent="0.2">
      <c r="A22" s="293"/>
      <c r="B22" s="296"/>
      <c r="C22" s="299"/>
      <c r="D22" s="302"/>
      <c r="E22" s="109"/>
      <c r="F22" s="96"/>
      <c r="G22" s="97">
        <f t="shared" ref="G22:R22" si="11">IF(G21="Р",8,"")</f>
        <v>8</v>
      </c>
      <c r="H22" s="129" t="str">
        <f t="shared" si="11"/>
        <v/>
      </c>
      <c r="I22" s="129" t="str">
        <f t="shared" si="11"/>
        <v/>
      </c>
      <c r="J22" s="129" t="str">
        <f t="shared" si="11"/>
        <v/>
      </c>
      <c r="K22" s="129" t="str">
        <f t="shared" si="11"/>
        <v/>
      </c>
      <c r="L22" s="129" t="str">
        <f t="shared" si="11"/>
        <v/>
      </c>
      <c r="M22" s="129" t="str">
        <f t="shared" si="11"/>
        <v/>
      </c>
      <c r="N22" s="129" t="str">
        <f t="shared" si="11"/>
        <v/>
      </c>
      <c r="O22" s="129" t="str">
        <f t="shared" si="11"/>
        <v/>
      </c>
      <c r="P22" s="129" t="str">
        <f t="shared" si="11"/>
        <v/>
      </c>
      <c r="Q22" s="129" t="str">
        <f t="shared" si="11"/>
        <v/>
      </c>
      <c r="R22" s="129" t="str">
        <f t="shared" si="11"/>
        <v/>
      </c>
      <c r="S22" s="129" t="str">
        <f t="shared" ref="S22:T22" si="12">IF(S21="Р",8,"")</f>
        <v/>
      </c>
      <c r="T22" s="129" t="str">
        <f t="shared" si="12"/>
        <v/>
      </c>
      <c r="U22" s="129" t="str">
        <f t="shared" ref="U22" si="13">IF(U21="Р",8,"")</f>
        <v/>
      </c>
      <c r="V22" s="129"/>
      <c r="W22" s="210"/>
      <c r="X22" s="210"/>
      <c r="Y22" s="210"/>
      <c r="Z22" s="129"/>
      <c r="AA22" s="129"/>
      <c r="AB22" s="210"/>
      <c r="AC22" s="129"/>
      <c r="AD22" s="210"/>
      <c r="AE22" s="185"/>
      <c r="AF22" s="129"/>
      <c r="AG22" s="129"/>
      <c r="AH22" s="97"/>
      <c r="AI22" s="97"/>
      <c r="AJ22" s="98"/>
      <c r="AK22" s="321"/>
      <c r="AL22" s="279"/>
      <c r="AM22" s="305"/>
      <c r="AN22" s="308"/>
      <c r="AO22" s="311"/>
      <c r="AP22" s="311"/>
      <c r="AQ22" s="311"/>
      <c r="AR22" s="241"/>
      <c r="AS22" s="241"/>
      <c r="AT22" s="241"/>
      <c r="AU22" s="241"/>
      <c r="AV22" s="241"/>
      <c r="AW22" s="241"/>
      <c r="AX22" s="241"/>
      <c r="AY22" s="316"/>
      <c r="AZ22" s="316"/>
      <c r="BA22" s="319"/>
    </row>
    <row r="23" spans="1:53" ht="15" customHeight="1" x14ac:dyDescent="0.2">
      <c r="A23" s="293"/>
      <c r="B23" s="296"/>
      <c r="C23" s="299"/>
      <c r="D23" s="302"/>
      <c r="E23" s="109"/>
      <c r="F23" s="101" t="str">
        <f t="shared" ref="F23:U23" si="14">IF(F24&gt;0,"НУ","")</f>
        <v/>
      </c>
      <c r="G23" s="101" t="str">
        <f t="shared" si="14"/>
        <v/>
      </c>
      <c r="H23" s="101" t="str">
        <f t="shared" si="14"/>
        <v/>
      </c>
      <c r="I23" s="101" t="str">
        <f t="shared" si="14"/>
        <v/>
      </c>
      <c r="J23" s="101" t="str">
        <f t="shared" si="14"/>
        <v/>
      </c>
      <c r="K23" s="101" t="str">
        <f t="shared" si="14"/>
        <v/>
      </c>
      <c r="L23" s="101" t="str">
        <f t="shared" si="14"/>
        <v/>
      </c>
      <c r="M23" s="101" t="str">
        <f t="shared" si="14"/>
        <v/>
      </c>
      <c r="N23" s="101" t="str">
        <f t="shared" si="14"/>
        <v/>
      </c>
      <c r="O23" s="101" t="str">
        <f t="shared" si="14"/>
        <v/>
      </c>
      <c r="P23" s="101" t="str">
        <f t="shared" si="14"/>
        <v/>
      </c>
      <c r="Q23" s="101" t="str">
        <f t="shared" si="14"/>
        <v/>
      </c>
      <c r="R23" s="101" t="str">
        <f t="shared" si="14"/>
        <v/>
      </c>
      <c r="S23" s="101" t="str">
        <f t="shared" si="14"/>
        <v/>
      </c>
      <c r="T23" s="101" t="str">
        <f t="shared" si="14"/>
        <v/>
      </c>
      <c r="U23" s="101" t="str">
        <f t="shared" si="14"/>
        <v/>
      </c>
      <c r="V23" s="101"/>
      <c r="W23" s="102"/>
      <c r="X23" s="102"/>
      <c r="Y23" s="102"/>
      <c r="Z23" s="101"/>
      <c r="AA23" s="101"/>
      <c r="AB23" s="102"/>
      <c r="AC23" s="101"/>
      <c r="AD23" s="102"/>
      <c r="AE23" s="180"/>
      <c r="AF23" s="101"/>
      <c r="AG23" s="101"/>
      <c r="AH23" s="101"/>
      <c r="AI23" s="101"/>
      <c r="AJ23" s="130"/>
      <c r="AK23" s="321"/>
      <c r="AL23" s="279"/>
      <c r="AM23" s="305"/>
      <c r="AN23" s="308"/>
      <c r="AO23" s="311"/>
      <c r="AP23" s="311"/>
      <c r="AQ23" s="311"/>
      <c r="AR23" s="241"/>
      <c r="AS23" s="241"/>
      <c r="AT23" s="241"/>
      <c r="AU23" s="241"/>
      <c r="AV23" s="241"/>
      <c r="AW23" s="241"/>
      <c r="AX23" s="241"/>
      <c r="AY23" s="316"/>
      <c r="AZ23" s="316"/>
      <c r="BA23" s="319"/>
    </row>
    <row r="24" spans="1:53" ht="15" customHeight="1" thickBot="1" x14ac:dyDescent="0.25">
      <c r="A24" s="294"/>
      <c r="B24" s="297"/>
      <c r="C24" s="300"/>
      <c r="D24" s="303"/>
      <c r="E24" s="110"/>
      <c r="F24" s="105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94"/>
      <c r="X24" s="194"/>
      <c r="Y24" s="194"/>
      <c r="Z24" s="106"/>
      <c r="AA24" s="106"/>
      <c r="AB24" s="194"/>
      <c r="AC24" s="106"/>
      <c r="AD24" s="194"/>
      <c r="AE24" s="181"/>
      <c r="AF24" s="106"/>
      <c r="AG24" s="106"/>
      <c r="AH24" s="106"/>
      <c r="AI24" s="106"/>
      <c r="AJ24" s="107"/>
      <c r="AK24" s="322"/>
      <c r="AL24" s="280"/>
      <c r="AM24" s="306"/>
      <c r="AN24" s="309"/>
      <c r="AO24" s="312"/>
      <c r="AP24" s="312"/>
      <c r="AQ24" s="312"/>
      <c r="AR24" s="242"/>
      <c r="AS24" s="242"/>
      <c r="AT24" s="242"/>
      <c r="AU24" s="242"/>
      <c r="AV24" s="242"/>
      <c r="AW24" s="242"/>
      <c r="AX24" s="242"/>
      <c r="AY24" s="317"/>
      <c r="AZ24" s="317"/>
      <c r="BA24" s="320"/>
    </row>
    <row r="25" spans="1:53" ht="15" customHeight="1" x14ac:dyDescent="0.2">
      <c r="A25" s="292">
        <v>4</v>
      </c>
      <c r="B25" s="295" t="str">
        <f>IFERROR(VLOOKUP($C25,Списки!$A$1:$C$4003,2,0),"")</f>
        <v>Гудан Юрій Віталійович</v>
      </c>
      <c r="C25" s="298" t="s">
        <v>96</v>
      </c>
      <c r="D25" s="301" t="str">
        <f>IFERROR(VLOOKUP($C25,Списки!$A$1:$C$4003,3,0),"")</f>
        <v>адміністратор системи</v>
      </c>
      <c r="E25" s="108"/>
      <c r="F25" s="92" t="str">
        <f>VLOOKUP(F$11,[1]Графік!$A$5:$C$32,3,0)</f>
        <v>Р</v>
      </c>
      <c r="G25" s="124" t="str">
        <f>VLOOKUP(G$11,[1]Графік!$A$5:$C$32,3,0)</f>
        <v>Р</v>
      </c>
      <c r="H25" s="124" t="str">
        <f>VLOOKUP(H$11,[1]Графік!$A$5:$C$32,3,0)</f>
        <v>ВВ</v>
      </c>
      <c r="I25" s="124" t="s">
        <v>524</v>
      </c>
      <c r="J25" s="124" t="str">
        <f>VLOOKUP(J$11,[1]Графік!$A$5:$C$32,3,0)</f>
        <v>Р</v>
      </c>
      <c r="K25" s="124" t="str">
        <f>VLOOKUP(K$11,[1]Графік!$A$5:$C$32,3,0)</f>
        <v>Р</v>
      </c>
      <c r="L25" s="124" t="str">
        <f>VLOOKUP(L$11,[1]Графік!$A$5:$C$32,3,0)</f>
        <v>Р</v>
      </c>
      <c r="M25" s="124" t="str">
        <f>VLOOKUP(M$11,[1]Графік!$A$5:$C$32,3,0)</f>
        <v>Р</v>
      </c>
      <c r="N25" s="124" t="str">
        <f>VLOOKUP(N$11,[1]Графік!$A$5:$C$32,3,0)</f>
        <v>ВВ</v>
      </c>
      <c r="O25" s="124" t="str">
        <f>VLOOKUP(O$11,[1]Графік!$A$5:$C$32,3,0)</f>
        <v>ВВ</v>
      </c>
      <c r="P25" s="124" t="str">
        <f>VLOOKUP(P$11,[1]Графік!$A$5:$C$32,3,0)</f>
        <v>Р</v>
      </c>
      <c r="Q25" s="124" t="str">
        <f>VLOOKUP(Q$11,[1]Графік!$A$5:$C$32,3,0)</f>
        <v>Р</v>
      </c>
      <c r="R25" s="124" t="str">
        <f>VLOOKUP(R$11,[1]Графік!$A$5:$C$32,3,0)</f>
        <v>Р</v>
      </c>
      <c r="S25" s="124" t="str">
        <f>VLOOKUP(S$11,[1]Графік!$A$5:$C$32,3,0)</f>
        <v>Р</v>
      </c>
      <c r="T25" s="124" t="str">
        <f>VLOOKUP(T$11,[1]Графік!$A$5:$C$32,3,0)</f>
        <v>ВВ</v>
      </c>
      <c r="U25" s="124" t="str">
        <f>VLOOKUP(U$11,[1]Графік!$A$5:$C$32,3,0)</f>
        <v>ВВ</v>
      </c>
      <c r="V25" s="124" t="str">
        <f>VLOOKUP(V$11,[1]Графік!$A$5:$C$32,3,0)</f>
        <v>Р</v>
      </c>
      <c r="W25" s="159" t="str">
        <f>VLOOKUP(W$11,[1]Графік!$A$5:$C$32,3,0)</f>
        <v>Р</v>
      </c>
      <c r="X25" s="159" t="str">
        <f>VLOOKUP(X$11,[1]Графік!$A$5:$C$32,3,0)</f>
        <v>Р</v>
      </c>
      <c r="Y25" s="159" t="str">
        <f>VLOOKUP(Y$11,[1]Графік!$A$5:$C$32,3,0)</f>
        <v>Р</v>
      </c>
      <c r="Z25" s="124" t="str">
        <f>VLOOKUP(Z$11,[1]Графік!$A$5:$C$32,3,0)</f>
        <v>ВВ</v>
      </c>
      <c r="AA25" s="124" t="str">
        <f>VLOOKUP(AA$11,[1]Графік!$A$5:$C$32,3,0)</f>
        <v>ВВ</v>
      </c>
      <c r="AB25" s="159" t="str">
        <f>VLOOKUP(AB$11,[1]Графік!$A$5:$C$32,3,0)</f>
        <v>Р</v>
      </c>
      <c r="AC25" s="124" t="str">
        <f>VLOOKUP(AC$11,[1]Графік!$A$5:$C$32,3,0)</f>
        <v>Р</v>
      </c>
      <c r="AD25" s="159" t="str">
        <f>VLOOKUP(AD$11,[1]Графік!$A$5:$C$32,3,0)</f>
        <v>Р</v>
      </c>
      <c r="AE25" s="188" t="str">
        <f>VLOOKUP(AE$11,[1]Графік!$A$5:$C$32,3,0)</f>
        <v>Р</v>
      </c>
      <c r="AF25" s="124" t="str">
        <f>VLOOKUP(AF$11,[1]Графік!$A$5:$C$32,3,0)</f>
        <v>ВВ</v>
      </c>
      <c r="AG25" s="124" t="str">
        <f>VLOOKUP(AG$11,[1]Графік!$A$5:$C$32,3,0)</f>
        <v>ВВ</v>
      </c>
      <c r="AH25" s="124"/>
      <c r="AI25" s="124"/>
      <c r="AJ25" s="125"/>
      <c r="AK25" s="321">
        <f ca="1">SUMIF($F25:$AJ28,"Р",$F26:$AJ26)</f>
        <v>152</v>
      </c>
      <c r="AL25" s="279">
        <f ca="1">SUMIF($F27:$AJ28,"НУ",$F28:$AJ28)</f>
        <v>0</v>
      </c>
      <c r="AM25" s="305">
        <f ca="1">SUMIF(F25:AJ28,"РВ",F26:AJ26)</f>
        <v>0</v>
      </c>
      <c r="AN25" s="308">
        <f ca="1">AK25+AL25+AM25</f>
        <v>152</v>
      </c>
      <c r="AO25" s="310">
        <f t="shared" ref="AO25" si="15">COUNTIF($F25:$AJ28,"=Р")</f>
        <v>19</v>
      </c>
      <c r="AP25" s="311">
        <f>COUNTIF($F25:$AJ28,"=ВВ")</f>
        <v>9</v>
      </c>
      <c r="AQ25" s="311">
        <f>COUNTIF($F25:$AJ28,"=В")</f>
        <v>0</v>
      </c>
      <c r="AR25" s="241">
        <f>COUNTIF($F25:$AJ28,"=НА")</f>
        <v>0</v>
      </c>
      <c r="AS25" s="241">
        <f>COUNTIF(F25:AJ28,"=ТН")</f>
        <v>0</v>
      </c>
      <c r="AT25" s="241">
        <f>COUNTIF($F25:$AJ28,"=ВД")</f>
        <v>0</v>
      </c>
      <c r="AU25" s="241">
        <f>COUNTIF($F25:$AJ28,"=ВП")</f>
        <v>0</v>
      </c>
      <c r="AV25" s="241">
        <f>COUNTIF($F25:$AJ28,"=ДД")</f>
        <v>0</v>
      </c>
      <c r="AW25" s="241">
        <f>COUNTIF($F25:$AJ28,"=П")</f>
        <v>0</v>
      </c>
      <c r="AX25" s="241">
        <f>COUNTIF($F25:$AJ28,"=ПР")</f>
        <v>0</v>
      </c>
      <c r="AY25" s="316">
        <f>COUNTIF($F25:$AJ28,"=І")</f>
        <v>0</v>
      </c>
      <c r="AZ25" s="316">
        <f>COUNTIF($F25:$AJ28,"=НЗ")</f>
        <v>0</v>
      </c>
      <c r="BA25" s="318">
        <f>IF(C25&gt;1,[1]Графік!$D$36,"")</f>
        <v>144</v>
      </c>
    </row>
    <row r="26" spans="1:53" ht="15" customHeight="1" x14ac:dyDescent="0.2">
      <c r="A26" s="293"/>
      <c r="B26" s="296"/>
      <c r="C26" s="299"/>
      <c r="D26" s="302"/>
      <c r="E26" s="109"/>
      <c r="F26" s="96">
        <f t="shared" ref="F26:R26" si="16">IF(F25="Р",8,"")</f>
        <v>8</v>
      </c>
      <c r="G26" s="97">
        <f t="shared" si="16"/>
        <v>8</v>
      </c>
      <c r="H26" s="129" t="str">
        <f t="shared" si="16"/>
        <v/>
      </c>
      <c r="I26" s="129">
        <v>8</v>
      </c>
      <c r="J26" s="129">
        <f t="shared" si="16"/>
        <v>8</v>
      </c>
      <c r="K26" s="129">
        <f t="shared" si="16"/>
        <v>8</v>
      </c>
      <c r="L26" s="129">
        <f t="shared" si="16"/>
        <v>8</v>
      </c>
      <c r="M26" s="129">
        <f t="shared" si="16"/>
        <v>8</v>
      </c>
      <c r="N26" s="129" t="str">
        <f t="shared" si="16"/>
        <v/>
      </c>
      <c r="O26" s="129" t="str">
        <f t="shared" si="16"/>
        <v/>
      </c>
      <c r="P26" s="129">
        <f t="shared" si="16"/>
        <v>8</v>
      </c>
      <c r="Q26" s="129">
        <f t="shared" si="16"/>
        <v>8</v>
      </c>
      <c r="R26" s="129">
        <f t="shared" si="16"/>
        <v>8</v>
      </c>
      <c r="S26" s="129">
        <f t="shared" ref="S26:T26" si="17">IF(S25="Р",8,"")</f>
        <v>8</v>
      </c>
      <c r="T26" s="129" t="str">
        <f t="shared" si="17"/>
        <v/>
      </c>
      <c r="U26" s="129" t="str">
        <f t="shared" ref="U26:V26" si="18">IF(U25="Р",8,"")</f>
        <v/>
      </c>
      <c r="V26" s="129">
        <f t="shared" si="18"/>
        <v>8</v>
      </c>
      <c r="W26" s="210">
        <f t="shared" ref="W26:AA26" si="19">IF(W25="Р",8,"")</f>
        <v>8</v>
      </c>
      <c r="X26" s="210">
        <f t="shared" si="19"/>
        <v>8</v>
      </c>
      <c r="Y26" s="210">
        <f t="shared" si="19"/>
        <v>8</v>
      </c>
      <c r="Z26" s="129" t="str">
        <f t="shared" si="19"/>
        <v/>
      </c>
      <c r="AA26" s="129" t="str">
        <f t="shared" si="19"/>
        <v/>
      </c>
      <c r="AB26" s="210">
        <v>8</v>
      </c>
      <c r="AC26" s="129">
        <v>8</v>
      </c>
      <c r="AD26" s="210">
        <v>8</v>
      </c>
      <c r="AE26" s="185">
        <v>8</v>
      </c>
      <c r="AF26" s="129"/>
      <c r="AG26" s="129"/>
      <c r="AH26" s="97"/>
      <c r="AI26" s="97"/>
      <c r="AJ26" s="98"/>
      <c r="AK26" s="321"/>
      <c r="AL26" s="279"/>
      <c r="AM26" s="305"/>
      <c r="AN26" s="308"/>
      <c r="AO26" s="311"/>
      <c r="AP26" s="311"/>
      <c r="AQ26" s="311"/>
      <c r="AR26" s="241"/>
      <c r="AS26" s="241"/>
      <c r="AT26" s="241"/>
      <c r="AU26" s="241"/>
      <c r="AV26" s="241"/>
      <c r="AW26" s="241"/>
      <c r="AX26" s="241"/>
      <c r="AY26" s="316"/>
      <c r="AZ26" s="316"/>
      <c r="BA26" s="319"/>
    </row>
    <row r="27" spans="1:53" ht="15" customHeight="1" x14ac:dyDescent="0.2">
      <c r="A27" s="293"/>
      <c r="B27" s="296"/>
      <c r="C27" s="299"/>
      <c r="D27" s="302"/>
      <c r="E27" s="109"/>
      <c r="F27" s="101" t="str">
        <f t="shared" ref="F27:U27" si="20">IF(F28&gt;0,"НУ","")</f>
        <v/>
      </c>
      <c r="G27" s="101" t="str">
        <f t="shared" si="20"/>
        <v/>
      </c>
      <c r="H27" s="101" t="str">
        <f t="shared" si="20"/>
        <v/>
      </c>
      <c r="I27" s="101" t="str">
        <f t="shared" si="20"/>
        <v/>
      </c>
      <c r="J27" s="101" t="str">
        <f t="shared" si="20"/>
        <v/>
      </c>
      <c r="K27" s="101" t="str">
        <f t="shared" si="20"/>
        <v/>
      </c>
      <c r="L27" s="101" t="str">
        <f t="shared" si="20"/>
        <v/>
      </c>
      <c r="M27" s="101" t="str">
        <f t="shared" si="20"/>
        <v/>
      </c>
      <c r="N27" s="101" t="str">
        <f t="shared" si="20"/>
        <v/>
      </c>
      <c r="O27" s="101" t="str">
        <f t="shared" si="20"/>
        <v/>
      </c>
      <c r="P27" s="101" t="str">
        <f t="shared" si="20"/>
        <v/>
      </c>
      <c r="Q27" s="101" t="str">
        <f t="shared" si="20"/>
        <v/>
      </c>
      <c r="R27" s="101" t="str">
        <f t="shared" si="20"/>
        <v/>
      </c>
      <c r="S27" s="101" t="str">
        <f t="shared" si="20"/>
        <v/>
      </c>
      <c r="T27" s="101" t="str">
        <f t="shared" si="20"/>
        <v/>
      </c>
      <c r="U27" s="101" t="str">
        <f t="shared" si="20"/>
        <v/>
      </c>
      <c r="V27" s="101"/>
      <c r="W27" s="102"/>
      <c r="X27" s="102"/>
      <c r="Y27" s="102"/>
      <c r="Z27" s="101"/>
      <c r="AA27" s="101"/>
      <c r="AB27" s="102"/>
      <c r="AC27" s="101"/>
      <c r="AD27" s="102"/>
      <c r="AE27" s="180"/>
      <c r="AF27" s="101"/>
      <c r="AG27" s="101"/>
      <c r="AH27" s="101"/>
      <c r="AI27" s="101"/>
      <c r="AJ27" s="130"/>
      <c r="AK27" s="321"/>
      <c r="AL27" s="279"/>
      <c r="AM27" s="305"/>
      <c r="AN27" s="308"/>
      <c r="AO27" s="311"/>
      <c r="AP27" s="311"/>
      <c r="AQ27" s="311"/>
      <c r="AR27" s="241"/>
      <c r="AS27" s="241"/>
      <c r="AT27" s="241"/>
      <c r="AU27" s="241"/>
      <c r="AV27" s="241"/>
      <c r="AW27" s="241"/>
      <c r="AX27" s="241"/>
      <c r="AY27" s="316"/>
      <c r="AZ27" s="316"/>
      <c r="BA27" s="319"/>
    </row>
    <row r="28" spans="1:53" ht="15" customHeight="1" thickBot="1" x14ac:dyDescent="0.25">
      <c r="A28" s="294"/>
      <c r="B28" s="297"/>
      <c r="C28" s="300"/>
      <c r="D28" s="303"/>
      <c r="E28" s="110"/>
      <c r="F28" s="105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94"/>
      <c r="X28" s="194"/>
      <c r="Y28" s="194"/>
      <c r="Z28" s="106"/>
      <c r="AA28" s="106"/>
      <c r="AB28" s="194"/>
      <c r="AC28" s="106"/>
      <c r="AD28" s="194"/>
      <c r="AE28" s="181"/>
      <c r="AF28" s="106"/>
      <c r="AG28" s="106"/>
      <c r="AH28" s="106"/>
      <c r="AI28" s="106"/>
      <c r="AJ28" s="107"/>
      <c r="AK28" s="322"/>
      <c r="AL28" s="280"/>
      <c r="AM28" s="306"/>
      <c r="AN28" s="309"/>
      <c r="AO28" s="312"/>
      <c r="AP28" s="312"/>
      <c r="AQ28" s="312"/>
      <c r="AR28" s="242"/>
      <c r="AS28" s="242"/>
      <c r="AT28" s="242"/>
      <c r="AU28" s="242"/>
      <c r="AV28" s="242"/>
      <c r="AW28" s="242"/>
      <c r="AX28" s="242"/>
      <c r="AY28" s="317"/>
      <c r="AZ28" s="317"/>
      <c r="BA28" s="320"/>
    </row>
    <row r="29" spans="1:53" ht="15" customHeight="1" x14ac:dyDescent="0.2">
      <c r="A29" s="292">
        <v>5</v>
      </c>
      <c r="B29" s="295" t="str">
        <f>IFERROR(VLOOKUP($C29,Списки!$A$1:$C$4003,2,0),"")</f>
        <v>Поліщук Аліна Валентинівна</v>
      </c>
      <c r="C29" s="298" t="s">
        <v>122</v>
      </c>
      <c r="D29" s="301" t="str">
        <f>IFERROR(VLOOKUP($C29,Списки!$A$1:$C$4003,3,0),"")</f>
        <v>фахівець з обліку р/ч</v>
      </c>
      <c r="E29" s="108"/>
      <c r="F29" s="92" t="str">
        <f>VLOOKUP(F$11,[1]Графік!$A$5:$C$32,3,0)</f>
        <v>Р</v>
      </c>
      <c r="G29" s="124" t="str">
        <f>VLOOKUP(G$11,[1]Графік!$A$5:$C$32,3,0)</f>
        <v>Р</v>
      </c>
      <c r="H29" s="124" t="str">
        <f>VLOOKUP(H$11,[1]Графік!$A$5:$C$32,3,0)</f>
        <v>ВВ</v>
      </c>
      <c r="I29" s="124" t="str">
        <f>VLOOKUP(I$11,[1]Графік!$A$5:$C$32,3,0)</f>
        <v>ВВ</v>
      </c>
      <c r="J29" s="124" t="str">
        <f>VLOOKUP(J$11,[1]Графік!$A$5:$C$32,3,0)</f>
        <v>Р</v>
      </c>
      <c r="K29" s="124" t="str">
        <f>VLOOKUP(K$11,[1]Графік!$A$5:$C$32,3,0)</f>
        <v>Р</v>
      </c>
      <c r="L29" s="124" t="str">
        <f>VLOOKUP(L$11,[1]Графік!$A$5:$C$32,3,0)</f>
        <v>Р</v>
      </c>
      <c r="M29" s="124" t="str">
        <f>VLOOKUP(M$11,[1]Графік!$A$5:$C$32,3,0)</f>
        <v>Р</v>
      </c>
      <c r="N29" s="124" t="str">
        <f>VLOOKUP(N$11,[1]Графік!$A$5:$C$32,3,0)</f>
        <v>ВВ</v>
      </c>
      <c r="O29" s="124" t="str">
        <f>VLOOKUP(O$11,[1]Графік!$A$5:$C$32,3,0)</f>
        <v>ВВ</v>
      </c>
      <c r="P29" s="124" t="str">
        <f>VLOOKUP(P$11,[1]Графік!$A$5:$C$32,3,0)</f>
        <v>Р</v>
      </c>
      <c r="Q29" s="124" t="str">
        <f>VLOOKUP(Q$11,[1]Графік!$A$5:$C$32,3,0)</f>
        <v>Р</v>
      </c>
      <c r="R29" s="124" t="str">
        <f>VLOOKUP(R$11,[1]Графік!$A$5:$C$32,3,0)</f>
        <v>Р</v>
      </c>
      <c r="S29" s="124" t="str">
        <f>VLOOKUP(S$11,[1]Графік!$A$5:$C$32,3,0)</f>
        <v>Р</v>
      </c>
      <c r="T29" s="124" t="str">
        <f>VLOOKUP(T$11,[1]Графік!$A$5:$C$32,3,0)</f>
        <v>ВВ</v>
      </c>
      <c r="U29" s="124" t="str">
        <f>VLOOKUP(U$11,[1]Графік!$A$5:$C$32,3,0)</f>
        <v>ВВ</v>
      </c>
      <c r="V29" s="124" t="str">
        <f>VLOOKUP(V$11,[1]Графік!$A$5:$C$32,3,0)</f>
        <v>Р</v>
      </c>
      <c r="W29" s="159" t="str">
        <f>VLOOKUP(W$11,[1]Графік!$A$5:$C$32,3,0)</f>
        <v>Р</v>
      </c>
      <c r="X29" s="159" t="str">
        <f>VLOOKUP(X$11,[1]Графік!$A$5:$C$32,3,0)</f>
        <v>Р</v>
      </c>
      <c r="Y29" s="159" t="str">
        <f>VLOOKUP(Y$11,[1]Графік!$A$5:$C$32,3,0)</f>
        <v>Р</v>
      </c>
      <c r="Z29" s="124" t="str">
        <f>VLOOKUP(Z$11,[1]Графік!$A$5:$C$32,3,0)</f>
        <v>ВВ</v>
      </c>
      <c r="AA29" s="124" t="str">
        <f>VLOOKUP(AA$11,[1]Графік!$A$5:$C$32,3,0)</f>
        <v>ВВ</v>
      </c>
      <c r="AB29" s="159" t="s">
        <v>534</v>
      </c>
      <c r="AC29" s="124" t="s">
        <v>534</v>
      </c>
      <c r="AD29" s="159" t="str">
        <f>VLOOKUP(AD$11,[1]Графік!$A$5:$C$32,3,0)</f>
        <v>Р</v>
      </c>
      <c r="AE29" s="188" t="str">
        <f>VLOOKUP(AE$11,[1]Графік!$A$5:$C$32,3,0)</f>
        <v>Р</v>
      </c>
      <c r="AF29" s="124" t="str">
        <f>VLOOKUP(AF$11,[1]Графік!$A$5:$C$32,3,0)</f>
        <v>ВВ</v>
      </c>
      <c r="AG29" s="124" t="str">
        <f>VLOOKUP(AG$11,[1]Графік!$A$5:$C$32,3,0)</f>
        <v>ВВ</v>
      </c>
      <c r="AH29" s="124"/>
      <c r="AI29" s="124"/>
      <c r="AJ29" s="125"/>
      <c r="AK29" s="321">
        <f ca="1">SUMIF($F29:$AJ32,"Р",$F30:$AJ30)</f>
        <v>128</v>
      </c>
      <c r="AL29" s="279">
        <f ca="1">SUMIF($F31:$AJ32,"НУ",$F32:$AJ32)</f>
        <v>0</v>
      </c>
      <c r="AM29" s="305">
        <f ca="1">SUMIF(F29:AJ32,"РВ",F30:AJ30)</f>
        <v>0</v>
      </c>
      <c r="AN29" s="308">
        <f ca="1">AK29+AL29+AM29</f>
        <v>128</v>
      </c>
      <c r="AO29" s="310">
        <f t="shared" ref="AO29" si="21">COUNTIF($F29:$AJ32,"=Р")</f>
        <v>16</v>
      </c>
      <c r="AP29" s="311">
        <f>COUNTIF($F29:$AJ32,"=ВВ")</f>
        <v>10</v>
      </c>
      <c r="AQ29" s="311">
        <f>COUNTIF($F29:$AJ32,"=В")</f>
        <v>0</v>
      </c>
      <c r="AR29" s="241">
        <f>COUNTIF($F29:$AJ32,"=НА")</f>
        <v>0</v>
      </c>
      <c r="AS29" s="241">
        <f>COUNTIF(F29:AJ32,"=ТН")</f>
        <v>0</v>
      </c>
      <c r="AT29" s="241">
        <f>COUNTIF($F29:$AJ32,"=ВД")</f>
        <v>0</v>
      </c>
      <c r="AU29" s="241">
        <f>COUNTIF($F29:$AJ32,"=ВП")</f>
        <v>0</v>
      </c>
      <c r="AV29" s="241">
        <f>COUNTIF($F29:$AJ32,"=ДД")</f>
        <v>0</v>
      </c>
      <c r="AW29" s="241">
        <f>COUNTIF($F29:$AJ32,"=П")</f>
        <v>2</v>
      </c>
      <c r="AX29" s="241">
        <f>COUNTIF($F29:$AJ32,"=ПР")</f>
        <v>0</v>
      </c>
      <c r="AY29" s="316">
        <f>COUNTIF($F29:$AJ32,"=І")</f>
        <v>0</v>
      </c>
      <c r="AZ29" s="316">
        <f>COUNTIF($F29:$AJ32,"=НЗ")</f>
        <v>0</v>
      </c>
      <c r="BA29" s="318">
        <f>IF(C29&gt;1,[1]Графік!$D$36,"")</f>
        <v>144</v>
      </c>
    </row>
    <row r="30" spans="1:53" ht="15" customHeight="1" x14ac:dyDescent="0.2">
      <c r="A30" s="293"/>
      <c r="B30" s="296"/>
      <c r="C30" s="299"/>
      <c r="D30" s="302"/>
      <c r="E30" s="109"/>
      <c r="F30" s="96">
        <f t="shared" ref="F30:R30" si="22">IF(F29="Р",8,"")</f>
        <v>8</v>
      </c>
      <c r="G30" s="97">
        <f t="shared" si="22"/>
        <v>8</v>
      </c>
      <c r="H30" s="129" t="str">
        <f t="shared" si="22"/>
        <v/>
      </c>
      <c r="I30" s="129" t="str">
        <f t="shared" si="22"/>
        <v/>
      </c>
      <c r="J30" s="129">
        <f t="shared" si="22"/>
        <v>8</v>
      </c>
      <c r="K30" s="129">
        <f t="shared" si="22"/>
        <v>8</v>
      </c>
      <c r="L30" s="129">
        <f t="shared" si="22"/>
        <v>8</v>
      </c>
      <c r="M30" s="129">
        <f t="shared" si="22"/>
        <v>8</v>
      </c>
      <c r="N30" s="129" t="str">
        <f t="shared" si="22"/>
        <v/>
      </c>
      <c r="O30" s="129" t="str">
        <f t="shared" si="22"/>
        <v/>
      </c>
      <c r="P30" s="129">
        <f t="shared" si="22"/>
        <v>8</v>
      </c>
      <c r="Q30" s="129">
        <f t="shared" si="22"/>
        <v>8</v>
      </c>
      <c r="R30" s="129">
        <f t="shared" si="22"/>
        <v>8</v>
      </c>
      <c r="S30" s="129">
        <f t="shared" ref="S30:T30" si="23">IF(S29="Р",8,"")</f>
        <v>8</v>
      </c>
      <c r="T30" s="129" t="str">
        <f t="shared" si="23"/>
        <v/>
      </c>
      <c r="U30" s="129" t="str">
        <f t="shared" ref="U30:V30" si="24">IF(U29="Р",8,"")</f>
        <v/>
      </c>
      <c r="V30" s="129">
        <f t="shared" si="24"/>
        <v>8</v>
      </c>
      <c r="W30" s="210">
        <f t="shared" ref="W30:AA30" si="25">IF(W29="Р",8,"")</f>
        <v>8</v>
      </c>
      <c r="X30" s="210">
        <f t="shared" si="25"/>
        <v>8</v>
      </c>
      <c r="Y30" s="210">
        <f t="shared" si="25"/>
        <v>8</v>
      </c>
      <c r="Z30" s="129" t="str">
        <f t="shared" si="25"/>
        <v/>
      </c>
      <c r="AA30" s="129" t="str">
        <f t="shared" si="25"/>
        <v/>
      </c>
      <c r="AB30" s="210"/>
      <c r="AC30" s="129"/>
      <c r="AD30" s="210">
        <v>8</v>
      </c>
      <c r="AE30" s="185">
        <v>8</v>
      </c>
      <c r="AF30" s="129"/>
      <c r="AG30" s="129"/>
      <c r="AH30" s="97"/>
      <c r="AI30" s="97"/>
      <c r="AJ30" s="98"/>
      <c r="AK30" s="321"/>
      <c r="AL30" s="279"/>
      <c r="AM30" s="305"/>
      <c r="AN30" s="308"/>
      <c r="AO30" s="311"/>
      <c r="AP30" s="311"/>
      <c r="AQ30" s="311"/>
      <c r="AR30" s="241"/>
      <c r="AS30" s="241"/>
      <c r="AT30" s="241"/>
      <c r="AU30" s="241"/>
      <c r="AV30" s="241"/>
      <c r="AW30" s="241"/>
      <c r="AX30" s="241"/>
      <c r="AY30" s="316"/>
      <c r="AZ30" s="316"/>
      <c r="BA30" s="319"/>
    </row>
    <row r="31" spans="1:53" ht="15" customHeight="1" x14ac:dyDescent="0.2">
      <c r="A31" s="293"/>
      <c r="B31" s="296"/>
      <c r="C31" s="299"/>
      <c r="D31" s="302"/>
      <c r="E31" s="109"/>
      <c r="F31" s="101" t="str">
        <f t="shared" ref="F31:U31" si="26">IF(F32&gt;0,"НУ","")</f>
        <v/>
      </c>
      <c r="G31" s="101" t="str">
        <f t="shared" si="26"/>
        <v/>
      </c>
      <c r="H31" s="101" t="str">
        <f t="shared" si="26"/>
        <v/>
      </c>
      <c r="I31" s="101" t="str">
        <f t="shared" si="26"/>
        <v/>
      </c>
      <c r="J31" s="101" t="str">
        <f t="shared" si="26"/>
        <v/>
      </c>
      <c r="K31" s="101" t="str">
        <f t="shared" si="26"/>
        <v/>
      </c>
      <c r="L31" s="101" t="str">
        <f t="shared" si="26"/>
        <v/>
      </c>
      <c r="M31" s="101" t="str">
        <f t="shared" si="26"/>
        <v/>
      </c>
      <c r="N31" s="101" t="str">
        <f t="shared" si="26"/>
        <v/>
      </c>
      <c r="O31" s="101" t="str">
        <f t="shared" si="26"/>
        <v/>
      </c>
      <c r="P31" s="101" t="str">
        <f t="shared" si="26"/>
        <v/>
      </c>
      <c r="Q31" s="101" t="str">
        <f t="shared" si="26"/>
        <v/>
      </c>
      <c r="R31" s="101" t="str">
        <f t="shared" si="26"/>
        <v/>
      </c>
      <c r="S31" s="101" t="str">
        <f t="shared" si="26"/>
        <v/>
      </c>
      <c r="T31" s="101" t="str">
        <f t="shared" si="26"/>
        <v/>
      </c>
      <c r="U31" s="101" t="str">
        <f t="shared" si="26"/>
        <v/>
      </c>
      <c r="V31" s="101"/>
      <c r="W31" s="102"/>
      <c r="X31" s="102"/>
      <c r="Y31" s="102"/>
      <c r="Z31" s="101"/>
      <c r="AA31" s="101"/>
      <c r="AB31" s="102"/>
      <c r="AC31" s="101"/>
      <c r="AD31" s="102"/>
      <c r="AE31" s="180"/>
      <c r="AF31" s="101"/>
      <c r="AG31" s="101"/>
      <c r="AH31" s="101"/>
      <c r="AI31" s="101"/>
      <c r="AJ31" s="130"/>
      <c r="AK31" s="321"/>
      <c r="AL31" s="279"/>
      <c r="AM31" s="305"/>
      <c r="AN31" s="308"/>
      <c r="AO31" s="311"/>
      <c r="AP31" s="311"/>
      <c r="AQ31" s="311"/>
      <c r="AR31" s="241"/>
      <c r="AS31" s="241"/>
      <c r="AT31" s="241"/>
      <c r="AU31" s="241"/>
      <c r="AV31" s="241"/>
      <c r="AW31" s="241"/>
      <c r="AX31" s="241"/>
      <c r="AY31" s="316"/>
      <c r="AZ31" s="316"/>
      <c r="BA31" s="319"/>
    </row>
    <row r="32" spans="1:53" ht="15" customHeight="1" thickBot="1" x14ac:dyDescent="0.25">
      <c r="A32" s="294"/>
      <c r="B32" s="297"/>
      <c r="C32" s="300"/>
      <c r="D32" s="303"/>
      <c r="E32" s="110"/>
      <c r="F32" s="105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94"/>
      <c r="X32" s="194"/>
      <c r="Y32" s="194"/>
      <c r="Z32" s="106"/>
      <c r="AA32" s="106"/>
      <c r="AB32" s="194"/>
      <c r="AC32" s="106"/>
      <c r="AD32" s="194"/>
      <c r="AE32" s="181"/>
      <c r="AF32" s="106"/>
      <c r="AG32" s="106"/>
      <c r="AH32" s="106"/>
      <c r="AI32" s="106"/>
      <c r="AJ32" s="107"/>
      <c r="AK32" s="322"/>
      <c r="AL32" s="280"/>
      <c r="AM32" s="306"/>
      <c r="AN32" s="309"/>
      <c r="AO32" s="312"/>
      <c r="AP32" s="312"/>
      <c r="AQ32" s="312"/>
      <c r="AR32" s="242"/>
      <c r="AS32" s="242"/>
      <c r="AT32" s="242"/>
      <c r="AU32" s="242"/>
      <c r="AV32" s="242"/>
      <c r="AW32" s="242"/>
      <c r="AX32" s="242"/>
      <c r="AY32" s="317"/>
      <c r="AZ32" s="317"/>
      <c r="BA32" s="320"/>
    </row>
    <row r="33" spans="1:53" ht="15" customHeight="1" x14ac:dyDescent="0.2">
      <c r="A33" s="292">
        <v>6</v>
      </c>
      <c r="B33" s="295" t="str">
        <f>IFERROR(VLOOKUP($C33,Списки!$A$1:$C$4003,2,0),"")</f>
        <v>Тащук Анастасія Дмитрівна</v>
      </c>
      <c r="C33" s="298" t="s">
        <v>124</v>
      </c>
      <c r="D33" s="301" t="str">
        <f>IFERROR(VLOOKUP($C33,Списки!$A$1:$C$4003,3,0),"")</f>
        <v>інструктор виробничого навчання</v>
      </c>
      <c r="E33" s="108"/>
      <c r="F33" s="92" t="str">
        <f>VLOOKUP(F$11,[1]Графік!$A$5:$C$32,3,0)</f>
        <v>Р</v>
      </c>
      <c r="G33" s="124" t="str">
        <f>VLOOKUP(G$11,[1]Графік!$A$5:$C$32,3,0)</f>
        <v>Р</v>
      </c>
      <c r="H33" s="124" t="str">
        <f>VLOOKUP(H$11,[1]Графік!$A$5:$C$32,3,0)</f>
        <v>ВВ</v>
      </c>
      <c r="I33" s="124" t="str">
        <f>VLOOKUP(I$11,[1]Графік!$A$5:$C$32,3,0)</f>
        <v>ВВ</v>
      </c>
      <c r="J33" s="124" t="str">
        <f>VLOOKUP(J$11,[1]Графік!$A$5:$C$32,3,0)</f>
        <v>Р</v>
      </c>
      <c r="K33" s="124" t="str">
        <f>VLOOKUP(K$11,[1]Графік!$A$5:$C$32,3,0)</f>
        <v>Р</v>
      </c>
      <c r="L33" s="124" t="str">
        <f>VLOOKUP(L$11,[1]Графік!$A$5:$C$32,3,0)</f>
        <v>Р</v>
      </c>
      <c r="M33" s="124" t="str">
        <f>VLOOKUP(M$11,[1]Графік!$A$5:$C$32,3,0)</f>
        <v>Р</v>
      </c>
      <c r="N33" s="124" t="str">
        <f>VLOOKUP(N$11,[1]Графік!$A$5:$C$32,3,0)</f>
        <v>ВВ</v>
      </c>
      <c r="O33" s="124" t="str">
        <f>VLOOKUP(O$11,[1]Графік!$A$5:$C$32,3,0)</f>
        <v>ВВ</v>
      </c>
      <c r="P33" s="124" t="str">
        <f>VLOOKUP(P$11,[1]Графік!$A$5:$C$32,3,0)</f>
        <v>Р</v>
      </c>
      <c r="Q33" s="124" t="str">
        <f>VLOOKUP(Q$11,[1]Графік!$A$5:$C$32,3,0)</f>
        <v>Р</v>
      </c>
      <c r="R33" s="124" t="str">
        <f>VLOOKUP(R$11,[1]Графік!$A$5:$C$32,3,0)</f>
        <v>Р</v>
      </c>
      <c r="S33" s="124" t="str">
        <f>VLOOKUP(S$11,[1]Графік!$A$5:$C$32,3,0)</f>
        <v>Р</v>
      </c>
      <c r="T33" s="124" t="str">
        <f>VLOOKUP(T$11,[1]Графік!$A$5:$C$32,3,0)</f>
        <v>ВВ</v>
      </c>
      <c r="U33" s="124" t="str">
        <f>VLOOKUP(U$11,[1]Графік!$A$5:$C$32,3,0)</f>
        <v>ВВ</v>
      </c>
      <c r="V33" s="124" t="s">
        <v>534</v>
      </c>
      <c r="W33" s="159" t="str">
        <f>VLOOKUP(W$11,[1]Графік!$A$5:$C$32,3,0)</f>
        <v>Р</v>
      </c>
      <c r="X33" s="159" t="str">
        <f>VLOOKUP(X$11,[1]Графік!$A$5:$C$32,3,0)</f>
        <v>Р</v>
      </c>
      <c r="Y33" s="159" t="str">
        <f>VLOOKUP(Y$11,[1]Графік!$A$5:$C$32,3,0)</f>
        <v>Р</v>
      </c>
      <c r="Z33" s="124" t="str">
        <f>VLOOKUP(Z$11,[1]Графік!$A$5:$C$32,3,0)</f>
        <v>ВВ</v>
      </c>
      <c r="AA33" s="124" t="str">
        <f>VLOOKUP(AA$11,[1]Графік!$A$5:$C$32,3,0)</f>
        <v>ВВ</v>
      </c>
      <c r="AB33" s="159" t="s">
        <v>534</v>
      </c>
      <c r="AC33" s="124" t="s">
        <v>534</v>
      </c>
      <c r="AD33" s="159" t="str">
        <f>VLOOKUP(AD$11,[1]Графік!$A$5:$C$32,3,0)</f>
        <v>Р</v>
      </c>
      <c r="AE33" s="188" t="str">
        <f>VLOOKUP(AE$11,[1]Графік!$A$5:$C$32,3,0)</f>
        <v>Р</v>
      </c>
      <c r="AF33" s="124" t="str">
        <f>VLOOKUP(AF$11,[1]Графік!$A$5:$C$32,3,0)</f>
        <v>ВВ</v>
      </c>
      <c r="AG33" s="124" t="str">
        <f>VLOOKUP(AG$11,[1]Графік!$A$5:$C$32,3,0)</f>
        <v>ВВ</v>
      </c>
      <c r="AH33" s="124"/>
      <c r="AI33" s="124"/>
      <c r="AJ33" s="125"/>
      <c r="AK33" s="321">
        <f ca="1">SUMIF($F33:$AJ36,"Р",$F34:$AJ34)</f>
        <v>120</v>
      </c>
      <c r="AL33" s="279">
        <f ca="1">SUMIF($F35:$AJ36,"НУ",$F36:$AJ36)</f>
        <v>0</v>
      </c>
      <c r="AM33" s="305">
        <f ca="1">SUMIF(F33:AJ36,"РВ",F34:AJ34)</f>
        <v>0</v>
      </c>
      <c r="AN33" s="308">
        <f ca="1">AK33+AL33+AM33</f>
        <v>120</v>
      </c>
      <c r="AO33" s="310">
        <f t="shared" ref="AO33" si="27">COUNTIF($F33:$AJ36,"=Р")</f>
        <v>15</v>
      </c>
      <c r="AP33" s="311">
        <f>COUNTIF($F33:$AJ36,"=ВВ")</f>
        <v>10</v>
      </c>
      <c r="AQ33" s="311">
        <f>COUNTIF($F33:$AJ36,"=В")</f>
        <v>0</v>
      </c>
      <c r="AR33" s="241">
        <f>COUNTIF($F33:$AJ36,"=НА")</f>
        <v>0</v>
      </c>
      <c r="AS33" s="241">
        <f>COUNTIF(F33:AJ36,"=ТН")</f>
        <v>0</v>
      </c>
      <c r="AT33" s="241">
        <f>COUNTIF($F33:$AJ36,"=ВД")</f>
        <v>0</v>
      </c>
      <c r="AU33" s="241">
        <f>COUNTIF($F33:$AJ36,"=ВП")</f>
        <v>0</v>
      </c>
      <c r="AV33" s="241">
        <f>COUNTIF($F33:$AJ36,"=ДД")</f>
        <v>0</v>
      </c>
      <c r="AW33" s="241">
        <f>COUNTIF($F33:$AJ36,"=П")</f>
        <v>3</v>
      </c>
      <c r="AX33" s="241">
        <f>COUNTIF($F33:$AJ36,"=ПР")</f>
        <v>0</v>
      </c>
      <c r="AY33" s="316">
        <f>COUNTIF($F33:$AJ36,"=І")</f>
        <v>0</v>
      </c>
      <c r="AZ33" s="316">
        <f>COUNTIF($F33:$AJ36,"=НЗ")</f>
        <v>0</v>
      </c>
      <c r="BA33" s="318">
        <f>IF(C33&gt;1,[1]Графік!$D$36,"")</f>
        <v>144</v>
      </c>
    </row>
    <row r="34" spans="1:53" ht="15" customHeight="1" x14ac:dyDescent="0.2">
      <c r="A34" s="293"/>
      <c r="B34" s="296"/>
      <c r="C34" s="299"/>
      <c r="D34" s="302"/>
      <c r="E34" s="109"/>
      <c r="F34" s="96">
        <f t="shared" ref="F34:R34" si="28">IF(F33="Р",8,"")</f>
        <v>8</v>
      </c>
      <c r="G34" s="97">
        <f t="shared" si="28"/>
        <v>8</v>
      </c>
      <c r="H34" s="129" t="str">
        <f t="shared" si="28"/>
        <v/>
      </c>
      <c r="I34" s="129" t="str">
        <f t="shared" si="28"/>
        <v/>
      </c>
      <c r="J34" s="129">
        <f t="shared" si="28"/>
        <v>8</v>
      </c>
      <c r="K34" s="129">
        <f t="shared" si="28"/>
        <v>8</v>
      </c>
      <c r="L34" s="129">
        <f t="shared" si="28"/>
        <v>8</v>
      </c>
      <c r="M34" s="129">
        <f t="shared" si="28"/>
        <v>8</v>
      </c>
      <c r="N34" s="129" t="str">
        <f t="shared" si="28"/>
        <v/>
      </c>
      <c r="O34" s="129" t="str">
        <f t="shared" si="28"/>
        <v/>
      </c>
      <c r="P34" s="129">
        <f t="shared" si="28"/>
        <v>8</v>
      </c>
      <c r="Q34" s="129">
        <f t="shared" si="28"/>
        <v>8</v>
      </c>
      <c r="R34" s="129">
        <f t="shared" si="28"/>
        <v>8</v>
      </c>
      <c r="S34" s="129">
        <f t="shared" ref="S34:T34" si="29">IF(S33="Р",8,"")</f>
        <v>8</v>
      </c>
      <c r="T34" s="129" t="str">
        <f t="shared" si="29"/>
        <v/>
      </c>
      <c r="U34" s="129" t="str">
        <f t="shared" ref="U34" si="30">IF(U33="Р",8,"")</f>
        <v/>
      </c>
      <c r="V34" s="129"/>
      <c r="W34" s="210">
        <f t="shared" ref="W34:AA34" si="31">IF(W33="Р",8,"")</f>
        <v>8</v>
      </c>
      <c r="X34" s="210">
        <f t="shared" si="31"/>
        <v>8</v>
      </c>
      <c r="Y34" s="210">
        <f t="shared" si="31"/>
        <v>8</v>
      </c>
      <c r="Z34" s="129" t="str">
        <f t="shared" si="31"/>
        <v/>
      </c>
      <c r="AA34" s="129" t="str">
        <f t="shared" si="31"/>
        <v/>
      </c>
      <c r="AB34" s="210"/>
      <c r="AC34" s="129"/>
      <c r="AD34" s="210">
        <v>8</v>
      </c>
      <c r="AE34" s="185">
        <v>8</v>
      </c>
      <c r="AF34" s="129"/>
      <c r="AG34" s="129"/>
      <c r="AH34" s="97"/>
      <c r="AI34" s="97"/>
      <c r="AJ34" s="98"/>
      <c r="AK34" s="321"/>
      <c r="AL34" s="279"/>
      <c r="AM34" s="305"/>
      <c r="AN34" s="308"/>
      <c r="AO34" s="311"/>
      <c r="AP34" s="311"/>
      <c r="AQ34" s="311"/>
      <c r="AR34" s="241"/>
      <c r="AS34" s="241"/>
      <c r="AT34" s="241"/>
      <c r="AU34" s="241"/>
      <c r="AV34" s="241"/>
      <c r="AW34" s="241"/>
      <c r="AX34" s="241"/>
      <c r="AY34" s="316"/>
      <c r="AZ34" s="316"/>
      <c r="BA34" s="319"/>
    </row>
    <row r="35" spans="1:53" ht="15" customHeight="1" x14ac:dyDescent="0.2">
      <c r="A35" s="293"/>
      <c r="B35" s="296"/>
      <c r="C35" s="299"/>
      <c r="D35" s="302"/>
      <c r="E35" s="109"/>
      <c r="F35" s="101" t="str">
        <f t="shared" ref="F35:U35" si="32">IF(F36&gt;0,"НУ","")</f>
        <v/>
      </c>
      <c r="G35" s="101" t="str">
        <f t="shared" si="32"/>
        <v/>
      </c>
      <c r="H35" s="101" t="str">
        <f t="shared" si="32"/>
        <v/>
      </c>
      <c r="I35" s="101" t="str">
        <f t="shared" si="32"/>
        <v/>
      </c>
      <c r="J35" s="101" t="str">
        <f t="shared" si="32"/>
        <v/>
      </c>
      <c r="K35" s="101" t="str">
        <f t="shared" si="32"/>
        <v/>
      </c>
      <c r="L35" s="101" t="str">
        <f t="shared" si="32"/>
        <v/>
      </c>
      <c r="M35" s="101" t="str">
        <f t="shared" si="32"/>
        <v/>
      </c>
      <c r="N35" s="101" t="str">
        <f t="shared" si="32"/>
        <v/>
      </c>
      <c r="O35" s="101" t="str">
        <f t="shared" si="32"/>
        <v/>
      </c>
      <c r="P35" s="101" t="str">
        <f t="shared" si="32"/>
        <v/>
      </c>
      <c r="Q35" s="101" t="str">
        <f t="shared" si="32"/>
        <v/>
      </c>
      <c r="R35" s="101" t="str">
        <f t="shared" si="32"/>
        <v/>
      </c>
      <c r="S35" s="101" t="str">
        <f t="shared" si="32"/>
        <v/>
      </c>
      <c r="T35" s="101" t="str">
        <f t="shared" si="32"/>
        <v/>
      </c>
      <c r="U35" s="101" t="str">
        <f t="shared" si="32"/>
        <v/>
      </c>
      <c r="V35" s="101"/>
      <c r="W35" s="102"/>
      <c r="X35" s="102"/>
      <c r="Y35" s="102"/>
      <c r="Z35" s="101"/>
      <c r="AA35" s="101"/>
      <c r="AB35" s="102"/>
      <c r="AC35" s="101"/>
      <c r="AD35" s="102"/>
      <c r="AE35" s="180"/>
      <c r="AF35" s="101"/>
      <c r="AG35" s="101"/>
      <c r="AH35" s="101"/>
      <c r="AI35" s="101"/>
      <c r="AJ35" s="130"/>
      <c r="AK35" s="321"/>
      <c r="AL35" s="279"/>
      <c r="AM35" s="305"/>
      <c r="AN35" s="308"/>
      <c r="AO35" s="311"/>
      <c r="AP35" s="311"/>
      <c r="AQ35" s="311"/>
      <c r="AR35" s="241"/>
      <c r="AS35" s="241"/>
      <c r="AT35" s="241"/>
      <c r="AU35" s="241"/>
      <c r="AV35" s="241"/>
      <c r="AW35" s="241"/>
      <c r="AX35" s="241"/>
      <c r="AY35" s="316"/>
      <c r="AZ35" s="316"/>
      <c r="BA35" s="319"/>
    </row>
    <row r="36" spans="1:53" ht="15" customHeight="1" thickBot="1" x14ac:dyDescent="0.25">
      <c r="A36" s="294"/>
      <c r="B36" s="297"/>
      <c r="C36" s="300"/>
      <c r="D36" s="303"/>
      <c r="E36" s="110"/>
      <c r="F36" s="105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94"/>
      <c r="X36" s="194"/>
      <c r="Y36" s="194"/>
      <c r="Z36" s="106"/>
      <c r="AA36" s="106"/>
      <c r="AB36" s="194"/>
      <c r="AC36" s="106"/>
      <c r="AD36" s="194"/>
      <c r="AE36" s="181"/>
      <c r="AF36" s="106"/>
      <c r="AG36" s="106"/>
      <c r="AH36" s="106"/>
      <c r="AI36" s="106"/>
      <c r="AJ36" s="107"/>
      <c r="AK36" s="322"/>
      <c r="AL36" s="280"/>
      <c r="AM36" s="306"/>
      <c r="AN36" s="309"/>
      <c r="AO36" s="312"/>
      <c r="AP36" s="312"/>
      <c r="AQ36" s="312"/>
      <c r="AR36" s="242"/>
      <c r="AS36" s="242"/>
      <c r="AT36" s="242"/>
      <c r="AU36" s="242"/>
      <c r="AV36" s="242"/>
      <c r="AW36" s="242"/>
      <c r="AX36" s="242"/>
      <c r="AY36" s="317"/>
      <c r="AZ36" s="317"/>
      <c r="BA36" s="320"/>
    </row>
    <row r="37" spans="1:53" ht="15" customHeight="1" x14ac:dyDescent="0.2">
      <c r="A37" s="292">
        <v>7</v>
      </c>
      <c r="B37" s="295" t="str">
        <f>IFERROR(VLOOKUP($C37,Списки!$A$1:$C$4003,2,0),"")</f>
        <v>Хмель Володимир Мирославович</v>
      </c>
      <c r="C37" s="298" t="s">
        <v>126</v>
      </c>
      <c r="D37" s="301" t="str">
        <f>IFERROR(VLOOKUP($C37,Списки!$A$1:$C$4003,3,0),"")</f>
        <v>начальник дільниці</v>
      </c>
      <c r="E37" s="108"/>
      <c r="F37" s="92" t="str">
        <f>VLOOKUP(F$11,[1]Графік!$A$5:$C$32,3,0)</f>
        <v>Р</v>
      </c>
      <c r="G37" s="124" t="str">
        <f>VLOOKUP(G$11,[1]Графік!$A$5:$C$32,3,0)</f>
        <v>Р</v>
      </c>
      <c r="H37" s="124" t="str">
        <f>VLOOKUP(H$11,[1]Графік!$A$5:$C$32,3,0)</f>
        <v>ВВ</v>
      </c>
      <c r="I37" s="124" t="str">
        <f>VLOOKUP(I$11,[1]Графік!$A$5:$C$32,3,0)</f>
        <v>ВВ</v>
      </c>
      <c r="J37" s="124" t="str">
        <f>VLOOKUP(J$11,[1]Графік!$A$5:$C$32,3,0)</f>
        <v>Р</v>
      </c>
      <c r="K37" s="124" t="str">
        <f>VLOOKUP(K$11,[1]Графік!$A$5:$C$32,3,0)</f>
        <v>Р</v>
      </c>
      <c r="L37" s="124" t="str">
        <f>VLOOKUP(L$11,[1]Графік!$A$5:$C$32,3,0)</f>
        <v>Р</v>
      </c>
      <c r="M37" s="124" t="str">
        <f>VLOOKUP(M$11,[1]Графік!$A$5:$C$32,3,0)</f>
        <v>Р</v>
      </c>
      <c r="N37" s="124" t="str">
        <f>VLOOKUP(N$11,[1]Графік!$A$5:$C$32,3,0)</f>
        <v>ВВ</v>
      </c>
      <c r="O37" s="124" t="str">
        <f>VLOOKUP(O$11,[1]Графік!$A$5:$C$32,3,0)</f>
        <v>ВВ</v>
      </c>
      <c r="P37" s="124" t="str">
        <f>VLOOKUP(P$11,[1]Графік!$A$5:$C$32,3,0)</f>
        <v>Р</v>
      </c>
      <c r="Q37" s="124" t="str">
        <f>VLOOKUP(Q$11,[1]Графік!$A$5:$C$32,3,0)</f>
        <v>Р</v>
      </c>
      <c r="R37" s="124" t="str">
        <f>VLOOKUP(R$11,[1]Графік!$A$5:$C$32,3,0)</f>
        <v>Р</v>
      </c>
      <c r="S37" s="124" t="str">
        <f>VLOOKUP(S$11,[1]Графік!$A$5:$C$32,3,0)</f>
        <v>Р</v>
      </c>
      <c r="T37" s="124" t="str">
        <f>VLOOKUP(T$11,[1]Графік!$A$5:$C$32,3,0)</f>
        <v>ВВ</v>
      </c>
      <c r="U37" s="124" t="str">
        <f>VLOOKUP(U$11,[1]Графік!$A$5:$C$32,3,0)</f>
        <v>ВВ</v>
      </c>
      <c r="V37" s="124" t="str">
        <f>VLOOKUP(V$11,[1]Графік!$A$5:$C$32,3,0)</f>
        <v>Р</v>
      </c>
      <c r="W37" s="159" t="str">
        <f>VLOOKUP(W$11,[1]Графік!$A$5:$C$32,3,0)</f>
        <v>Р</v>
      </c>
      <c r="X37" s="159" t="str">
        <f>VLOOKUP(X$11,[1]Графік!$A$5:$C$32,3,0)</f>
        <v>Р</v>
      </c>
      <c r="Y37" s="159" t="str">
        <f>VLOOKUP(Y$11,[1]Графік!$A$5:$C$32,3,0)</f>
        <v>Р</v>
      </c>
      <c r="Z37" s="124" t="str">
        <f>VLOOKUP(Z$11,[1]Графік!$A$5:$C$32,3,0)</f>
        <v>ВВ</v>
      </c>
      <c r="AA37" s="124" t="s">
        <v>505</v>
      </c>
      <c r="AB37" s="159" t="s">
        <v>534</v>
      </c>
      <c r="AC37" s="159" t="str">
        <f>VLOOKUP(AC$11,[1]Графік!$A$5:$C$32,3,0)</f>
        <v>Р</v>
      </c>
      <c r="AD37" s="159" t="str">
        <f>VLOOKUP(AD$11,[1]Графік!$A$5:$C$32,3,0)</f>
        <v>Р</v>
      </c>
      <c r="AE37" s="188" t="str">
        <f>VLOOKUP(AE$11,[1]Графік!$A$5:$C$32,3,0)</f>
        <v>Р</v>
      </c>
      <c r="AF37" s="124" t="str">
        <f>VLOOKUP(AF$11,[1]Графік!$A$5:$C$32,3,0)</f>
        <v>ВВ</v>
      </c>
      <c r="AG37" s="124" t="str">
        <f>VLOOKUP(AG$11,[1]Графік!$A$5:$C$32,3,0)</f>
        <v>ВВ</v>
      </c>
      <c r="AH37" s="124"/>
      <c r="AI37" s="124"/>
      <c r="AJ37" s="125"/>
      <c r="AK37" s="321">
        <f ca="1">SUMIF($F37:$AJ40,"Р",$F38:$AJ38)</f>
        <v>136</v>
      </c>
      <c r="AL37" s="279">
        <f ca="1">SUMIF($F39:$AJ40,"НУ",$F40:$AJ40)</f>
        <v>0</v>
      </c>
      <c r="AM37" s="305">
        <f ca="1">SUMIF(F37:AJ40,"РВ",F38:AJ38)</f>
        <v>8</v>
      </c>
      <c r="AN37" s="308">
        <f ca="1">AK37+AL37+AM37</f>
        <v>144</v>
      </c>
      <c r="AO37" s="310">
        <f t="shared" ref="AO37" si="33">COUNTIF($F37:$AJ40,"=Р")</f>
        <v>17</v>
      </c>
      <c r="AP37" s="311">
        <f>COUNTIF($F37:$AJ40,"=ВВ")</f>
        <v>9</v>
      </c>
      <c r="AQ37" s="311">
        <f>COUNTIF($F37:$AJ40,"=В")</f>
        <v>0</v>
      </c>
      <c r="AR37" s="241">
        <f>COUNTIF($F37:$AJ40,"=НА")</f>
        <v>0</v>
      </c>
      <c r="AS37" s="241">
        <f>COUNTIF(F37:AJ40,"=ТН")</f>
        <v>0</v>
      </c>
      <c r="AT37" s="241">
        <f>COUNTIF($F37:$AJ40,"=ВД")</f>
        <v>0</v>
      </c>
      <c r="AU37" s="241">
        <f>COUNTIF($F37:$AJ40,"=ВП")</f>
        <v>0</v>
      </c>
      <c r="AV37" s="241">
        <f>COUNTIF($F37:$AJ40,"=ДД")</f>
        <v>0</v>
      </c>
      <c r="AW37" s="241">
        <f>COUNTIF($F37:$AJ40,"=П")</f>
        <v>1</v>
      </c>
      <c r="AX37" s="241">
        <f>COUNTIF($F37:$AJ40,"=ПР")</f>
        <v>0</v>
      </c>
      <c r="AY37" s="316">
        <f>COUNTIF($F37:$AJ40,"=І")</f>
        <v>0</v>
      </c>
      <c r="AZ37" s="316">
        <f>COUNTIF($F37:$AJ40,"=НЗ")</f>
        <v>0</v>
      </c>
      <c r="BA37" s="318">
        <f>IF(C37&gt;1,[1]Графік!$D$36,"")</f>
        <v>144</v>
      </c>
    </row>
    <row r="38" spans="1:53" ht="15" customHeight="1" x14ac:dyDescent="0.2">
      <c r="A38" s="293"/>
      <c r="B38" s="296"/>
      <c r="C38" s="299"/>
      <c r="D38" s="302"/>
      <c r="E38" s="109"/>
      <c r="F38" s="96">
        <f t="shared" ref="F38:R38" si="34">IF(F37="Р",8,"")</f>
        <v>8</v>
      </c>
      <c r="G38" s="97">
        <f t="shared" si="34"/>
        <v>8</v>
      </c>
      <c r="H38" s="129" t="str">
        <f t="shared" si="34"/>
        <v/>
      </c>
      <c r="I38" s="129" t="str">
        <f t="shared" si="34"/>
        <v/>
      </c>
      <c r="J38" s="129">
        <f t="shared" si="34"/>
        <v>8</v>
      </c>
      <c r="K38" s="129">
        <f t="shared" si="34"/>
        <v>8</v>
      </c>
      <c r="L38" s="129">
        <f t="shared" si="34"/>
        <v>8</v>
      </c>
      <c r="M38" s="129">
        <f t="shared" si="34"/>
        <v>8</v>
      </c>
      <c r="N38" s="129" t="str">
        <f t="shared" si="34"/>
        <v/>
      </c>
      <c r="O38" s="129" t="str">
        <f t="shared" si="34"/>
        <v/>
      </c>
      <c r="P38" s="129">
        <f t="shared" si="34"/>
        <v>8</v>
      </c>
      <c r="Q38" s="129">
        <f t="shared" si="34"/>
        <v>8</v>
      </c>
      <c r="R38" s="129">
        <f t="shared" si="34"/>
        <v>8</v>
      </c>
      <c r="S38" s="129">
        <f t="shared" ref="S38:T38" si="35">IF(S37="Р",8,"")</f>
        <v>8</v>
      </c>
      <c r="T38" s="129" t="str">
        <f t="shared" si="35"/>
        <v/>
      </c>
      <c r="U38" s="129" t="str">
        <f t="shared" ref="U38:V38" si="36">IF(U37="Р",8,"")</f>
        <v/>
      </c>
      <c r="V38" s="129">
        <f t="shared" si="36"/>
        <v>8</v>
      </c>
      <c r="W38" s="210">
        <f t="shared" ref="W38:Z38" si="37">IF(W37="Р",8,"")</f>
        <v>8</v>
      </c>
      <c r="X38" s="210">
        <f t="shared" si="37"/>
        <v>8</v>
      </c>
      <c r="Y38" s="210">
        <f t="shared" si="37"/>
        <v>8</v>
      </c>
      <c r="Z38" s="129" t="str">
        <f t="shared" si="37"/>
        <v/>
      </c>
      <c r="AA38" s="129">
        <v>8</v>
      </c>
      <c r="AB38" s="210"/>
      <c r="AC38" s="210">
        <f t="shared" ref="AC38" si="38">IF(AC37="Р",8,"")</f>
        <v>8</v>
      </c>
      <c r="AD38" s="210">
        <v>8</v>
      </c>
      <c r="AE38" s="185">
        <v>8</v>
      </c>
      <c r="AF38" s="129"/>
      <c r="AG38" s="129"/>
      <c r="AH38" s="97"/>
      <c r="AI38" s="97"/>
      <c r="AJ38" s="98"/>
      <c r="AK38" s="321"/>
      <c r="AL38" s="279"/>
      <c r="AM38" s="305"/>
      <c r="AN38" s="308"/>
      <c r="AO38" s="311"/>
      <c r="AP38" s="311"/>
      <c r="AQ38" s="311"/>
      <c r="AR38" s="241"/>
      <c r="AS38" s="241"/>
      <c r="AT38" s="241"/>
      <c r="AU38" s="241"/>
      <c r="AV38" s="241"/>
      <c r="AW38" s="241"/>
      <c r="AX38" s="241"/>
      <c r="AY38" s="316"/>
      <c r="AZ38" s="316"/>
      <c r="BA38" s="319"/>
    </row>
    <row r="39" spans="1:53" ht="15" customHeight="1" x14ac:dyDescent="0.2">
      <c r="A39" s="293"/>
      <c r="B39" s="296"/>
      <c r="C39" s="299"/>
      <c r="D39" s="302"/>
      <c r="E39" s="109"/>
      <c r="F39" s="101" t="str">
        <f t="shared" ref="F39:R39" si="39">IF(F40&gt;0,"НУ","")</f>
        <v/>
      </c>
      <c r="G39" s="101" t="str">
        <f t="shared" si="39"/>
        <v/>
      </c>
      <c r="H39" s="101" t="str">
        <f t="shared" si="39"/>
        <v/>
      </c>
      <c r="I39" s="101" t="str">
        <f t="shared" si="39"/>
        <v/>
      </c>
      <c r="J39" s="101" t="str">
        <f t="shared" si="39"/>
        <v/>
      </c>
      <c r="K39" s="101" t="str">
        <f t="shared" si="39"/>
        <v/>
      </c>
      <c r="L39" s="101" t="str">
        <f t="shared" si="39"/>
        <v/>
      </c>
      <c r="M39" s="101" t="str">
        <f t="shared" si="39"/>
        <v/>
      </c>
      <c r="N39" s="101" t="str">
        <f t="shared" si="39"/>
        <v/>
      </c>
      <c r="O39" s="101" t="str">
        <f t="shared" si="39"/>
        <v/>
      </c>
      <c r="P39" s="101" t="str">
        <f t="shared" si="39"/>
        <v/>
      </c>
      <c r="Q39" s="101" t="str">
        <f t="shared" si="39"/>
        <v/>
      </c>
      <c r="R39" s="101" t="str">
        <f t="shared" si="39"/>
        <v/>
      </c>
      <c r="S39" s="101"/>
      <c r="T39" s="101"/>
      <c r="U39" s="101"/>
      <c r="V39" s="101"/>
      <c r="W39" s="102"/>
      <c r="X39" s="102"/>
      <c r="Y39" s="102"/>
      <c r="Z39" s="101"/>
      <c r="AA39" s="101"/>
      <c r="AB39" s="102"/>
      <c r="AC39" s="101"/>
      <c r="AD39" s="102"/>
      <c r="AE39" s="180"/>
      <c r="AF39" s="101"/>
      <c r="AG39" s="101"/>
      <c r="AH39" s="101"/>
      <c r="AI39" s="101"/>
      <c r="AJ39" s="130"/>
      <c r="AK39" s="321"/>
      <c r="AL39" s="279"/>
      <c r="AM39" s="305"/>
      <c r="AN39" s="308"/>
      <c r="AO39" s="311"/>
      <c r="AP39" s="311"/>
      <c r="AQ39" s="311"/>
      <c r="AR39" s="241"/>
      <c r="AS39" s="241"/>
      <c r="AT39" s="241"/>
      <c r="AU39" s="241"/>
      <c r="AV39" s="241"/>
      <c r="AW39" s="241"/>
      <c r="AX39" s="241"/>
      <c r="AY39" s="316"/>
      <c r="AZ39" s="316"/>
      <c r="BA39" s="319"/>
    </row>
    <row r="40" spans="1:53" ht="15" customHeight="1" thickBot="1" x14ac:dyDescent="0.25">
      <c r="A40" s="294"/>
      <c r="B40" s="297"/>
      <c r="C40" s="300"/>
      <c r="D40" s="303"/>
      <c r="E40" s="110"/>
      <c r="F40" s="105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94"/>
      <c r="X40" s="194"/>
      <c r="Y40" s="194"/>
      <c r="Z40" s="106"/>
      <c r="AA40" s="106"/>
      <c r="AB40" s="194"/>
      <c r="AC40" s="106"/>
      <c r="AD40" s="194"/>
      <c r="AE40" s="181"/>
      <c r="AF40" s="106"/>
      <c r="AG40" s="106"/>
      <c r="AH40" s="106"/>
      <c r="AI40" s="106"/>
      <c r="AJ40" s="107"/>
      <c r="AK40" s="322"/>
      <c r="AL40" s="280"/>
      <c r="AM40" s="306"/>
      <c r="AN40" s="309"/>
      <c r="AO40" s="312"/>
      <c r="AP40" s="312"/>
      <c r="AQ40" s="312"/>
      <c r="AR40" s="242"/>
      <c r="AS40" s="242"/>
      <c r="AT40" s="242"/>
      <c r="AU40" s="242"/>
      <c r="AV40" s="242"/>
      <c r="AW40" s="242"/>
      <c r="AX40" s="242"/>
      <c r="AY40" s="317"/>
      <c r="AZ40" s="317"/>
      <c r="BA40" s="320"/>
    </row>
    <row r="41" spans="1:53" ht="15" customHeight="1" x14ac:dyDescent="0.2">
      <c r="A41" s="292">
        <v>8</v>
      </c>
      <c r="B41" s="295" t="str">
        <f>IFERROR(VLOOKUP($C41,Списки!$A$1:$C$4003,2,0),"")</f>
        <v/>
      </c>
      <c r="C41" s="323"/>
      <c r="D41" s="324" t="str">
        <f>IFERROR(VLOOKUP($C41,Списки!$A$1:$C$4003,3,0),"")</f>
        <v/>
      </c>
      <c r="E41" s="108"/>
      <c r="F41" s="92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59"/>
      <c r="X41" s="159"/>
      <c r="Y41" s="159"/>
      <c r="Z41" s="124"/>
      <c r="AA41" s="124"/>
      <c r="AB41" s="159"/>
      <c r="AC41" s="124"/>
      <c r="AD41" s="159"/>
      <c r="AE41" s="188"/>
      <c r="AF41" s="124"/>
      <c r="AG41" s="124"/>
      <c r="AH41" s="124"/>
      <c r="AI41" s="124"/>
      <c r="AJ41" s="125"/>
      <c r="AK41" s="321">
        <f ca="1">SUMIF($F41:$AJ44,"Р",$F42:$AJ42)</f>
        <v>0</v>
      </c>
      <c r="AL41" s="279">
        <f ca="1">SUMIF($F43:$AJ44,"НУ",$F44:$AJ44)</f>
        <v>0</v>
      </c>
      <c r="AM41" s="305">
        <f ca="1">SUMIF(F41:AJ44,"РВ",F42:AJ42)</f>
        <v>0</v>
      </c>
      <c r="AN41" s="308">
        <f ca="1">AK41+AL41+AM41</f>
        <v>0</v>
      </c>
      <c r="AO41" s="310">
        <f t="shared" ref="AO41" si="40">COUNTIF($F41:$AJ44,"=Р")</f>
        <v>0</v>
      </c>
      <c r="AP41" s="311">
        <f>COUNTIF($F41:$AJ44,"=ВВ")</f>
        <v>0</v>
      </c>
      <c r="AQ41" s="311">
        <f>COUNTIF($F41:$AJ44,"=В")</f>
        <v>0</v>
      </c>
      <c r="AR41" s="241">
        <f>COUNTIF($F41:$AJ44,"=НА")</f>
        <v>0</v>
      </c>
      <c r="AS41" s="241">
        <f>COUNTIF(F41:AJ44,"=ТН")</f>
        <v>0</v>
      </c>
      <c r="AT41" s="241">
        <f>COUNTIF($F41:$AJ44,"=ВД")</f>
        <v>0</v>
      </c>
      <c r="AU41" s="241">
        <f>COUNTIF($F41:$AJ44,"=ВП")</f>
        <v>0</v>
      </c>
      <c r="AV41" s="241">
        <f>COUNTIF($F41:$AJ44,"=ДД")</f>
        <v>0</v>
      </c>
      <c r="AW41" s="241">
        <f>COUNTIF($F41:$AJ44,"=П")</f>
        <v>0</v>
      </c>
      <c r="AX41" s="241">
        <f>COUNTIF($F41:$AJ44,"=ПР")</f>
        <v>0</v>
      </c>
      <c r="AY41" s="316">
        <f>COUNTIF($F41:$AJ44,"=І")</f>
        <v>0</v>
      </c>
      <c r="AZ41" s="316">
        <f>COUNTIF($F41:$AJ44,"=НЗ")</f>
        <v>0</v>
      </c>
      <c r="BA41" s="318" t="str">
        <f>IF(C41&gt;1,[1]Графік!$D$36,"")</f>
        <v/>
      </c>
    </row>
    <row r="42" spans="1:53" ht="15" customHeight="1" x14ac:dyDescent="0.2">
      <c r="A42" s="293"/>
      <c r="B42" s="296"/>
      <c r="C42" s="299"/>
      <c r="D42" s="325"/>
      <c r="E42" s="109"/>
      <c r="F42" s="96"/>
      <c r="G42" s="97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210"/>
      <c r="X42" s="210"/>
      <c r="Y42" s="210"/>
      <c r="Z42" s="129"/>
      <c r="AA42" s="129"/>
      <c r="AB42" s="210"/>
      <c r="AC42" s="129"/>
      <c r="AD42" s="210"/>
      <c r="AE42" s="185"/>
      <c r="AF42" s="129"/>
      <c r="AG42" s="129"/>
      <c r="AH42" s="97"/>
      <c r="AI42" s="97"/>
      <c r="AJ42" s="98"/>
      <c r="AK42" s="321"/>
      <c r="AL42" s="279"/>
      <c r="AM42" s="305"/>
      <c r="AN42" s="308"/>
      <c r="AO42" s="311"/>
      <c r="AP42" s="311"/>
      <c r="AQ42" s="311"/>
      <c r="AR42" s="241"/>
      <c r="AS42" s="241"/>
      <c r="AT42" s="241"/>
      <c r="AU42" s="241"/>
      <c r="AV42" s="241"/>
      <c r="AW42" s="241"/>
      <c r="AX42" s="241"/>
      <c r="AY42" s="316"/>
      <c r="AZ42" s="316"/>
      <c r="BA42" s="319"/>
    </row>
    <row r="43" spans="1:53" ht="15" customHeight="1" x14ac:dyDescent="0.2">
      <c r="A43" s="293"/>
      <c r="B43" s="296"/>
      <c r="C43" s="299"/>
      <c r="D43" s="325"/>
      <c r="E43" s="109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2"/>
      <c r="X43" s="102"/>
      <c r="Y43" s="102"/>
      <c r="Z43" s="101"/>
      <c r="AA43" s="101"/>
      <c r="AB43" s="102"/>
      <c r="AC43" s="101"/>
      <c r="AD43" s="102"/>
      <c r="AE43" s="180"/>
      <c r="AF43" s="101"/>
      <c r="AG43" s="101"/>
      <c r="AH43" s="101"/>
      <c r="AI43" s="101"/>
      <c r="AJ43" s="130"/>
      <c r="AK43" s="321"/>
      <c r="AL43" s="279"/>
      <c r="AM43" s="305"/>
      <c r="AN43" s="308"/>
      <c r="AO43" s="311"/>
      <c r="AP43" s="311"/>
      <c r="AQ43" s="311"/>
      <c r="AR43" s="241"/>
      <c r="AS43" s="241"/>
      <c r="AT43" s="241"/>
      <c r="AU43" s="241"/>
      <c r="AV43" s="241"/>
      <c r="AW43" s="241"/>
      <c r="AX43" s="241"/>
      <c r="AY43" s="316"/>
      <c r="AZ43" s="316"/>
      <c r="BA43" s="319"/>
    </row>
    <row r="44" spans="1:53" ht="15" customHeight="1" thickBot="1" x14ac:dyDescent="0.25">
      <c r="A44" s="294"/>
      <c r="B44" s="297"/>
      <c r="C44" s="300"/>
      <c r="D44" s="326"/>
      <c r="E44" s="110"/>
      <c r="F44" s="105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94"/>
      <c r="X44" s="194"/>
      <c r="Y44" s="194"/>
      <c r="Z44" s="106"/>
      <c r="AA44" s="106"/>
      <c r="AB44" s="194"/>
      <c r="AC44" s="106"/>
      <c r="AD44" s="194"/>
      <c r="AE44" s="181"/>
      <c r="AF44" s="106"/>
      <c r="AG44" s="106"/>
      <c r="AH44" s="106"/>
      <c r="AI44" s="106"/>
      <c r="AJ44" s="107"/>
      <c r="AK44" s="322"/>
      <c r="AL44" s="280"/>
      <c r="AM44" s="306"/>
      <c r="AN44" s="309"/>
      <c r="AO44" s="312"/>
      <c r="AP44" s="312"/>
      <c r="AQ44" s="312"/>
      <c r="AR44" s="242"/>
      <c r="AS44" s="242"/>
      <c r="AT44" s="242"/>
      <c r="AU44" s="242"/>
      <c r="AV44" s="242"/>
      <c r="AW44" s="242"/>
      <c r="AX44" s="242"/>
      <c r="AY44" s="317"/>
      <c r="AZ44" s="317"/>
      <c r="BA44" s="320"/>
    </row>
    <row r="45" spans="1:53" ht="15" customHeight="1" x14ac:dyDescent="0.2">
      <c r="A45" s="292">
        <v>9</v>
      </c>
      <c r="B45" s="295" t="str">
        <f>IFERROR(VLOOKUP($C45,Списки!$A$1:$C$4003,2,0),"")</f>
        <v/>
      </c>
      <c r="C45" s="323"/>
      <c r="D45" s="324" t="str">
        <f>IFERROR(VLOOKUP($C45,Списки!$A$1:$C$4003,3,0),"")</f>
        <v/>
      </c>
      <c r="E45" s="108"/>
      <c r="F45" s="92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59"/>
      <c r="X45" s="159"/>
      <c r="Y45" s="159"/>
      <c r="Z45" s="124"/>
      <c r="AA45" s="124"/>
      <c r="AB45" s="159"/>
      <c r="AC45" s="124"/>
      <c r="AD45" s="159"/>
      <c r="AE45" s="188"/>
      <c r="AF45" s="124"/>
      <c r="AG45" s="124"/>
      <c r="AH45" s="124"/>
      <c r="AI45" s="124"/>
      <c r="AJ45" s="125"/>
      <c r="AK45" s="321">
        <f ca="1">SUMIF($F45:$AJ48,"Р",$F46:$AJ46)</f>
        <v>0</v>
      </c>
      <c r="AL45" s="279">
        <f ca="1">SUMIF($F47:$AJ48,"НУ",$F48:$AJ48)</f>
        <v>0</v>
      </c>
      <c r="AM45" s="305">
        <f ca="1">SUMIF(F45:AJ48,"РВ",F46:AJ46)</f>
        <v>0</v>
      </c>
      <c r="AN45" s="308">
        <f ca="1">AK45+AL45+AM45</f>
        <v>0</v>
      </c>
      <c r="AO45" s="310">
        <f t="shared" ref="AO45" si="41">COUNTIF($F45:$AJ48,"=Р")</f>
        <v>0</v>
      </c>
      <c r="AP45" s="311">
        <f>COUNTIF($F45:$AJ48,"=ВВ")</f>
        <v>0</v>
      </c>
      <c r="AQ45" s="311">
        <f>COUNTIF($F45:$AJ48,"=В")</f>
        <v>0</v>
      </c>
      <c r="AR45" s="241">
        <f>COUNTIF($F45:$AJ48,"=НА")</f>
        <v>0</v>
      </c>
      <c r="AS45" s="241">
        <f>COUNTIF(F45:AJ48,"=ТН")</f>
        <v>0</v>
      </c>
      <c r="AT45" s="241">
        <f>COUNTIF($F45:$AJ48,"=ВД")</f>
        <v>0</v>
      </c>
      <c r="AU45" s="241">
        <f>COUNTIF($F45:$AJ48,"=ВП")</f>
        <v>0</v>
      </c>
      <c r="AV45" s="241">
        <f>COUNTIF($F45:$AJ48,"=ДД")</f>
        <v>0</v>
      </c>
      <c r="AW45" s="241">
        <f>COUNTIF($F45:$AJ48,"=П")</f>
        <v>0</v>
      </c>
      <c r="AX45" s="241">
        <f>COUNTIF($F45:$AJ48,"=ПР")</f>
        <v>0</v>
      </c>
      <c r="AY45" s="316">
        <f>COUNTIF($F45:$AJ48,"=І")</f>
        <v>0</v>
      </c>
      <c r="AZ45" s="316">
        <f>COUNTIF($F45:$AJ48,"=НЗ")</f>
        <v>0</v>
      </c>
      <c r="BA45" s="318" t="str">
        <f>IF(C45&gt;1,[1]Графік!$D$36,"")</f>
        <v/>
      </c>
    </row>
    <row r="46" spans="1:53" ht="15" customHeight="1" x14ac:dyDescent="0.2">
      <c r="A46" s="293"/>
      <c r="B46" s="296"/>
      <c r="C46" s="299"/>
      <c r="D46" s="325"/>
      <c r="E46" s="109"/>
      <c r="F46" s="96"/>
      <c r="G46" s="97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210"/>
      <c r="X46" s="210"/>
      <c r="Y46" s="210"/>
      <c r="Z46" s="129"/>
      <c r="AA46" s="129"/>
      <c r="AB46" s="210"/>
      <c r="AC46" s="129"/>
      <c r="AD46" s="210"/>
      <c r="AE46" s="185"/>
      <c r="AF46" s="129"/>
      <c r="AG46" s="129"/>
      <c r="AH46" s="97"/>
      <c r="AI46" s="97"/>
      <c r="AJ46" s="98"/>
      <c r="AK46" s="321"/>
      <c r="AL46" s="279"/>
      <c r="AM46" s="305"/>
      <c r="AN46" s="308"/>
      <c r="AO46" s="311"/>
      <c r="AP46" s="311"/>
      <c r="AQ46" s="311"/>
      <c r="AR46" s="241"/>
      <c r="AS46" s="241"/>
      <c r="AT46" s="241"/>
      <c r="AU46" s="241"/>
      <c r="AV46" s="241"/>
      <c r="AW46" s="241"/>
      <c r="AX46" s="241"/>
      <c r="AY46" s="316"/>
      <c r="AZ46" s="316"/>
      <c r="BA46" s="319"/>
    </row>
    <row r="47" spans="1:53" ht="15" customHeight="1" x14ac:dyDescent="0.2">
      <c r="A47" s="293"/>
      <c r="B47" s="296"/>
      <c r="C47" s="299"/>
      <c r="D47" s="325"/>
      <c r="E47" s="109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2"/>
      <c r="X47" s="102"/>
      <c r="Y47" s="102"/>
      <c r="Z47" s="101"/>
      <c r="AA47" s="101"/>
      <c r="AB47" s="102"/>
      <c r="AC47" s="101"/>
      <c r="AD47" s="102"/>
      <c r="AE47" s="180"/>
      <c r="AF47" s="101"/>
      <c r="AG47" s="101"/>
      <c r="AH47" s="101"/>
      <c r="AI47" s="101"/>
      <c r="AJ47" s="130"/>
      <c r="AK47" s="321"/>
      <c r="AL47" s="279"/>
      <c r="AM47" s="305"/>
      <c r="AN47" s="308"/>
      <c r="AO47" s="311"/>
      <c r="AP47" s="311"/>
      <c r="AQ47" s="311"/>
      <c r="AR47" s="241"/>
      <c r="AS47" s="241"/>
      <c r="AT47" s="241"/>
      <c r="AU47" s="241"/>
      <c r="AV47" s="241"/>
      <c r="AW47" s="241"/>
      <c r="AX47" s="241"/>
      <c r="AY47" s="316"/>
      <c r="AZ47" s="316"/>
      <c r="BA47" s="319"/>
    </row>
    <row r="48" spans="1:53" ht="15" customHeight="1" thickBot="1" x14ac:dyDescent="0.25">
      <c r="A48" s="294"/>
      <c r="B48" s="297"/>
      <c r="C48" s="300"/>
      <c r="D48" s="326"/>
      <c r="E48" s="110"/>
      <c r="F48" s="105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94"/>
      <c r="X48" s="194"/>
      <c r="Y48" s="194"/>
      <c r="Z48" s="106"/>
      <c r="AA48" s="106"/>
      <c r="AB48" s="194"/>
      <c r="AC48" s="106"/>
      <c r="AD48" s="194"/>
      <c r="AE48" s="181"/>
      <c r="AF48" s="106"/>
      <c r="AG48" s="106"/>
      <c r="AH48" s="106"/>
      <c r="AI48" s="106"/>
      <c r="AJ48" s="107"/>
      <c r="AK48" s="322"/>
      <c r="AL48" s="280"/>
      <c r="AM48" s="306"/>
      <c r="AN48" s="309"/>
      <c r="AO48" s="312"/>
      <c r="AP48" s="312"/>
      <c r="AQ48" s="312"/>
      <c r="AR48" s="242"/>
      <c r="AS48" s="242"/>
      <c r="AT48" s="242"/>
      <c r="AU48" s="242"/>
      <c r="AV48" s="242"/>
      <c r="AW48" s="242"/>
      <c r="AX48" s="242"/>
      <c r="AY48" s="317"/>
      <c r="AZ48" s="317"/>
      <c r="BA48" s="320"/>
    </row>
    <row r="49" spans="1:53" ht="15" customHeight="1" x14ac:dyDescent="0.2">
      <c r="A49" s="292">
        <v>10</v>
      </c>
      <c r="B49" s="295" t="str">
        <f>IFERROR(VLOOKUP($C49,Списки!$A$1:$C$4003,2,0),"")</f>
        <v/>
      </c>
      <c r="C49" s="323"/>
      <c r="D49" s="324" t="str">
        <f>IFERROR(VLOOKUP($C49,Списки!$A$1:$C$4003,3,0),"")</f>
        <v/>
      </c>
      <c r="E49" s="108"/>
      <c r="F49" s="92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59"/>
      <c r="X49" s="159"/>
      <c r="Y49" s="159"/>
      <c r="Z49" s="124"/>
      <c r="AA49" s="124"/>
      <c r="AB49" s="159"/>
      <c r="AC49" s="124"/>
      <c r="AD49" s="159"/>
      <c r="AE49" s="188"/>
      <c r="AF49" s="124"/>
      <c r="AG49" s="124"/>
      <c r="AH49" s="124"/>
      <c r="AI49" s="124"/>
      <c r="AJ49" s="125"/>
      <c r="AK49" s="321">
        <f ca="1">SUMIF($F49:$AJ52,"Р",$F50:$AJ50)</f>
        <v>0</v>
      </c>
      <c r="AL49" s="279">
        <f ca="1">SUMIF($F51:$AJ52,"НУ",$F52:$AJ52)</f>
        <v>0</v>
      </c>
      <c r="AM49" s="305">
        <f ca="1">SUMIF(F49:AJ52,"РВ",F50:AJ50)</f>
        <v>0</v>
      </c>
      <c r="AN49" s="308">
        <f ca="1">AK49+AL49+AM49</f>
        <v>0</v>
      </c>
      <c r="AO49" s="310">
        <f t="shared" ref="AO49" si="42">COUNTIF($F49:$AJ52,"=Р")</f>
        <v>0</v>
      </c>
      <c r="AP49" s="311">
        <f>COUNTIF($F49:$AJ52,"=ВВ")</f>
        <v>0</v>
      </c>
      <c r="AQ49" s="311">
        <f>COUNTIF($F49:$AJ52,"=В")</f>
        <v>0</v>
      </c>
      <c r="AR49" s="241">
        <f>COUNTIF($F49:$AJ52,"=НА")</f>
        <v>0</v>
      </c>
      <c r="AS49" s="241">
        <f>COUNTIF(F49:AJ52,"=ТН")</f>
        <v>0</v>
      </c>
      <c r="AT49" s="241">
        <f>COUNTIF($F49:$AJ52,"=ВД")</f>
        <v>0</v>
      </c>
      <c r="AU49" s="241">
        <f>COUNTIF($F49:$AJ52,"=ВП")</f>
        <v>0</v>
      </c>
      <c r="AV49" s="241">
        <f>COUNTIF($F49:$AJ52,"=ДД")</f>
        <v>0</v>
      </c>
      <c r="AW49" s="241">
        <f>COUNTIF($F49:$AJ52,"=П")</f>
        <v>0</v>
      </c>
      <c r="AX49" s="241">
        <f>COUNTIF($F49:$AJ52,"=ПР")</f>
        <v>0</v>
      </c>
      <c r="AY49" s="316">
        <f>COUNTIF($F49:$AJ52,"=І")</f>
        <v>0</v>
      </c>
      <c r="AZ49" s="316">
        <f>COUNTIF($F49:$AJ52,"=НЗ")</f>
        <v>0</v>
      </c>
      <c r="BA49" s="318" t="str">
        <f>IF(C49&gt;1,[1]Графік!$D$36,"")</f>
        <v/>
      </c>
    </row>
    <row r="50" spans="1:53" ht="15" customHeight="1" x14ac:dyDescent="0.2">
      <c r="A50" s="293"/>
      <c r="B50" s="296"/>
      <c r="C50" s="299"/>
      <c r="D50" s="325"/>
      <c r="E50" s="109"/>
      <c r="F50" s="96"/>
      <c r="G50" s="97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210"/>
      <c r="X50" s="210"/>
      <c r="Y50" s="210"/>
      <c r="Z50" s="129"/>
      <c r="AA50" s="129"/>
      <c r="AB50" s="210"/>
      <c r="AC50" s="129"/>
      <c r="AD50" s="210"/>
      <c r="AE50" s="185"/>
      <c r="AF50" s="129"/>
      <c r="AG50" s="129"/>
      <c r="AH50" s="97"/>
      <c r="AI50" s="97"/>
      <c r="AJ50" s="98"/>
      <c r="AK50" s="321"/>
      <c r="AL50" s="279"/>
      <c r="AM50" s="305"/>
      <c r="AN50" s="308"/>
      <c r="AO50" s="311"/>
      <c r="AP50" s="311"/>
      <c r="AQ50" s="311"/>
      <c r="AR50" s="241"/>
      <c r="AS50" s="241"/>
      <c r="AT50" s="241"/>
      <c r="AU50" s="241"/>
      <c r="AV50" s="241"/>
      <c r="AW50" s="241"/>
      <c r="AX50" s="241"/>
      <c r="AY50" s="316"/>
      <c r="AZ50" s="316"/>
      <c r="BA50" s="319"/>
    </row>
    <row r="51" spans="1:53" ht="15" customHeight="1" x14ac:dyDescent="0.2">
      <c r="A51" s="293"/>
      <c r="B51" s="296"/>
      <c r="C51" s="299"/>
      <c r="D51" s="325"/>
      <c r="E51" s="109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2"/>
      <c r="X51" s="102"/>
      <c r="Y51" s="102"/>
      <c r="Z51" s="101"/>
      <c r="AA51" s="101"/>
      <c r="AB51" s="102"/>
      <c r="AC51" s="101"/>
      <c r="AD51" s="102"/>
      <c r="AE51" s="180"/>
      <c r="AF51" s="101"/>
      <c r="AG51" s="101"/>
      <c r="AH51" s="101"/>
      <c r="AI51" s="101"/>
      <c r="AJ51" s="130"/>
      <c r="AK51" s="321"/>
      <c r="AL51" s="279"/>
      <c r="AM51" s="305"/>
      <c r="AN51" s="308"/>
      <c r="AO51" s="311"/>
      <c r="AP51" s="311"/>
      <c r="AQ51" s="311"/>
      <c r="AR51" s="241"/>
      <c r="AS51" s="241"/>
      <c r="AT51" s="241"/>
      <c r="AU51" s="241"/>
      <c r="AV51" s="241"/>
      <c r="AW51" s="241"/>
      <c r="AX51" s="241"/>
      <c r="AY51" s="316"/>
      <c r="AZ51" s="316"/>
      <c r="BA51" s="319"/>
    </row>
    <row r="52" spans="1:53" ht="15" customHeight="1" thickBot="1" x14ac:dyDescent="0.25">
      <c r="A52" s="294"/>
      <c r="B52" s="297"/>
      <c r="C52" s="300"/>
      <c r="D52" s="326"/>
      <c r="E52" s="110"/>
      <c r="F52" s="105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94"/>
      <c r="X52" s="194"/>
      <c r="Y52" s="194"/>
      <c r="Z52" s="106"/>
      <c r="AA52" s="106"/>
      <c r="AB52" s="194"/>
      <c r="AC52" s="106"/>
      <c r="AD52" s="194"/>
      <c r="AE52" s="181"/>
      <c r="AF52" s="106"/>
      <c r="AG52" s="106"/>
      <c r="AH52" s="106"/>
      <c r="AI52" s="106"/>
      <c r="AJ52" s="107"/>
      <c r="AK52" s="322"/>
      <c r="AL52" s="280"/>
      <c r="AM52" s="306"/>
      <c r="AN52" s="309"/>
      <c r="AO52" s="312"/>
      <c r="AP52" s="312"/>
      <c r="AQ52" s="312"/>
      <c r="AR52" s="242"/>
      <c r="AS52" s="242"/>
      <c r="AT52" s="242"/>
      <c r="AU52" s="242"/>
      <c r="AV52" s="242"/>
      <c r="AW52" s="242"/>
      <c r="AX52" s="242"/>
      <c r="AY52" s="317"/>
      <c r="AZ52" s="317"/>
      <c r="BA52" s="320"/>
    </row>
    <row r="53" spans="1:53" ht="27" customHeight="1" thickBot="1" x14ac:dyDescent="0.25">
      <c r="A53" s="335" t="s">
        <v>496</v>
      </c>
      <c r="B53" s="336"/>
      <c r="C53" s="336"/>
      <c r="D53" s="336"/>
      <c r="E53" s="337"/>
      <c r="F53" s="218">
        <f>IF(COUNTIF(F$13:F$52,"Р")=0,"-",COUNTIF(F$13:F$52,"Р"))</f>
        <v>6</v>
      </c>
      <c r="G53" s="218">
        <f t="shared" ref="G53:AJ53" si="43">IF(COUNTIF(G$13:G$52,"Р")=0,"-",COUNTIF(G$13:G$52,"Р"))</f>
        <v>7</v>
      </c>
      <c r="H53" s="218" t="str">
        <f t="shared" si="43"/>
        <v>-</v>
      </c>
      <c r="I53" s="218">
        <f t="shared" si="43"/>
        <v>1</v>
      </c>
      <c r="J53" s="218">
        <f t="shared" si="43"/>
        <v>6</v>
      </c>
      <c r="K53" s="218">
        <f t="shared" si="43"/>
        <v>6</v>
      </c>
      <c r="L53" s="218">
        <f t="shared" si="43"/>
        <v>6</v>
      </c>
      <c r="M53" s="218">
        <f t="shared" si="43"/>
        <v>6</v>
      </c>
      <c r="N53" s="218" t="str">
        <f t="shared" si="43"/>
        <v>-</v>
      </c>
      <c r="O53" s="218" t="str">
        <f t="shared" si="43"/>
        <v>-</v>
      </c>
      <c r="P53" s="218">
        <f t="shared" si="43"/>
        <v>6</v>
      </c>
      <c r="Q53" s="218">
        <f t="shared" si="43"/>
        <v>6</v>
      </c>
      <c r="R53" s="218">
        <f t="shared" si="43"/>
        <v>6</v>
      </c>
      <c r="S53" s="218">
        <f t="shared" si="43"/>
        <v>6</v>
      </c>
      <c r="T53" s="218" t="str">
        <f t="shared" si="43"/>
        <v>-</v>
      </c>
      <c r="U53" s="218" t="str">
        <f t="shared" si="43"/>
        <v>-</v>
      </c>
      <c r="V53" s="218">
        <f t="shared" si="43"/>
        <v>3</v>
      </c>
      <c r="W53" s="218">
        <f t="shared" si="43"/>
        <v>6</v>
      </c>
      <c r="X53" s="218">
        <f t="shared" si="43"/>
        <v>6</v>
      </c>
      <c r="Y53" s="234">
        <f t="shared" si="43"/>
        <v>6</v>
      </c>
      <c r="Z53" s="218" t="str">
        <f t="shared" si="43"/>
        <v>-</v>
      </c>
      <c r="AA53" s="218" t="str">
        <f t="shared" si="43"/>
        <v>-</v>
      </c>
      <c r="AB53" s="234">
        <f t="shared" si="43"/>
        <v>1</v>
      </c>
      <c r="AC53" s="218">
        <f t="shared" si="43"/>
        <v>2</v>
      </c>
      <c r="AD53" s="234">
        <f t="shared" si="43"/>
        <v>6</v>
      </c>
      <c r="AE53" s="236">
        <f t="shared" si="43"/>
        <v>6</v>
      </c>
      <c r="AF53" s="218" t="str">
        <f t="shared" si="43"/>
        <v>-</v>
      </c>
      <c r="AG53" s="218" t="str">
        <f t="shared" si="43"/>
        <v>-</v>
      </c>
      <c r="AH53" s="218" t="str">
        <f t="shared" si="43"/>
        <v>-</v>
      </c>
      <c r="AI53" s="218" t="str">
        <f t="shared" si="43"/>
        <v>-</v>
      </c>
      <c r="AJ53" s="218" t="str">
        <f t="shared" si="43"/>
        <v>-</v>
      </c>
      <c r="AK53" s="215">
        <f ca="1">IF(SUM(AK$13:AK$52)&gt;0,SUM(AK$13:AK$52),"-")</f>
        <v>760</v>
      </c>
      <c r="AL53" s="219" t="str">
        <f t="shared" ref="AL53:AZ53" ca="1" si="44">IF(SUM(AL$13:AL$52)&gt;0,SUM(AL$13:AL$52),"-")</f>
        <v>-</v>
      </c>
      <c r="AM53" s="219">
        <f t="shared" ca="1" si="44"/>
        <v>8</v>
      </c>
      <c r="AN53" s="216">
        <f t="shared" ca="1" si="44"/>
        <v>768</v>
      </c>
      <c r="AO53" s="220">
        <f t="shared" si="44"/>
        <v>98</v>
      </c>
      <c r="AP53" s="220">
        <f t="shared" si="44"/>
        <v>60</v>
      </c>
      <c r="AQ53" s="220">
        <f t="shared" si="44"/>
        <v>1</v>
      </c>
      <c r="AR53" s="220" t="str">
        <f t="shared" si="44"/>
        <v>-</v>
      </c>
      <c r="AS53" s="220">
        <f t="shared" si="44"/>
        <v>27</v>
      </c>
      <c r="AT53" s="220" t="str">
        <f t="shared" si="44"/>
        <v>-</v>
      </c>
      <c r="AU53" s="220" t="str">
        <f t="shared" si="44"/>
        <v>-</v>
      </c>
      <c r="AV53" s="220" t="str">
        <f t="shared" si="44"/>
        <v>-</v>
      </c>
      <c r="AW53" s="220">
        <f t="shared" si="44"/>
        <v>12</v>
      </c>
      <c r="AX53" s="220" t="str">
        <f t="shared" si="44"/>
        <v>-</v>
      </c>
      <c r="AY53" s="220" t="str">
        <f t="shared" si="44"/>
        <v>-</v>
      </c>
      <c r="AZ53" s="220" t="str">
        <f t="shared" si="44"/>
        <v>-</v>
      </c>
      <c r="BA53" s="221">
        <f>IF(SUM(BA$13:BA$52)&gt;0,SUM(BA$13:BA$52),"-")</f>
        <v>1008</v>
      </c>
    </row>
    <row r="54" spans="1:53" ht="27" customHeight="1" thickBot="1" x14ac:dyDescent="0.25">
      <c r="A54" s="335" t="s">
        <v>85</v>
      </c>
      <c r="B54" s="336"/>
      <c r="C54" s="336"/>
      <c r="D54" s="336"/>
      <c r="E54" s="337"/>
      <c r="F54" s="218" t="str">
        <f>IF(COUNTIF(F$13:F$52,"РВ")=0,"-",COUNTIF(F$13:F$52,"РВ"))</f>
        <v>-</v>
      </c>
      <c r="G54" s="218" t="str">
        <f t="shared" ref="G54:AJ54" si="45">IF(COUNTIF(G$13:G$52,"РВ")=0,"-",COUNTIF(G$13:G$52,"РВ"))</f>
        <v>-</v>
      </c>
      <c r="H54" s="218" t="str">
        <f t="shared" si="45"/>
        <v>-</v>
      </c>
      <c r="I54" s="218" t="str">
        <f t="shared" si="45"/>
        <v>-</v>
      </c>
      <c r="J54" s="218" t="str">
        <f t="shared" si="45"/>
        <v>-</v>
      </c>
      <c r="K54" s="218" t="str">
        <f t="shared" si="45"/>
        <v>-</v>
      </c>
      <c r="L54" s="218" t="str">
        <f t="shared" si="45"/>
        <v>-</v>
      </c>
      <c r="M54" s="218" t="str">
        <f t="shared" si="45"/>
        <v>-</v>
      </c>
      <c r="N54" s="218" t="str">
        <f t="shared" si="45"/>
        <v>-</v>
      </c>
      <c r="O54" s="218" t="str">
        <f t="shared" si="45"/>
        <v>-</v>
      </c>
      <c r="P54" s="218" t="str">
        <f t="shared" si="45"/>
        <v>-</v>
      </c>
      <c r="Q54" s="218" t="str">
        <f t="shared" si="45"/>
        <v>-</v>
      </c>
      <c r="R54" s="218" t="str">
        <f t="shared" si="45"/>
        <v>-</v>
      </c>
      <c r="S54" s="218" t="str">
        <f t="shared" si="45"/>
        <v>-</v>
      </c>
      <c r="T54" s="218" t="str">
        <f t="shared" si="45"/>
        <v>-</v>
      </c>
      <c r="U54" s="218" t="str">
        <f t="shared" si="45"/>
        <v>-</v>
      </c>
      <c r="V54" s="218" t="str">
        <f t="shared" si="45"/>
        <v>-</v>
      </c>
      <c r="W54" s="218" t="str">
        <f t="shared" si="45"/>
        <v>-</v>
      </c>
      <c r="X54" s="218" t="str">
        <f t="shared" si="45"/>
        <v>-</v>
      </c>
      <c r="Y54" s="234" t="str">
        <f t="shared" si="45"/>
        <v>-</v>
      </c>
      <c r="Z54" s="218" t="str">
        <f t="shared" si="45"/>
        <v>-</v>
      </c>
      <c r="AA54" s="218">
        <f t="shared" si="45"/>
        <v>1</v>
      </c>
      <c r="AB54" s="234" t="str">
        <f t="shared" si="45"/>
        <v>-</v>
      </c>
      <c r="AC54" s="218" t="str">
        <f t="shared" si="45"/>
        <v>-</v>
      </c>
      <c r="AD54" s="234" t="str">
        <f t="shared" si="45"/>
        <v>-</v>
      </c>
      <c r="AE54" s="236" t="str">
        <f t="shared" si="45"/>
        <v>-</v>
      </c>
      <c r="AF54" s="218" t="str">
        <f t="shared" si="45"/>
        <v>-</v>
      </c>
      <c r="AG54" s="218" t="str">
        <f t="shared" si="45"/>
        <v>-</v>
      </c>
      <c r="AH54" s="218" t="str">
        <f t="shared" si="45"/>
        <v>-</v>
      </c>
      <c r="AI54" s="218" t="str">
        <f t="shared" si="45"/>
        <v>-</v>
      </c>
      <c r="AJ54" s="218" t="str">
        <f t="shared" si="45"/>
        <v>-</v>
      </c>
      <c r="AK54" s="214"/>
      <c r="AL54" s="214"/>
      <c r="AM54" s="214"/>
      <c r="AN54" s="214"/>
      <c r="AO54" s="214"/>
      <c r="AP54" s="214"/>
      <c r="AQ54" s="214"/>
      <c r="AR54" s="214"/>
      <c r="AS54" s="214"/>
      <c r="AT54" s="214"/>
      <c r="AU54" s="214"/>
      <c r="AV54" s="214"/>
      <c r="AW54" s="214"/>
      <c r="AX54" s="214"/>
      <c r="AY54" s="214"/>
      <c r="AZ54" s="214"/>
      <c r="BA54" s="217"/>
    </row>
    <row r="55" spans="1:53" ht="27" customHeight="1" thickBot="1" x14ac:dyDescent="0.25">
      <c r="A55" s="335" t="s">
        <v>84</v>
      </c>
      <c r="B55" s="336"/>
      <c r="C55" s="336"/>
      <c r="D55" s="336"/>
      <c r="E55" s="336"/>
      <c r="F55" s="218" t="str">
        <f>IF(COUNTIF(F$13:F$52,"НУ")=0,"-",COUNTIF(F$13:F$52,"НУ"))</f>
        <v>-</v>
      </c>
      <c r="G55" s="218" t="str">
        <f t="shared" ref="G55:AJ55" si="46">IF(COUNTIF(G$13:G$52,"НУ")=0,"-",COUNTIF(G$13:G$52,"НУ"))</f>
        <v>-</v>
      </c>
      <c r="H55" s="218" t="str">
        <f t="shared" si="46"/>
        <v>-</v>
      </c>
      <c r="I55" s="218" t="str">
        <f t="shared" si="46"/>
        <v>-</v>
      </c>
      <c r="J55" s="218" t="str">
        <f t="shared" si="46"/>
        <v>-</v>
      </c>
      <c r="K55" s="218" t="str">
        <f t="shared" si="46"/>
        <v>-</v>
      </c>
      <c r="L55" s="218" t="str">
        <f t="shared" si="46"/>
        <v>-</v>
      </c>
      <c r="M55" s="218" t="str">
        <f t="shared" si="46"/>
        <v>-</v>
      </c>
      <c r="N55" s="218" t="str">
        <f t="shared" si="46"/>
        <v>-</v>
      </c>
      <c r="O55" s="218" t="str">
        <f t="shared" si="46"/>
        <v>-</v>
      </c>
      <c r="P55" s="218" t="str">
        <f t="shared" si="46"/>
        <v>-</v>
      </c>
      <c r="Q55" s="218" t="str">
        <f t="shared" si="46"/>
        <v>-</v>
      </c>
      <c r="R55" s="218" t="str">
        <f t="shared" si="46"/>
        <v>-</v>
      </c>
      <c r="S55" s="218" t="str">
        <f t="shared" si="46"/>
        <v>-</v>
      </c>
      <c r="T55" s="218" t="str">
        <f t="shared" si="46"/>
        <v>-</v>
      </c>
      <c r="U55" s="218" t="str">
        <f t="shared" si="46"/>
        <v>-</v>
      </c>
      <c r="V55" s="218" t="str">
        <f t="shared" si="46"/>
        <v>-</v>
      </c>
      <c r="W55" s="218" t="str">
        <f t="shared" si="46"/>
        <v>-</v>
      </c>
      <c r="X55" s="218" t="str">
        <f t="shared" si="46"/>
        <v>-</v>
      </c>
      <c r="Y55" s="234" t="str">
        <f t="shared" si="46"/>
        <v>-</v>
      </c>
      <c r="Z55" s="218" t="str">
        <f t="shared" si="46"/>
        <v>-</v>
      </c>
      <c r="AA55" s="218" t="str">
        <f t="shared" si="46"/>
        <v>-</v>
      </c>
      <c r="AB55" s="234" t="str">
        <f t="shared" si="46"/>
        <v>-</v>
      </c>
      <c r="AC55" s="218" t="str">
        <f t="shared" si="46"/>
        <v>-</v>
      </c>
      <c r="AD55" s="234" t="str">
        <f t="shared" si="46"/>
        <v>-</v>
      </c>
      <c r="AE55" s="236" t="str">
        <f t="shared" si="46"/>
        <v>-</v>
      </c>
      <c r="AF55" s="218" t="str">
        <f t="shared" si="46"/>
        <v>-</v>
      </c>
      <c r="AG55" s="218" t="str">
        <f t="shared" si="46"/>
        <v>-</v>
      </c>
      <c r="AH55" s="218" t="str">
        <f t="shared" si="46"/>
        <v>-</v>
      </c>
      <c r="AI55" s="218" t="str">
        <f t="shared" si="46"/>
        <v>-</v>
      </c>
      <c r="AJ55" s="218" t="str">
        <f t="shared" si="46"/>
        <v>-</v>
      </c>
      <c r="AK55" s="214"/>
      <c r="AL55" s="214"/>
      <c r="AM55" s="214"/>
      <c r="AN55" s="214"/>
      <c r="AO55" s="214"/>
      <c r="AP55" s="214"/>
      <c r="AQ55" s="214"/>
      <c r="AR55" s="214"/>
      <c r="AS55" s="214"/>
      <c r="AT55" s="214"/>
      <c r="AU55" s="214"/>
      <c r="AV55" s="214"/>
      <c r="AW55" s="214"/>
      <c r="AX55" s="214"/>
      <c r="AY55" s="214"/>
      <c r="AZ55" s="214"/>
      <c r="BA55" s="217"/>
    </row>
    <row r="56" spans="1:53" ht="27" customHeight="1" thickBot="1" x14ac:dyDescent="0.25">
      <c r="A56" s="338" t="s">
        <v>640</v>
      </c>
      <c r="B56" s="339"/>
      <c r="C56" s="339"/>
      <c r="D56" s="339"/>
      <c r="E56" s="339"/>
      <c r="F56" s="222">
        <f>IF(COUNTIF(F$13:F$52,"ВВ"),"-",IF(COUNTIF(F$13:F$52,"НЗ")+COUNTIF(F$13:F$52,"ТН")+COUNTIF(F$13:F$52,"ПР")+COUNTIF(F$13:F$52,"П")+COUNTIF(F$13:F$52,"В")+COUNTIF(F$13:F$52,"НА")+COUNTIF(F$13:F$52,"ВД")+COUNTIF(F$13:F$52,"ВП")+COUNTIF(F$13:F$52,"ДД")+COUNTIF(F$13:F$52,"І")=0,"-",COUNTIF(F$13:F$52,"НЗ")+COUNTIF(F$13:F$52,"ТН")+COUNTIF(F$13:F$52,"ПР")+COUNTIF(F$13:F$52,"П")+COUNTIF(F$13:F$52,"В")+COUNTIF(F$13:F$52,"НА")+COUNTIF(F$13:F$52,"ВД")+COUNTIF(F$13:F$52,"ВП")+COUNTIF(F$13:F$52,"ДД")+COUNTIF(F$13:F$52,"І")))</f>
        <v>1</v>
      </c>
      <c r="G56" s="222" t="str">
        <f t="shared" ref="G56:AJ56" si="47">IF(COUNTIF(G$13:G$52,"ВВ"),"-",IF(COUNTIF(G$13:G$52,"НЗ")+COUNTIF(G$13:G$52,"ТН")+COUNTIF(G$13:G$52,"ПР")+COUNTIF(G$13:G$52,"П")+COUNTIF(G$13:G$52,"В")+COUNTIF(G$13:G$52,"НА")+COUNTIF(G$13:G$52,"ВД")+COUNTIF(G$13:G$52,"ВП")+COUNTIF(G$13:G$52,"ДД")+COUNTIF(G$13:G$52,"І")=0,"-",COUNTIF(G$13:G$52,"НЗ")+COUNTIF(G$13:G$52,"ТН")+COUNTIF(G$13:G$52,"ПР")+COUNTIF(G$13:G$52,"П")+COUNTIF(G$13:G$52,"В")+COUNTIF(G$13:G$52,"НА")+COUNTIF(G$13:G$52,"ВД")+COUNTIF(G$13:G$52,"ВП")+COUNTIF(G$13:G$52,"ДД")+COUNTIF(G$13:G$52,"І")))</f>
        <v>-</v>
      </c>
      <c r="H56" s="222" t="str">
        <f t="shared" si="47"/>
        <v>-</v>
      </c>
      <c r="I56" s="222" t="str">
        <f t="shared" si="47"/>
        <v>-</v>
      </c>
      <c r="J56" s="222">
        <f t="shared" si="47"/>
        <v>1</v>
      </c>
      <c r="K56" s="222">
        <f t="shared" si="47"/>
        <v>1</v>
      </c>
      <c r="L56" s="222">
        <f t="shared" si="47"/>
        <v>1</v>
      </c>
      <c r="M56" s="222">
        <f t="shared" si="47"/>
        <v>1</v>
      </c>
      <c r="N56" s="222" t="str">
        <f t="shared" si="47"/>
        <v>-</v>
      </c>
      <c r="O56" s="222" t="str">
        <f t="shared" si="47"/>
        <v>-</v>
      </c>
      <c r="P56" s="222">
        <f t="shared" si="47"/>
        <v>1</v>
      </c>
      <c r="Q56" s="222">
        <f t="shared" si="47"/>
        <v>1</v>
      </c>
      <c r="R56" s="222">
        <f t="shared" si="47"/>
        <v>1</v>
      </c>
      <c r="S56" s="222">
        <f t="shared" si="47"/>
        <v>1</v>
      </c>
      <c r="T56" s="222" t="str">
        <f t="shared" si="47"/>
        <v>-</v>
      </c>
      <c r="U56" s="222" t="str">
        <f t="shared" si="47"/>
        <v>-</v>
      </c>
      <c r="V56" s="222">
        <f t="shared" si="47"/>
        <v>4</v>
      </c>
      <c r="W56" s="222">
        <f t="shared" si="47"/>
        <v>1</v>
      </c>
      <c r="X56" s="222">
        <f t="shared" si="47"/>
        <v>1</v>
      </c>
      <c r="Y56" s="235">
        <f t="shared" si="47"/>
        <v>1</v>
      </c>
      <c r="Z56" s="222" t="str">
        <f t="shared" si="47"/>
        <v>-</v>
      </c>
      <c r="AA56" s="222" t="str">
        <f t="shared" si="47"/>
        <v>-</v>
      </c>
      <c r="AB56" s="235">
        <f t="shared" si="47"/>
        <v>6</v>
      </c>
      <c r="AC56" s="222">
        <f t="shared" si="47"/>
        <v>5</v>
      </c>
      <c r="AD56" s="235">
        <f t="shared" si="47"/>
        <v>1</v>
      </c>
      <c r="AE56" s="237">
        <f t="shared" si="47"/>
        <v>1</v>
      </c>
      <c r="AF56" s="222" t="str">
        <f t="shared" si="47"/>
        <v>-</v>
      </c>
      <c r="AG56" s="222" t="str">
        <f t="shared" si="47"/>
        <v>-</v>
      </c>
      <c r="AH56" s="222">
        <f t="shared" si="47"/>
        <v>1</v>
      </c>
      <c r="AI56" s="222">
        <f t="shared" si="47"/>
        <v>1</v>
      </c>
      <c r="AJ56" s="222">
        <f t="shared" si="47"/>
        <v>1</v>
      </c>
      <c r="AK56" s="223"/>
      <c r="AL56" s="223"/>
      <c r="AM56" s="223"/>
      <c r="AN56" s="223"/>
      <c r="AO56" s="223"/>
      <c r="AP56" s="223"/>
      <c r="AQ56" s="223"/>
      <c r="AR56" s="223"/>
      <c r="AS56" s="223"/>
      <c r="AT56" s="223"/>
      <c r="AU56" s="223"/>
      <c r="AV56" s="223"/>
      <c r="AW56" s="223"/>
      <c r="AX56" s="223"/>
      <c r="AY56" s="223"/>
      <c r="AZ56" s="223"/>
      <c r="BA56" s="224"/>
    </row>
    <row r="57" spans="1:53" x14ac:dyDescent="0.2">
      <c r="D57" s="65"/>
      <c r="E57" s="65"/>
    </row>
    <row r="58" spans="1:53" x14ac:dyDescent="0.2">
      <c r="A58" s="331" t="s">
        <v>62</v>
      </c>
      <c r="B58" s="331"/>
      <c r="C58" s="331"/>
      <c r="D58" s="331"/>
      <c r="E58" s="332"/>
      <c r="F58" s="332"/>
      <c r="G58" s="332"/>
      <c r="H58" s="332"/>
      <c r="I58" s="332"/>
      <c r="J58" s="332"/>
      <c r="L58" s="329"/>
      <c r="M58" s="329"/>
      <c r="N58" s="329"/>
      <c r="P58" s="330"/>
      <c r="Q58" s="330"/>
      <c r="R58" s="330"/>
      <c r="S58" s="330"/>
      <c r="T58" s="330"/>
      <c r="U58" s="111"/>
      <c r="V58" s="111"/>
      <c r="W58" s="195"/>
      <c r="X58" s="195"/>
      <c r="Y58" s="195"/>
      <c r="Z58" s="111"/>
      <c r="AA58" s="111"/>
      <c r="AB58" s="195"/>
      <c r="AC58" s="111"/>
      <c r="AD58" s="195"/>
      <c r="AE58" s="182"/>
      <c r="AF58" s="111"/>
      <c r="AG58" s="111"/>
      <c r="AH58" s="111"/>
      <c r="AI58" s="111"/>
      <c r="AJ58" s="111"/>
      <c r="AK58" s="333"/>
      <c r="AL58" s="333"/>
      <c r="AM58" s="333"/>
      <c r="AN58" s="112"/>
      <c r="AO58" s="112"/>
    </row>
    <row r="59" spans="1:53" x14ac:dyDescent="0.15">
      <c r="A59" s="78"/>
      <c r="B59" s="113"/>
      <c r="C59" s="114"/>
      <c r="D59" s="78"/>
      <c r="E59" s="334" t="s">
        <v>63</v>
      </c>
      <c r="F59" s="334"/>
      <c r="G59" s="334"/>
      <c r="H59" s="334"/>
      <c r="I59" s="334"/>
      <c r="J59" s="334"/>
      <c r="K59" s="78"/>
      <c r="L59" s="334" t="s">
        <v>64</v>
      </c>
      <c r="M59" s="334"/>
      <c r="N59" s="334"/>
      <c r="O59" s="78"/>
      <c r="P59" s="334" t="s">
        <v>65</v>
      </c>
      <c r="Q59" s="334"/>
      <c r="R59" s="334"/>
      <c r="S59" s="334"/>
      <c r="T59" s="334"/>
      <c r="U59" s="78"/>
      <c r="V59" s="78"/>
      <c r="W59" s="196"/>
      <c r="X59" s="196"/>
      <c r="Y59" s="196"/>
      <c r="Z59" s="78"/>
      <c r="AA59" s="78"/>
      <c r="AB59" s="196"/>
      <c r="AC59" s="78"/>
      <c r="AD59" s="196"/>
      <c r="AE59" s="183"/>
      <c r="AF59" s="78"/>
      <c r="AG59" s="78"/>
      <c r="AH59" s="78"/>
      <c r="AI59" s="78"/>
      <c r="AJ59" s="78"/>
      <c r="AK59" s="78"/>
      <c r="AL59" s="115"/>
      <c r="AM59" s="78"/>
      <c r="AN59" s="116"/>
      <c r="AO59" s="116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117"/>
    </row>
    <row r="60" spans="1:53" x14ac:dyDescent="0.2">
      <c r="A60" s="118" t="s">
        <v>66</v>
      </c>
      <c r="B60" s="118"/>
      <c r="C60" s="119"/>
      <c r="E60" s="328" t="s">
        <v>67</v>
      </c>
      <c r="F60" s="328"/>
      <c r="G60" s="328"/>
      <c r="H60" s="328"/>
      <c r="I60" s="328"/>
      <c r="J60" s="328"/>
      <c r="L60" s="329"/>
      <c r="M60" s="329"/>
      <c r="N60" s="329"/>
      <c r="P60" s="330"/>
      <c r="Q60" s="330"/>
      <c r="R60" s="330"/>
      <c r="S60" s="330"/>
      <c r="T60" s="330"/>
      <c r="U60" s="111"/>
      <c r="V60" s="111"/>
      <c r="W60" s="195"/>
      <c r="X60" s="195"/>
      <c r="Y60" s="195"/>
      <c r="Z60" s="111"/>
      <c r="AA60" s="111"/>
      <c r="AB60" s="195"/>
      <c r="AC60" s="111"/>
      <c r="AD60" s="195"/>
      <c r="AE60" s="182"/>
      <c r="AF60" s="111"/>
      <c r="AG60" s="111"/>
      <c r="AH60" s="111"/>
      <c r="AI60" s="111"/>
      <c r="AJ60" s="111"/>
      <c r="AK60" s="340">
        <f ca="1">AO4</f>
        <v>43522</v>
      </c>
      <c r="AL60" s="340"/>
      <c r="AM60" s="340"/>
      <c r="AN60" s="112"/>
      <c r="AO60" s="112"/>
    </row>
    <row r="61" spans="1:53" x14ac:dyDescent="0.2">
      <c r="A61" s="78"/>
      <c r="B61" s="78"/>
      <c r="C61" s="120"/>
      <c r="D61" s="78"/>
      <c r="E61" s="334" t="s">
        <v>63</v>
      </c>
      <c r="F61" s="334"/>
      <c r="G61" s="334"/>
      <c r="H61" s="334"/>
      <c r="I61" s="334"/>
      <c r="J61" s="334"/>
      <c r="K61" s="78"/>
      <c r="L61" s="334" t="s">
        <v>64</v>
      </c>
      <c r="M61" s="334"/>
      <c r="N61" s="334"/>
      <c r="O61" s="78"/>
      <c r="P61" s="334" t="s">
        <v>65</v>
      </c>
      <c r="Q61" s="334"/>
      <c r="R61" s="334"/>
      <c r="S61" s="334"/>
      <c r="T61" s="334"/>
      <c r="U61" s="116"/>
      <c r="V61" s="116"/>
      <c r="W61" s="197"/>
      <c r="X61" s="197"/>
      <c r="Y61" s="197"/>
      <c r="Z61" s="116"/>
      <c r="AA61" s="116"/>
      <c r="AB61" s="197"/>
      <c r="AC61" s="116"/>
      <c r="AD61" s="197"/>
      <c r="AE61" s="184"/>
      <c r="AF61" s="116"/>
      <c r="AG61" s="116"/>
      <c r="AH61" s="116"/>
      <c r="AI61" s="116"/>
      <c r="AJ61" s="116"/>
      <c r="AK61" s="116"/>
      <c r="AL61" s="78"/>
      <c r="AM61" s="116"/>
      <c r="AN61" s="116"/>
      <c r="AO61" s="116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117"/>
    </row>
    <row r="63" spans="1:53" x14ac:dyDescent="0.2">
      <c r="D63" s="341" t="s">
        <v>68</v>
      </c>
      <c r="E63" s="342"/>
      <c r="F63" s="342"/>
      <c r="G63" s="342"/>
      <c r="H63" s="342"/>
      <c r="I63" s="342"/>
      <c r="J63" s="342"/>
      <c r="K63" s="342"/>
      <c r="L63" s="342"/>
      <c r="M63" s="342"/>
      <c r="N63" s="342"/>
      <c r="O63" s="342"/>
      <c r="P63" s="342"/>
      <c r="Q63" s="342"/>
      <c r="R63" s="342"/>
      <c r="S63" s="342"/>
      <c r="T63" s="342"/>
      <c r="U63" s="342"/>
      <c r="V63" s="342"/>
      <c r="W63" s="342"/>
      <c r="X63" s="342"/>
      <c r="Y63" s="342"/>
      <c r="Z63" s="342"/>
      <c r="AA63" s="342"/>
      <c r="AB63" s="342"/>
      <c r="AC63" s="342"/>
      <c r="AD63" s="342"/>
      <c r="AE63" s="342"/>
      <c r="AF63" s="342"/>
      <c r="AG63" s="342"/>
      <c r="AH63" s="342"/>
      <c r="AI63" s="342"/>
      <c r="AJ63" s="342"/>
      <c r="AK63" s="342"/>
      <c r="AL63" s="342"/>
      <c r="AM63" s="342"/>
    </row>
    <row r="64" spans="1:53" x14ac:dyDescent="0.2">
      <c r="D64" s="121" t="s">
        <v>10</v>
      </c>
      <c r="E64" s="121" t="s">
        <v>69</v>
      </c>
      <c r="F64" s="327" t="s">
        <v>70</v>
      </c>
      <c r="G64" s="327"/>
      <c r="H64" s="327"/>
      <c r="I64" s="327"/>
      <c r="J64" s="327"/>
      <c r="K64" s="327"/>
      <c r="L64" s="327"/>
      <c r="M64" s="327"/>
      <c r="N64" s="327"/>
      <c r="O64" s="327"/>
      <c r="P64" s="327"/>
      <c r="Q64" s="327"/>
      <c r="R64" s="327"/>
      <c r="S64" s="327"/>
      <c r="T64" s="327"/>
      <c r="U64" s="327"/>
      <c r="V64" s="327"/>
      <c r="W64" s="327"/>
      <c r="X64" s="327"/>
      <c r="Y64" s="327"/>
      <c r="Z64" s="327"/>
      <c r="AA64" s="327"/>
      <c r="AB64" s="327"/>
      <c r="AC64" s="327"/>
      <c r="AD64" s="327"/>
      <c r="AE64" s="327"/>
      <c r="AF64" s="327"/>
      <c r="AG64" s="327"/>
      <c r="AH64" s="327"/>
      <c r="AI64" s="327"/>
      <c r="AJ64" s="327"/>
      <c r="AK64" s="327"/>
      <c r="AL64" s="327"/>
      <c r="AM64" s="327"/>
    </row>
    <row r="65" spans="4:39" x14ac:dyDescent="0.2">
      <c r="D65" s="121" t="s">
        <v>11</v>
      </c>
      <c r="E65" s="121" t="s">
        <v>69</v>
      </c>
      <c r="F65" s="327" t="s">
        <v>71</v>
      </c>
      <c r="G65" s="327"/>
      <c r="H65" s="327"/>
      <c r="I65" s="327"/>
      <c r="J65" s="327"/>
      <c r="K65" s="327"/>
      <c r="L65" s="327"/>
      <c r="M65" s="327"/>
      <c r="N65" s="327"/>
      <c r="O65" s="327"/>
      <c r="P65" s="327"/>
      <c r="Q65" s="327"/>
      <c r="R65" s="327"/>
      <c r="S65" s="327"/>
      <c r="T65" s="327"/>
      <c r="U65" s="327"/>
      <c r="V65" s="327"/>
      <c r="W65" s="327"/>
      <c r="X65" s="327"/>
      <c r="Y65" s="327"/>
      <c r="Z65" s="327"/>
      <c r="AA65" s="327"/>
      <c r="AB65" s="327"/>
      <c r="AC65" s="327"/>
      <c r="AD65" s="327"/>
      <c r="AE65" s="327"/>
      <c r="AF65" s="327"/>
      <c r="AG65" s="327"/>
      <c r="AH65" s="327"/>
      <c r="AI65" s="327"/>
      <c r="AJ65" s="327"/>
      <c r="AK65" s="327"/>
      <c r="AL65" s="327"/>
      <c r="AM65" s="327"/>
    </row>
    <row r="66" spans="4:39" x14ac:dyDescent="0.2">
      <c r="D66" s="121" t="s">
        <v>72</v>
      </c>
      <c r="E66" s="121" t="s">
        <v>69</v>
      </c>
      <c r="F66" s="327" t="s">
        <v>73</v>
      </c>
      <c r="G66" s="327"/>
      <c r="H66" s="327"/>
      <c r="I66" s="327"/>
      <c r="J66" s="327"/>
      <c r="K66" s="327"/>
      <c r="L66" s="327"/>
      <c r="M66" s="327"/>
      <c r="N66" s="327"/>
      <c r="O66" s="327"/>
      <c r="P66" s="327"/>
      <c r="Q66" s="327"/>
      <c r="R66" s="327"/>
      <c r="S66" s="327"/>
      <c r="T66" s="327"/>
      <c r="U66" s="327"/>
      <c r="V66" s="327"/>
      <c r="W66" s="327"/>
      <c r="X66" s="327"/>
      <c r="Y66" s="327"/>
      <c r="Z66" s="327"/>
      <c r="AA66" s="327"/>
      <c r="AB66" s="327"/>
      <c r="AC66" s="327"/>
      <c r="AD66" s="327"/>
      <c r="AE66" s="327"/>
      <c r="AF66" s="327"/>
      <c r="AG66" s="327"/>
      <c r="AH66" s="327"/>
      <c r="AI66" s="327"/>
      <c r="AJ66" s="327"/>
      <c r="AK66" s="327"/>
      <c r="AL66" s="327"/>
      <c r="AM66" s="327"/>
    </row>
    <row r="67" spans="4:39" x14ac:dyDescent="0.2">
      <c r="D67" s="121" t="s">
        <v>74</v>
      </c>
      <c r="E67" s="121" t="s">
        <v>69</v>
      </c>
      <c r="F67" s="327" t="s">
        <v>75</v>
      </c>
      <c r="G67" s="327"/>
      <c r="H67" s="327"/>
      <c r="I67" s="327"/>
      <c r="J67" s="327"/>
      <c r="K67" s="327"/>
      <c r="L67" s="327"/>
      <c r="M67" s="327"/>
      <c r="N67" s="327"/>
      <c r="O67" s="327"/>
      <c r="P67" s="327"/>
      <c r="Q67" s="327"/>
      <c r="R67" s="327"/>
      <c r="S67" s="327"/>
      <c r="T67" s="327"/>
      <c r="U67" s="327"/>
      <c r="V67" s="327"/>
      <c r="W67" s="327"/>
      <c r="X67" s="327"/>
      <c r="Y67" s="327"/>
      <c r="Z67" s="327"/>
      <c r="AA67" s="327"/>
      <c r="AB67" s="327"/>
      <c r="AC67" s="327"/>
      <c r="AD67" s="327"/>
      <c r="AE67" s="327"/>
      <c r="AF67" s="327"/>
      <c r="AG67" s="327"/>
      <c r="AH67" s="327"/>
      <c r="AI67" s="327"/>
      <c r="AJ67" s="327"/>
      <c r="AK67" s="327"/>
      <c r="AL67" s="327"/>
      <c r="AM67" s="327"/>
    </row>
    <row r="68" spans="4:39" x14ac:dyDescent="0.2">
      <c r="D68" s="121" t="s">
        <v>50</v>
      </c>
      <c r="E68" s="121" t="s">
        <v>69</v>
      </c>
      <c r="F68" s="327" t="s">
        <v>76</v>
      </c>
      <c r="G68" s="327"/>
      <c r="H68" s="327"/>
      <c r="I68" s="327"/>
      <c r="J68" s="327"/>
      <c r="K68" s="327"/>
      <c r="L68" s="327"/>
      <c r="M68" s="327"/>
      <c r="N68" s="327"/>
      <c r="O68" s="327"/>
      <c r="P68" s="327"/>
      <c r="Q68" s="327"/>
      <c r="R68" s="327"/>
      <c r="S68" s="327"/>
      <c r="T68" s="327"/>
      <c r="U68" s="327"/>
      <c r="V68" s="327"/>
      <c r="W68" s="327"/>
      <c r="X68" s="327"/>
      <c r="Y68" s="327"/>
      <c r="Z68" s="327"/>
      <c r="AA68" s="327"/>
      <c r="AB68" s="327"/>
      <c r="AC68" s="327"/>
      <c r="AD68" s="327"/>
      <c r="AE68" s="327"/>
      <c r="AF68" s="327"/>
      <c r="AG68" s="327"/>
      <c r="AH68" s="327"/>
      <c r="AI68" s="327"/>
      <c r="AJ68" s="327"/>
      <c r="AK68" s="327"/>
      <c r="AL68" s="327"/>
      <c r="AM68" s="327"/>
    </row>
    <row r="69" spans="4:39" x14ac:dyDescent="0.2">
      <c r="D69" s="121" t="s">
        <v>51</v>
      </c>
      <c r="E69" s="121" t="s">
        <v>69</v>
      </c>
      <c r="F69" s="327" t="s">
        <v>77</v>
      </c>
      <c r="G69" s="327"/>
      <c r="H69" s="327"/>
      <c r="I69" s="327"/>
      <c r="J69" s="327"/>
      <c r="K69" s="327"/>
      <c r="L69" s="327"/>
      <c r="M69" s="327"/>
      <c r="N69" s="327"/>
      <c r="O69" s="327"/>
      <c r="P69" s="327"/>
      <c r="Q69" s="327"/>
      <c r="R69" s="327"/>
      <c r="S69" s="327"/>
      <c r="T69" s="327"/>
      <c r="U69" s="327"/>
      <c r="V69" s="327"/>
      <c r="W69" s="327"/>
      <c r="X69" s="327"/>
      <c r="Y69" s="327"/>
      <c r="Z69" s="327"/>
      <c r="AA69" s="327"/>
      <c r="AB69" s="327"/>
      <c r="AC69" s="327"/>
      <c r="AD69" s="327"/>
      <c r="AE69" s="327"/>
      <c r="AF69" s="327"/>
      <c r="AG69" s="327"/>
      <c r="AH69" s="327"/>
      <c r="AI69" s="327"/>
      <c r="AJ69" s="327"/>
      <c r="AK69" s="327"/>
      <c r="AL69" s="327"/>
      <c r="AM69" s="327"/>
    </row>
    <row r="70" spans="4:39" x14ac:dyDescent="0.2">
      <c r="D70" s="121" t="s">
        <v>55</v>
      </c>
      <c r="E70" s="121" t="s">
        <v>69</v>
      </c>
      <c r="F70" s="327" t="s">
        <v>42</v>
      </c>
      <c r="G70" s="327"/>
      <c r="H70" s="327"/>
      <c r="I70" s="327"/>
      <c r="J70" s="327"/>
      <c r="K70" s="327"/>
      <c r="L70" s="327"/>
      <c r="M70" s="327"/>
      <c r="N70" s="327"/>
      <c r="O70" s="327"/>
      <c r="P70" s="327"/>
      <c r="Q70" s="327"/>
      <c r="R70" s="327"/>
      <c r="S70" s="327"/>
      <c r="T70" s="327"/>
      <c r="U70" s="327"/>
      <c r="V70" s="327"/>
      <c r="W70" s="327"/>
      <c r="X70" s="327"/>
      <c r="Y70" s="327"/>
      <c r="Z70" s="327"/>
      <c r="AA70" s="327"/>
      <c r="AB70" s="327"/>
      <c r="AC70" s="327"/>
      <c r="AD70" s="327"/>
      <c r="AE70" s="327"/>
      <c r="AF70" s="327"/>
      <c r="AG70" s="327"/>
      <c r="AH70" s="327"/>
      <c r="AI70" s="327"/>
      <c r="AJ70" s="327"/>
      <c r="AK70" s="327"/>
      <c r="AL70" s="327"/>
      <c r="AM70" s="327"/>
    </row>
    <row r="71" spans="4:39" x14ac:dyDescent="0.2">
      <c r="D71" s="121" t="s">
        <v>78</v>
      </c>
      <c r="E71" s="121" t="s">
        <v>69</v>
      </c>
      <c r="F71" s="327" t="s">
        <v>79</v>
      </c>
      <c r="G71" s="327"/>
      <c r="H71" s="327"/>
      <c r="I71" s="327"/>
      <c r="J71" s="327"/>
      <c r="K71" s="327"/>
      <c r="L71" s="327"/>
      <c r="M71" s="327"/>
      <c r="N71" s="327"/>
      <c r="O71" s="327"/>
      <c r="P71" s="327"/>
      <c r="Q71" s="327"/>
      <c r="R71" s="327"/>
      <c r="S71" s="327"/>
      <c r="T71" s="327"/>
      <c r="U71" s="327"/>
      <c r="V71" s="327"/>
      <c r="W71" s="327"/>
      <c r="X71" s="327"/>
      <c r="Y71" s="327"/>
      <c r="Z71" s="327"/>
      <c r="AA71" s="327"/>
      <c r="AB71" s="327"/>
      <c r="AC71" s="327"/>
      <c r="AD71" s="327"/>
      <c r="AE71" s="327"/>
      <c r="AF71" s="327"/>
      <c r="AG71" s="327"/>
      <c r="AH71" s="327"/>
      <c r="AI71" s="327"/>
      <c r="AJ71" s="327"/>
      <c r="AK71" s="327"/>
      <c r="AL71" s="327"/>
      <c r="AM71" s="327"/>
    </row>
    <row r="72" spans="4:39" x14ac:dyDescent="0.2">
      <c r="D72" s="121" t="s">
        <v>56</v>
      </c>
      <c r="E72" s="121" t="s">
        <v>69</v>
      </c>
      <c r="F72" s="327" t="s">
        <v>80</v>
      </c>
      <c r="G72" s="327"/>
      <c r="H72" s="327"/>
      <c r="I72" s="327"/>
      <c r="J72" s="327"/>
      <c r="K72" s="327"/>
      <c r="L72" s="327"/>
      <c r="M72" s="327"/>
      <c r="N72" s="327"/>
      <c r="O72" s="327"/>
      <c r="P72" s="327"/>
      <c r="Q72" s="327"/>
      <c r="R72" s="327"/>
      <c r="S72" s="327"/>
      <c r="T72" s="327"/>
      <c r="U72" s="327"/>
      <c r="V72" s="327"/>
      <c r="W72" s="327"/>
      <c r="X72" s="327"/>
      <c r="Y72" s="327"/>
      <c r="Z72" s="327"/>
      <c r="AA72" s="327"/>
      <c r="AB72" s="327"/>
      <c r="AC72" s="327"/>
      <c r="AD72" s="327"/>
      <c r="AE72" s="327"/>
      <c r="AF72" s="327"/>
      <c r="AG72" s="327"/>
      <c r="AH72" s="327"/>
      <c r="AI72" s="327"/>
      <c r="AJ72" s="327"/>
      <c r="AK72" s="327"/>
      <c r="AL72" s="327"/>
      <c r="AM72" s="327"/>
    </row>
    <row r="73" spans="4:39" x14ac:dyDescent="0.2">
      <c r="D73" s="121" t="s">
        <v>57</v>
      </c>
      <c r="E73" s="121" t="s">
        <v>69</v>
      </c>
      <c r="F73" s="327" t="s">
        <v>81</v>
      </c>
      <c r="G73" s="327"/>
      <c r="H73" s="327"/>
      <c r="I73" s="327"/>
      <c r="J73" s="327"/>
      <c r="K73" s="327"/>
      <c r="L73" s="327"/>
      <c r="M73" s="327"/>
      <c r="N73" s="327"/>
      <c r="O73" s="327"/>
      <c r="P73" s="327"/>
      <c r="Q73" s="327"/>
      <c r="R73" s="327"/>
      <c r="S73" s="327"/>
      <c r="T73" s="327"/>
      <c r="U73" s="327"/>
      <c r="V73" s="327"/>
      <c r="W73" s="327"/>
      <c r="X73" s="327"/>
      <c r="Y73" s="327"/>
      <c r="Z73" s="327"/>
      <c r="AA73" s="327"/>
      <c r="AB73" s="327"/>
      <c r="AC73" s="327"/>
      <c r="AD73" s="327"/>
      <c r="AE73" s="327"/>
      <c r="AF73" s="327"/>
      <c r="AG73" s="327"/>
      <c r="AH73" s="327"/>
      <c r="AI73" s="327"/>
      <c r="AJ73" s="327"/>
      <c r="AK73" s="327"/>
      <c r="AL73" s="327"/>
      <c r="AM73" s="327"/>
    </row>
    <row r="74" spans="4:39" x14ac:dyDescent="0.2">
      <c r="D74" s="121" t="s">
        <v>53</v>
      </c>
      <c r="E74" s="121" t="s">
        <v>69</v>
      </c>
      <c r="F74" s="327" t="s">
        <v>82</v>
      </c>
      <c r="G74" s="327"/>
      <c r="H74" s="327"/>
      <c r="I74" s="327"/>
      <c r="J74" s="327"/>
      <c r="K74" s="327"/>
      <c r="L74" s="327"/>
      <c r="M74" s="327"/>
      <c r="N74" s="327"/>
      <c r="O74" s="327"/>
      <c r="P74" s="327"/>
      <c r="Q74" s="327"/>
      <c r="R74" s="327"/>
      <c r="S74" s="327"/>
      <c r="T74" s="327"/>
      <c r="U74" s="327"/>
      <c r="V74" s="327"/>
      <c r="W74" s="327"/>
      <c r="X74" s="327"/>
      <c r="Y74" s="327"/>
      <c r="Z74" s="327"/>
      <c r="AA74" s="327"/>
      <c r="AB74" s="327"/>
      <c r="AC74" s="327"/>
      <c r="AD74" s="327"/>
      <c r="AE74" s="327"/>
      <c r="AF74" s="327"/>
      <c r="AG74" s="327"/>
      <c r="AH74" s="327"/>
      <c r="AI74" s="327"/>
      <c r="AJ74" s="327"/>
      <c r="AK74" s="327"/>
      <c r="AL74" s="327"/>
      <c r="AM74" s="327"/>
    </row>
    <row r="75" spans="4:39" x14ac:dyDescent="0.2">
      <c r="D75" s="121" t="s">
        <v>58</v>
      </c>
      <c r="E75" s="121" t="s">
        <v>69</v>
      </c>
      <c r="F75" s="327" t="s">
        <v>45</v>
      </c>
      <c r="G75" s="327"/>
      <c r="H75" s="327"/>
      <c r="I75" s="327"/>
      <c r="J75" s="327"/>
      <c r="K75" s="327"/>
      <c r="L75" s="327"/>
      <c r="M75" s="327"/>
      <c r="N75" s="327"/>
      <c r="O75" s="327"/>
      <c r="P75" s="327"/>
      <c r="Q75" s="327"/>
      <c r="R75" s="327"/>
      <c r="S75" s="327"/>
      <c r="T75" s="327"/>
      <c r="U75" s="327"/>
      <c r="V75" s="327"/>
      <c r="W75" s="327"/>
      <c r="X75" s="327"/>
      <c r="Y75" s="327"/>
      <c r="Z75" s="327"/>
      <c r="AA75" s="327"/>
      <c r="AB75" s="327"/>
      <c r="AC75" s="327"/>
      <c r="AD75" s="327"/>
      <c r="AE75" s="327"/>
      <c r="AF75" s="327"/>
      <c r="AG75" s="327"/>
      <c r="AH75" s="327"/>
      <c r="AI75" s="327"/>
      <c r="AJ75" s="327"/>
      <c r="AK75" s="327"/>
      <c r="AL75" s="327"/>
      <c r="AM75" s="327"/>
    </row>
    <row r="76" spans="4:39" x14ac:dyDescent="0.2">
      <c r="D76" s="121" t="s">
        <v>59</v>
      </c>
      <c r="E76" s="121" t="s">
        <v>69</v>
      </c>
      <c r="F76" s="327" t="s">
        <v>46</v>
      </c>
      <c r="G76" s="327"/>
      <c r="H76" s="327"/>
      <c r="I76" s="327"/>
      <c r="J76" s="327"/>
      <c r="K76" s="327"/>
      <c r="L76" s="327"/>
      <c r="M76" s="327"/>
      <c r="N76" s="327"/>
      <c r="O76" s="327"/>
      <c r="P76" s="327"/>
      <c r="Q76" s="327"/>
      <c r="R76" s="327"/>
      <c r="S76" s="327"/>
      <c r="T76" s="327"/>
      <c r="U76" s="327"/>
      <c r="V76" s="327"/>
      <c r="W76" s="327"/>
      <c r="X76" s="327"/>
      <c r="Y76" s="327"/>
      <c r="Z76" s="327"/>
      <c r="AA76" s="327"/>
      <c r="AB76" s="327"/>
      <c r="AC76" s="327"/>
      <c r="AD76" s="327"/>
      <c r="AE76" s="327"/>
      <c r="AF76" s="327"/>
      <c r="AG76" s="327"/>
      <c r="AH76" s="327"/>
      <c r="AI76" s="327"/>
      <c r="AJ76" s="327"/>
      <c r="AK76" s="327"/>
      <c r="AL76" s="327"/>
      <c r="AM76" s="327"/>
    </row>
    <row r="77" spans="4:39" ht="13.5" thickBot="1" x14ac:dyDescent="0.25">
      <c r="D77" s="121" t="s">
        <v>54</v>
      </c>
      <c r="E77" s="121" t="s">
        <v>69</v>
      </c>
      <c r="F77" s="327" t="s">
        <v>83</v>
      </c>
      <c r="G77" s="327"/>
      <c r="H77" s="327"/>
      <c r="I77" s="327"/>
      <c r="J77" s="327"/>
      <c r="K77" s="327"/>
      <c r="L77" s="327"/>
      <c r="M77" s="327"/>
      <c r="N77" s="327"/>
      <c r="O77" s="327"/>
      <c r="P77" s="327"/>
      <c r="Q77" s="327"/>
      <c r="R77" s="327"/>
      <c r="S77" s="327"/>
      <c r="T77" s="327"/>
      <c r="U77" s="327"/>
      <c r="V77" s="327"/>
      <c r="W77" s="327"/>
      <c r="X77" s="327"/>
      <c r="Y77" s="327"/>
      <c r="Z77" s="327"/>
      <c r="AA77" s="327"/>
      <c r="AB77" s="327"/>
      <c r="AC77" s="327"/>
      <c r="AD77" s="327"/>
      <c r="AE77" s="327"/>
      <c r="AF77" s="327"/>
      <c r="AG77" s="327"/>
      <c r="AH77" s="327"/>
      <c r="AI77" s="327"/>
      <c r="AJ77" s="327"/>
      <c r="AK77" s="327"/>
      <c r="AL77" s="327"/>
      <c r="AM77" s="327"/>
    </row>
    <row r="78" spans="4:39" ht="13.5" thickBot="1" x14ac:dyDescent="0.25">
      <c r="D78" s="89" t="s">
        <v>497</v>
      </c>
      <c r="E78" s="121" t="s">
        <v>69</v>
      </c>
      <c r="F78" s="327" t="s">
        <v>47</v>
      </c>
      <c r="G78" s="327"/>
      <c r="H78" s="327"/>
      <c r="I78" s="327"/>
      <c r="J78" s="327"/>
      <c r="K78" s="327"/>
      <c r="L78" s="327"/>
      <c r="M78" s="327"/>
      <c r="N78" s="327"/>
      <c r="O78" s="327"/>
      <c r="P78" s="327"/>
      <c r="Q78" s="327"/>
      <c r="R78" s="327"/>
      <c r="S78" s="327"/>
      <c r="T78" s="327"/>
      <c r="U78" s="327"/>
      <c r="V78" s="327"/>
      <c r="W78" s="327"/>
      <c r="X78" s="327"/>
      <c r="Y78" s="327"/>
      <c r="Z78" s="327"/>
      <c r="AA78" s="327"/>
      <c r="AB78" s="327"/>
      <c r="AC78" s="327"/>
      <c r="AD78" s="327"/>
      <c r="AE78" s="327"/>
      <c r="AF78" s="327"/>
      <c r="AG78" s="327"/>
      <c r="AH78" s="327"/>
      <c r="AI78" s="327"/>
      <c r="AJ78" s="327"/>
      <c r="AK78" s="327"/>
      <c r="AL78" s="327"/>
      <c r="AM78" s="327"/>
    </row>
    <row r="79" spans="4:39" x14ac:dyDescent="0.2">
      <c r="D79" s="121" t="s">
        <v>60</v>
      </c>
      <c r="E79" s="121" t="s">
        <v>69</v>
      </c>
      <c r="F79" s="327" t="s">
        <v>48</v>
      </c>
      <c r="G79" s="327"/>
      <c r="H79" s="327"/>
      <c r="I79" s="327"/>
      <c r="J79" s="327"/>
      <c r="K79" s="327"/>
      <c r="L79" s="327"/>
      <c r="M79" s="327"/>
      <c r="N79" s="327"/>
      <c r="O79" s="327"/>
      <c r="P79" s="327"/>
      <c r="Q79" s="327"/>
      <c r="R79" s="327"/>
      <c r="S79" s="327"/>
      <c r="T79" s="327"/>
      <c r="U79" s="327"/>
      <c r="V79" s="327"/>
      <c r="W79" s="327"/>
      <c r="X79" s="327"/>
      <c r="Y79" s="327"/>
      <c r="Z79" s="327"/>
      <c r="AA79" s="327"/>
      <c r="AB79" s="327"/>
      <c r="AC79" s="327"/>
      <c r="AD79" s="327"/>
      <c r="AE79" s="327"/>
      <c r="AF79" s="327"/>
      <c r="AG79" s="327"/>
      <c r="AH79" s="327"/>
      <c r="AI79" s="327"/>
      <c r="AJ79" s="327"/>
      <c r="AK79" s="327"/>
      <c r="AL79" s="327"/>
      <c r="AM79" s="327"/>
    </row>
    <row r="80" spans="4:39" x14ac:dyDescent="0.2">
      <c r="D80" s="122"/>
      <c r="E80" s="122"/>
    </row>
    <row r="81" spans="4:5" x14ac:dyDescent="0.2">
      <c r="D81" s="122"/>
      <c r="E81" s="122"/>
    </row>
    <row r="82" spans="4:5" x14ac:dyDescent="0.2">
      <c r="D82" s="122"/>
      <c r="E82" s="122"/>
    </row>
    <row r="83" spans="4:5" x14ac:dyDescent="0.2">
      <c r="D83" s="122"/>
      <c r="E83" s="122"/>
    </row>
  </sheetData>
  <mergeCells count="284">
    <mergeCell ref="AY13:AY16"/>
    <mergeCell ref="AE4:AG4"/>
    <mergeCell ref="AH4:AJ4"/>
    <mergeCell ref="AL4:AN4"/>
    <mergeCell ref="AO4:AQ4"/>
    <mergeCell ref="A5:O5"/>
    <mergeCell ref="A6:O6"/>
    <mergeCell ref="AX10:AX11"/>
    <mergeCell ref="AY10:AY11"/>
    <mergeCell ref="AW13:AW16"/>
    <mergeCell ref="AX13:AX16"/>
    <mergeCell ref="AM13:AM16"/>
    <mergeCell ref="AN13:AN16"/>
    <mergeCell ref="AO13:AO16"/>
    <mergeCell ref="AP13:AP16"/>
    <mergeCell ref="AQ13:AQ16"/>
    <mergeCell ref="AR13:AR16"/>
    <mergeCell ref="A2:O2"/>
    <mergeCell ref="AE2:AJ2"/>
    <mergeCell ref="AL2:AN3"/>
    <mergeCell ref="AO2:AQ3"/>
    <mergeCell ref="AE3:AG3"/>
    <mergeCell ref="AH3:AJ3"/>
    <mergeCell ref="AP10:AP11"/>
    <mergeCell ref="AQ10:AQ11"/>
    <mergeCell ref="I7:U7"/>
    <mergeCell ref="H8:Q8"/>
    <mergeCell ref="R8:AK8"/>
    <mergeCell ref="A10:A11"/>
    <mergeCell ref="B10:B11"/>
    <mergeCell ref="C10:C11"/>
    <mergeCell ref="D10:D11"/>
    <mergeCell ref="E10:E11"/>
    <mergeCell ref="F10:AJ10"/>
    <mergeCell ref="AK10:AK11"/>
    <mergeCell ref="AZ10:AZ11"/>
    <mergeCell ref="BA10:BA11"/>
    <mergeCell ref="A13:A16"/>
    <mergeCell ref="B13:B16"/>
    <mergeCell ref="C13:C16"/>
    <mergeCell ref="D13:D16"/>
    <mergeCell ref="AK13:AK16"/>
    <mergeCell ref="AL13:AL16"/>
    <mergeCell ref="AR10:AR11"/>
    <mergeCell ref="AS10:AS11"/>
    <mergeCell ref="AT10:AT11"/>
    <mergeCell ref="AU10:AU11"/>
    <mergeCell ref="AV10:AV11"/>
    <mergeCell ref="AW10:AW11"/>
    <mergeCell ref="AL10:AL11"/>
    <mergeCell ref="AM10:AM11"/>
    <mergeCell ref="AN10:AN11"/>
    <mergeCell ref="AO10:AO11"/>
    <mergeCell ref="AZ13:AZ16"/>
    <mergeCell ref="BA13:BA16"/>
    <mergeCell ref="AS13:AS16"/>
    <mergeCell ref="AT13:AT16"/>
    <mergeCell ref="AU13:AU16"/>
    <mergeCell ref="AV13:AV16"/>
    <mergeCell ref="AV25:AV28"/>
    <mergeCell ref="AW25:AW28"/>
    <mergeCell ref="AS21:AS24"/>
    <mergeCell ref="AT21:AT24"/>
    <mergeCell ref="AZ17:AZ20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T17:AT20"/>
    <mergeCell ref="AU17:AU20"/>
    <mergeCell ref="AV17:AV20"/>
    <mergeCell ref="AW17:AW20"/>
    <mergeCell ref="AX17:AX20"/>
    <mergeCell ref="AY17:AY20"/>
    <mergeCell ref="AN17:AN20"/>
    <mergeCell ref="AO17:AO20"/>
    <mergeCell ref="AP17:AP20"/>
    <mergeCell ref="AQ17:AQ20"/>
    <mergeCell ref="AP25:AP28"/>
    <mergeCell ref="AQ25:AQ28"/>
    <mergeCell ref="AR25:AR28"/>
    <mergeCell ref="AS25:AS28"/>
    <mergeCell ref="AT25:AT28"/>
    <mergeCell ref="AU25:AU28"/>
    <mergeCell ref="A17:A20"/>
    <mergeCell ref="B17:B20"/>
    <mergeCell ref="C17:C20"/>
    <mergeCell ref="D17:D20"/>
    <mergeCell ref="AK17:AK20"/>
    <mergeCell ref="AL17:AL20"/>
    <mergeCell ref="AM17:AM20"/>
    <mergeCell ref="AR17:AR20"/>
    <mergeCell ref="AS17:AS20"/>
    <mergeCell ref="BA21:BA24"/>
    <mergeCell ref="A25:A28"/>
    <mergeCell ref="B25:B28"/>
    <mergeCell ref="C25:C28"/>
    <mergeCell ref="D25:D28"/>
    <mergeCell ref="AK25:AK28"/>
    <mergeCell ref="AL25:AL28"/>
    <mergeCell ref="AM25:AM28"/>
    <mergeCell ref="AN25:AN28"/>
    <mergeCell ref="AO25:AO28"/>
    <mergeCell ref="AU21:AU24"/>
    <mergeCell ref="AV21:AV24"/>
    <mergeCell ref="AW21:AW24"/>
    <mergeCell ref="AX21:AX24"/>
    <mergeCell ref="AY21:AY24"/>
    <mergeCell ref="AZ21:AZ24"/>
    <mergeCell ref="AO21:AO24"/>
    <mergeCell ref="AP21:AP24"/>
    <mergeCell ref="AQ21:AQ24"/>
    <mergeCell ref="AR21:AR24"/>
    <mergeCell ref="AX25:AX28"/>
    <mergeCell ref="AY25:AY28"/>
    <mergeCell ref="AZ25:AZ28"/>
    <mergeCell ref="BA25:BA28"/>
    <mergeCell ref="AY29:AY32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S29:AS32"/>
    <mergeCell ref="AT29:AT32"/>
    <mergeCell ref="AU29:AU32"/>
    <mergeCell ref="AV29:AV32"/>
    <mergeCell ref="AW29:AW32"/>
    <mergeCell ref="AX29:AX32"/>
    <mergeCell ref="AM29:AM32"/>
    <mergeCell ref="AN29:AN32"/>
    <mergeCell ref="AO29:AO32"/>
    <mergeCell ref="AP29:AP32"/>
    <mergeCell ref="AQ29:AQ32"/>
    <mergeCell ref="AR29:AR32"/>
    <mergeCell ref="A29:A32"/>
    <mergeCell ref="B29:B32"/>
    <mergeCell ref="C29:C32"/>
    <mergeCell ref="D29:D32"/>
    <mergeCell ref="AK29:AK32"/>
    <mergeCell ref="AL29:AL32"/>
    <mergeCell ref="AS37:AS40"/>
    <mergeCell ref="AT37:AT40"/>
    <mergeCell ref="AZ33:AZ36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T33:AT36"/>
    <mergeCell ref="AU33:AU36"/>
    <mergeCell ref="AV33:AV36"/>
    <mergeCell ref="AW33:AW36"/>
    <mergeCell ref="AX33:AX36"/>
    <mergeCell ref="AY33:AY36"/>
    <mergeCell ref="AN33:AN36"/>
    <mergeCell ref="AO33:AO36"/>
    <mergeCell ref="AP33:AP36"/>
    <mergeCell ref="AQ33:AQ36"/>
    <mergeCell ref="AR33:AR36"/>
    <mergeCell ref="AS33:AS36"/>
    <mergeCell ref="AV41:AV44"/>
    <mergeCell ref="AW41:AW44"/>
    <mergeCell ref="AX41:AX44"/>
    <mergeCell ref="AY41:AY44"/>
    <mergeCell ref="AZ41:AZ44"/>
    <mergeCell ref="AP37:AP40"/>
    <mergeCell ref="AQ37:AQ40"/>
    <mergeCell ref="AR37:AR40"/>
    <mergeCell ref="BA41:BA44"/>
    <mergeCell ref="AP41:AP44"/>
    <mergeCell ref="AQ41:AQ44"/>
    <mergeCell ref="AR41:AR44"/>
    <mergeCell ref="AS41:AS44"/>
    <mergeCell ref="AT41:AT44"/>
    <mergeCell ref="AU41:AU44"/>
    <mergeCell ref="BA37:BA40"/>
    <mergeCell ref="A41:A44"/>
    <mergeCell ref="B41:B44"/>
    <mergeCell ref="C41:C44"/>
    <mergeCell ref="D41:D44"/>
    <mergeCell ref="AK41:AK44"/>
    <mergeCell ref="AL41:AL44"/>
    <mergeCell ref="AM41:AM44"/>
    <mergeCell ref="AN41:AN44"/>
    <mergeCell ref="AO41:AO44"/>
    <mergeCell ref="AU37:AU40"/>
    <mergeCell ref="AV37:AV40"/>
    <mergeCell ref="AW37:AW40"/>
    <mergeCell ref="AX37:AX40"/>
    <mergeCell ref="AY37:AY40"/>
    <mergeCell ref="AZ37:AZ40"/>
    <mergeCell ref="AO37:AO40"/>
    <mergeCell ref="AX45:AX48"/>
    <mergeCell ref="AM45:AM48"/>
    <mergeCell ref="AN45:AN48"/>
    <mergeCell ref="AO45:AO48"/>
    <mergeCell ref="AP45:AP48"/>
    <mergeCell ref="AQ45:AQ48"/>
    <mergeCell ref="AR45:AR48"/>
    <mergeCell ref="A45:A48"/>
    <mergeCell ref="B45:B48"/>
    <mergeCell ref="B49:B52"/>
    <mergeCell ref="C49:C52"/>
    <mergeCell ref="D49:D52"/>
    <mergeCell ref="AK49:AK52"/>
    <mergeCell ref="AL49:AL52"/>
    <mergeCell ref="AM49:AM52"/>
    <mergeCell ref="AS45:AS48"/>
    <mergeCell ref="AT45:AT48"/>
    <mergeCell ref="C45:C48"/>
    <mergeCell ref="D45:D48"/>
    <mergeCell ref="AK45:AK48"/>
    <mergeCell ref="AL45:AL48"/>
    <mergeCell ref="AY45:AY48"/>
    <mergeCell ref="AZ45:AZ48"/>
    <mergeCell ref="BA45:BA48"/>
    <mergeCell ref="AU45:AU48"/>
    <mergeCell ref="AV45:AV48"/>
    <mergeCell ref="AW45:AW48"/>
    <mergeCell ref="A53:E53"/>
    <mergeCell ref="A54:E54"/>
    <mergeCell ref="A55:E55"/>
    <mergeCell ref="AZ49:AZ52"/>
    <mergeCell ref="BA49:BA52"/>
    <mergeCell ref="AT49:AT52"/>
    <mergeCell ref="AU49:AU52"/>
    <mergeCell ref="AV49:AV52"/>
    <mergeCell ref="AW49:AW52"/>
    <mergeCell ref="AX49:AX52"/>
    <mergeCell ref="AY49:AY52"/>
    <mergeCell ref="AN49:AN52"/>
    <mergeCell ref="AO49:AO52"/>
    <mergeCell ref="AP49:AP52"/>
    <mergeCell ref="AQ49:AQ52"/>
    <mergeCell ref="AR49:AR52"/>
    <mergeCell ref="AS49:AS52"/>
    <mergeCell ref="A49:A52"/>
    <mergeCell ref="A56:E56"/>
    <mergeCell ref="A58:D58"/>
    <mergeCell ref="E58:J58"/>
    <mergeCell ref="L58:N58"/>
    <mergeCell ref="P58:T58"/>
    <mergeCell ref="AK58:AM58"/>
    <mergeCell ref="F79:AM79"/>
    <mergeCell ref="F71:AM71"/>
    <mergeCell ref="F72:AM72"/>
    <mergeCell ref="F73:AM73"/>
    <mergeCell ref="F74:AM74"/>
    <mergeCell ref="F75:AM75"/>
    <mergeCell ref="F76:AM76"/>
    <mergeCell ref="E59:J59"/>
    <mergeCell ref="L59:N59"/>
    <mergeCell ref="P59:T59"/>
    <mergeCell ref="F77:AM77"/>
    <mergeCell ref="F78:AM78"/>
    <mergeCell ref="F65:AM65"/>
    <mergeCell ref="F66:AM66"/>
    <mergeCell ref="F67:AM67"/>
    <mergeCell ref="F68:AM68"/>
    <mergeCell ref="F69:AM69"/>
    <mergeCell ref="F70:AM70"/>
    <mergeCell ref="AK60:AM60"/>
    <mergeCell ref="E61:J61"/>
    <mergeCell ref="L61:N61"/>
    <mergeCell ref="P61:T61"/>
    <mergeCell ref="D63:AM63"/>
    <mergeCell ref="F64:AM64"/>
    <mergeCell ref="E60:J60"/>
    <mergeCell ref="L60:N60"/>
    <mergeCell ref="P60:T60"/>
  </mergeCells>
  <conditionalFormatting sqref="F40:V40 F44:AJ44 F48:AJ48 F52:AJ52 F20:AJ20 F24:AJ24 F28:AJ28 F32:V32 F36:V36 F16:AJ16 AB32:AJ32 AB36:AJ36 AB40:AJ40">
    <cfRule type="cellIs" dxfId="136" priority="2" stopIfTrue="1" operator="greaterThan">
      <formula>4</formula>
    </cfRule>
  </conditionalFormatting>
  <conditionalFormatting sqref="W32:AA32 W36:AA36 W40:AA40">
    <cfRule type="cellIs" dxfId="135" priority="1" stopIfTrue="1" operator="greaterThan">
      <formula>4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5">
    <tabColor rgb="FF339933"/>
  </sheetPr>
  <dimension ref="A2:BA83"/>
  <sheetViews>
    <sheetView zoomScale="90" zoomScaleNormal="90"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P11" sqref="P11"/>
    </sheetView>
  </sheetViews>
  <sheetFormatPr defaultRowHeight="12.75" x14ac:dyDescent="0.2"/>
  <cols>
    <col min="1" max="1" width="4" style="63" customWidth="1"/>
    <col min="2" max="2" width="29.5703125" style="63" customWidth="1"/>
    <col min="3" max="3" width="16.5703125" style="65" customWidth="1"/>
    <col min="4" max="4" width="27.7109375" style="63" customWidth="1"/>
    <col min="5" max="5" width="4" style="63" customWidth="1"/>
    <col min="6" max="22" width="4.7109375" style="63" customWidth="1"/>
    <col min="23" max="25" width="4.7109375" style="190" customWidth="1"/>
    <col min="26" max="26" width="4.7109375" style="63" customWidth="1"/>
    <col min="27" max="27" width="4.7109375" style="190" customWidth="1"/>
    <col min="28" max="29" width="4.7109375" style="63" customWidth="1"/>
    <col min="30" max="30" width="4.7109375" style="416" customWidth="1"/>
    <col min="31" max="31" width="4.7109375" style="174" customWidth="1"/>
    <col min="32" max="36" width="4.7109375" style="63" customWidth="1"/>
    <col min="37" max="37" width="8.5703125" style="63" customWidth="1"/>
    <col min="38" max="39" width="4.7109375" style="63" customWidth="1"/>
    <col min="40" max="40" width="9.42578125" style="63" customWidth="1"/>
    <col min="41" max="41" width="6.140625" style="63" customWidth="1"/>
    <col min="42" max="42" width="6.28515625" style="63" customWidth="1"/>
    <col min="43" max="45" width="4.7109375" style="63" customWidth="1"/>
    <col min="46" max="46" width="4.85546875" style="63" customWidth="1"/>
    <col min="47" max="47" width="7" style="63" customWidth="1"/>
    <col min="48" max="48" width="6.28515625" style="63" customWidth="1"/>
    <col min="49" max="52" width="4.7109375" style="63" customWidth="1"/>
    <col min="53" max="53" width="8.7109375" style="64" customWidth="1"/>
    <col min="54" max="256" width="9.140625" style="63"/>
    <col min="257" max="257" width="4" style="63" customWidth="1"/>
    <col min="258" max="258" width="29.5703125" style="63" customWidth="1"/>
    <col min="259" max="259" width="16.5703125" style="63" customWidth="1"/>
    <col min="260" max="260" width="27.7109375" style="63" customWidth="1"/>
    <col min="261" max="261" width="4" style="63" customWidth="1"/>
    <col min="262" max="292" width="4.7109375" style="63" customWidth="1"/>
    <col min="293" max="293" width="8.5703125" style="63" customWidth="1"/>
    <col min="294" max="295" width="4.7109375" style="63" customWidth="1"/>
    <col min="296" max="296" width="9.42578125" style="63" customWidth="1"/>
    <col min="297" max="297" width="6.140625" style="63" customWidth="1"/>
    <col min="298" max="298" width="6.28515625" style="63" customWidth="1"/>
    <col min="299" max="301" width="4.7109375" style="63" customWidth="1"/>
    <col min="302" max="302" width="4.85546875" style="63" customWidth="1"/>
    <col min="303" max="303" width="7" style="63" customWidth="1"/>
    <col min="304" max="304" width="6.28515625" style="63" customWidth="1"/>
    <col min="305" max="308" width="4.7109375" style="63" customWidth="1"/>
    <col min="309" max="309" width="8.7109375" style="63" customWidth="1"/>
    <col min="310" max="512" width="9.140625" style="63"/>
    <col min="513" max="513" width="4" style="63" customWidth="1"/>
    <col min="514" max="514" width="29.5703125" style="63" customWidth="1"/>
    <col min="515" max="515" width="16.5703125" style="63" customWidth="1"/>
    <col min="516" max="516" width="27.7109375" style="63" customWidth="1"/>
    <col min="517" max="517" width="4" style="63" customWidth="1"/>
    <col min="518" max="548" width="4.7109375" style="63" customWidth="1"/>
    <col min="549" max="549" width="8.5703125" style="63" customWidth="1"/>
    <col min="550" max="551" width="4.7109375" style="63" customWidth="1"/>
    <col min="552" max="552" width="9.42578125" style="63" customWidth="1"/>
    <col min="553" max="553" width="6.140625" style="63" customWidth="1"/>
    <col min="554" max="554" width="6.28515625" style="63" customWidth="1"/>
    <col min="555" max="557" width="4.7109375" style="63" customWidth="1"/>
    <col min="558" max="558" width="4.85546875" style="63" customWidth="1"/>
    <col min="559" max="559" width="7" style="63" customWidth="1"/>
    <col min="560" max="560" width="6.28515625" style="63" customWidth="1"/>
    <col min="561" max="564" width="4.7109375" style="63" customWidth="1"/>
    <col min="565" max="565" width="8.7109375" style="63" customWidth="1"/>
    <col min="566" max="768" width="9.140625" style="63"/>
    <col min="769" max="769" width="4" style="63" customWidth="1"/>
    <col min="770" max="770" width="29.5703125" style="63" customWidth="1"/>
    <col min="771" max="771" width="16.5703125" style="63" customWidth="1"/>
    <col min="772" max="772" width="27.7109375" style="63" customWidth="1"/>
    <col min="773" max="773" width="4" style="63" customWidth="1"/>
    <col min="774" max="804" width="4.7109375" style="63" customWidth="1"/>
    <col min="805" max="805" width="8.5703125" style="63" customWidth="1"/>
    <col min="806" max="807" width="4.7109375" style="63" customWidth="1"/>
    <col min="808" max="808" width="9.42578125" style="63" customWidth="1"/>
    <col min="809" max="809" width="6.140625" style="63" customWidth="1"/>
    <col min="810" max="810" width="6.28515625" style="63" customWidth="1"/>
    <col min="811" max="813" width="4.7109375" style="63" customWidth="1"/>
    <col min="814" max="814" width="4.85546875" style="63" customWidth="1"/>
    <col min="815" max="815" width="7" style="63" customWidth="1"/>
    <col min="816" max="816" width="6.28515625" style="63" customWidth="1"/>
    <col min="817" max="820" width="4.7109375" style="63" customWidth="1"/>
    <col min="821" max="821" width="8.7109375" style="63" customWidth="1"/>
    <col min="822" max="1024" width="9.140625" style="63"/>
    <col min="1025" max="1025" width="4" style="63" customWidth="1"/>
    <col min="1026" max="1026" width="29.5703125" style="63" customWidth="1"/>
    <col min="1027" max="1027" width="16.5703125" style="63" customWidth="1"/>
    <col min="1028" max="1028" width="27.7109375" style="63" customWidth="1"/>
    <col min="1029" max="1029" width="4" style="63" customWidth="1"/>
    <col min="1030" max="1060" width="4.7109375" style="63" customWidth="1"/>
    <col min="1061" max="1061" width="8.5703125" style="63" customWidth="1"/>
    <col min="1062" max="1063" width="4.7109375" style="63" customWidth="1"/>
    <col min="1064" max="1064" width="9.42578125" style="63" customWidth="1"/>
    <col min="1065" max="1065" width="6.140625" style="63" customWidth="1"/>
    <col min="1066" max="1066" width="6.28515625" style="63" customWidth="1"/>
    <col min="1067" max="1069" width="4.7109375" style="63" customWidth="1"/>
    <col min="1070" max="1070" width="4.85546875" style="63" customWidth="1"/>
    <col min="1071" max="1071" width="7" style="63" customWidth="1"/>
    <col min="1072" max="1072" width="6.28515625" style="63" customWidth="1"/>
    <col min="1073" max="1076" width="4.7109375" style="63" customWidth="1"/>
    <col min="1077" max="1077" width="8.7109375" style="63" customWidth="1"/>
    <col min="1078" max="1280" width="9.140625" style="63"/>
    <col min="1281" max="1281" width="4" style="63" customWidth="1"/>
    <col min="1282" max="1282" width="29.5703125" style="63" customWidth="1"/>
    <col min="1283" max="1283" width="16.5703125" style="63" customWidth="1"/>
    <col min="1284" max="1284" width="27.7109375" style="63" customWidth="1"/>
    <col min="1285" max="1285" width="4" style="63" customWidth="1"/>
    <col min="1286" max="1316" width="4.7109375" style="63" customWidth="1"/>
    <col min="1317" max="1317" width="8.5703125" style="63" customWidth="1"/>
    <col min="1318" max="1319" width="4.7109375" style="63" customWidth="1"/>
    <col min="1320" max="1320" width="9.42578125" style="63" customWidth="1"/>
    <col min="1321" max="1321" width="6.140625" style="63" customWidth="1"/>
    <col min="1322" max="1322" width="6.28515625" style="63" customWidth="1"/>
    <col min="1323" max="1325" width="4.7109375" style="63" customWidth="1"/>
    <col min="1326" max="1326" width="4.85546875" style="63" customWidth="1"/>
    <col min="1327" max="1327" width="7" style="63" customWidth="1"/>
    <col min="1328" max="1328" width="6.28515625" style="63" customWidth="1"/>
    <col min="1329" max="1332" width="4.7109375" style="63" customWidth="1"/>
    <col min="1333" max="1333" width="8.7109375" style="63" customWidth="1"/>
    <col min="1334" max="1536" width="9.140625" style="63"/>
    <col min="1537" max="1537" width="4" style="63" customWidth="1"/>
    <col min="1538" max="1538" width="29.5703125" style="63" customWidth="1"/>
    <col min="1539" max="1539" width="16.5703125" style="63" customWidth="1"/>
    <col min="1540" max="1540" width="27.7109375" style="63" customWidth="1"/>
    <col min="1541" max="1541" width="4" style="63" customWidth="1"/>
    <col min="1542" max="1572" width="4.7109375" style="63" customWidth="1"/>
    <col min="1573" max="1573" width="8.5703125" style="63" customWidth="1"/>
    <col min="1574" max="1575" width="4.7109375" style="63" customWidth="1"/>
    <col min="1576" max="1576" width="9.42578125" style="63" customWidth="1"/>
    <col min="1577" max="1577" width="6.140625" style="63" customWidth="1"/>
    <col min="1578" max="1578" width="6.28515625" style="63" customWidth="1"/>
    <col min="1579" max="1581" width="4.7109375" style="63" customWidth="1"/>
    <col min="1582" max="1582" width="4.85546875" style="63" customWidth="1"/>
    <col min="1583" max="1583" width="7" style="63" customWidth="1"/>
    <col min="1584" max="1584" width="6.28515625" style="63" customWidth="1"/>
    <col min="1585" max="1588" width="4.7109375" style="63" customWidth="1"/>
    <col min="1589" max="1589" width="8.7109375" style="63" customWidth="1"/>
    <col min="1590" max="1792" width="9.140625" style="63"/>
    <col min="1793" max="1793" width="4" style="63" customWidth="1"/>
    <col min="1794" max="1794" width="29.5703125" style="63" customWidth="1"/>
    <col min="1795" max="1795" width="16.5703125" style="63" customWidth="1"/>
    <col min="1796" max="1796" width="27.7109375" style="63" customWidth="1"/>
    <col min="1797" max="1797" width="4" style="63" customWidth="1"/>
    <col min="1798" max="1828" width="4.7109375" style="63" customWidth="1"/>
    <col min="1829" max="1829" width="8.5703125" style="63" customWidth="1"/>
    <col min="1830" max="1831" width="4.7109375" style="63" customWidth="1"/>
    <col min="1832" max="1832" width="9.42578125" style="63" customWidth="1"/>
    <col min="1833" max="1833" width="6.140625" style="63" customWidth="1"/>
    <col min="1834" max="1834" width="6.28515625" style="63" customWidth="1"/>
    <col min="1835" max="1837" width="4.7109375" style="63" customWidth="1"/>
    <col min="1838" max="1838" width="4.85546875" style="63" customWidth="1"/>
    <col min="1839" max="1839" width="7" style="63" customWidth="1"/>
    <col min="1840" max="1840" width="6.28515625" style="63" customWidth="1"/>
    <col min="1841" max="1844" width="4.7109375" style="63" customWidth="1"/>
    <col min="1845" max="1845" width="8.7109375" style="63" customWidth="1"/>
    <col min="1846" max="2048" width="9.140625" style="63"/>
    <col min="2049" max="2049" width="4" style="63" customWidth="1"/>
    <col min="2050" max="2050" width="29.5703125" style="63" customWidth="1"/>
    <col min="2051" max="2051" width="16.5703125" style="63" customWidth="1"/>
    <col min="2052" max="2052" width="27.7109375" style="63" customWidth="1"/>
    <col min="2053" max="2053" width="4" style="63" customWidth="1"/>
    <col min="2054" max="2084" width="4.7109375" style="63" customWidth="1"/>
    <col min="2085" max="2085" width="8.5703125" style="63" customWidth="1"/>
    <col min="2086" max="2087" width="4.7109375" style="63" customWidth="1"/>
    <col min="2088" max="2088" width="9.42578125" style="63" customWidth="1"/>
    <col min="2089" max="2089" width="6.140625" style="63" customWidth="1"/>
    <col min="2090" max="2090" width="6.28515625" style="63" customWidth="1"/>
    <col min="2091" max="2093" width="4.7109375" style="63" customWidth="1"/>
    <col min="2094" max="2094" width="4.85546875" style="63" customWidth="1"/>
    <col min="2095" max="2095" width="7" style="63" customWidth="1"/>
    <col min="2096" max="2096" width="6.28515625" style="63" customWidth="1"/>
    <col min="2097" max="2100" width="4.7109375" style="63" customWidth="1"/>
    <col min="2101" max="2101" width="8.7109375" style="63" customWidth="1"/>
    <col min="2102" max="2304" width="9.140625" style="63"/>
    <col min="2305" max="2305" width="4" style="63" customWidth="1"/>
    <col min="2306" max="2306" width="29.5703125" style="63" customWidth="1"/>
    <col min="2307" max="2307" width="16.5703125" style="63" customWidth="1"/>
    <col min="2308" max="2308" width="27.7109375" style="63" customWidth="1"/>
    <col min="2309" max="2309" width="4" style="63" customWidth="1"/>
    <col min="2310" max="2340" width="4.7109375" style="63" customWidth="1"/>
    <col min="2341" max="2341" width="8.5703125" style="63" customWidth="1"/>
    <col min="2342" max="2343" width="4.7109375" style="63" customWidth="1"/>
    <col min="2344" max="2344" width="9.42578125" style="63" customWidth="1"/>
    <col min="2345" max="2345" width="6.140625" style="63" customWidth="1"/>
    <col min="2346" max="2346" width="6.28515625" style="63" customWidth="1"/>
    <col min="2347" max="2349" width="4.7109375" style="63" customWidth="1"/>
    <col min="2350" max="2350" width="4.85546875" style="63" customWidth="1"/>
    <col min="2351" max="2351" width="7" style="63" customWidth="1"/>
    <col min="2352" max="2352" width="6.28515625" style="63" customWidth="1"/>
    <col min="2353" max="2356" width="4.7109375" style="63" customWidth="1"/>
    <col min="2357" max="2357" width="8.7109375" style="63" customWidth="1"/>
    <col min="2358" max="2560" width="9.140625" style="63"/>
    <col min="2561" max="2561" width="4" style="63" customWidth="1"/>
    <col min="2562" max="2562" width="29.5703125" style="63" customWidth="1"/>
    <col min="2563" max="2563" width="16.5703125" style="63" customWidth="1"/>
    <col min="2564" max="2564" width="27.7109375" style="63" customWidth="1"/>
    <col min="2565" max="2565" width="4" style="63" customWidth="1"/>
    <col min="2566" max="2596" width="4.7109375" style="63" customWidth="1"/>
    <col min="2597" max="2597" width="8.5703125" style="63" customWidth="1"/>
    <col min="2598" max="2599" width="4.7109375" style="63" customWidth="1"/>
    <col min="2600" max="2600" width="9.42578125" style="63" customWidth="1"/>
    <col min="2601" max="2601" width="6.140625" style="63" customWidth="1"/>
    <col min="2602" max="2602" width="6.28515625" style="63" customWidth="1"/>
    <col min="2603" max="2605" width="4.7109375" style="63" customWidth="1"/>
    <col min="2606" max="2606" width="4.85546875" style="63" customWidth="1"/>
    <col min="2607" max="2607" width="7" style="63" customWidth="1"/>
    <col min="2608" max="2608" width="6.28515625" style="63" customWidth="1"/>
    <col min="2609" max="2612" width="4.7109375" style="63" customWidth="1"/>
    <col min="2613" max="2613" width="8.7109375" style="63" customWidth="1"/>
    <col min="2614" max="2816" width="9.140625" style="63"/>
    <col min="2817" max="2817" width="4" style="63" customWidth="1"/>
    <col min="2818" max="2818" width="29.5703125" style="63" customWidth="1"/>
    <col min="2819" max="2819" width="16.5703125" style="63" customWidth="1"/>
    <col min="2820" max="2820" width="27.7109375" style="63" customWidth="1"/>
    <col min="2821" max="2821" width="4" style="63" customWidth="1"/>
    <col min="2822" max="2852" width="4.7109375" style="63" customWidth="1"/>
    <col min="2853" max="2853" width="8.5703125" style="63" customWidth="1"/>
    <col min="2854" max="2855" width="4.7109375" style="63" customWidth="1"/>
    <col min="2856" max="2856" width="9.42578125" style="63" customWidth="1"/>
    <col min="2857" max="2857" width="6.140625" style="63" customWidth="1"/>
    <col min="2858" max="2858" width="6.28515625" style="63" customWidth="1"/>
    <col min="2859" max="2861" width="4.7109375" style="63" customWidth="1"/>
    <col min="2862" max="2862" width="4.85546875" style="63" customWidth="1"/>
    <col min="2863" max="2863" width="7" style="63" customWidth="1"/>
    <col min="2864" max="2864" width="6.28515625" style="63" customWidth="1"/>
    <col min="2865" max="2868" width="4.7109375" style="63" customWidth="1"/>
    <col min="2869" max="2869" width="8.7109375" style="63" customWidth="1"/>
    <col min="2870" max="3072" width="9.140625" style="63"/>
    <col min="3073" max="3073" width="4" style="63" customWidth="1"/>
    <col min="3074" max="3074" width="29.5703125" style="63" customWidth="1"/>
    <col min="3075" max="3075" width="16.5703125" style="63" customWidth="1"/>
    <col min="3076" max="3076" width="27.7109375" style="63" customWidth="1"/>
    <col min="3077" max="3077" width="4" style="63" customWidth="1"/>
    <col min="3078" max="3108" width="4.7109375" style="63" customWidth="1"/>
    <col min="3109" max="3109" width="8.5703125" style="63" customWidth="1"/>
    <col min="3110" max="3111" width="4.7109375" style="63" customWidth="1"/>
    <col min="3112" max="3112" width="9.42578125" style="63" customWidth="1"/>
    <col min="3113" max="3113" width="6.140625" style="63" customWidth="1"/>
    <col min="3114" max="3114" width="6.28515625" style="63" customWidth="1"/>
    <col min="3115" max="3117" width="4.7109375" style="63" customWidth="1"/>
    <col min="3118" max="3118" width="4.85546875" style="63" customWidth="1"/>
    <col min="3119" max="3119" width="7" style="63" customWidth="1"/>
    <col min="3120" max="3120" width="6.28515625" style="63" customWidth="1"/>
    <col min="3121" max="3124" width="4.7109375" style="63" customWidth="1"/>
    <col min="3125" max="3125" width="8.7109375" style="63" customWidth="1"/>
    <col min="3126" max="3328" width="9.140625" style="63"/>
    <col min="3329" max="3329" width="4" style="63" customWidth="1"/>
    <col min="3330" max="3330" width="29.5703125" style="63" customWidth="1"/>
    <col min="3331" max="3331" width="16.5703125" style="63" customWidth="1"/>
    <col min="3332" max="3332" width="27.7109375" style="63" customWidth="1"/>
    <col min="3333" max="3333" width="4" style="63" customWidth="1"/>
    <col min="3334" max="3364" width="4.7109375" style="63" customWidth="1"/>
    <col min="3365" max="3365" width="8.5703125" style="63" customWidth="1"/>
    <col min="3366" max="3367" width="4.7109375" style="63" customWidth="1"/>
    <col min="3368" max="3368" width="9.42578125" style="63" customWidth="1"/>
    <col min="3369" max="3369" width="6.140625" style="63" customWidth="1"/>
    <col min="3370" max="3370" width="6.28515625" style="63" customWidth="1"/>
    <col min="3371" max="3373" width="4.7109375" style="63" customWidth="1"/>
    <col min="3374" max="3374" width="4.85546875" style="63" customWidth="1"/>
    <col min="3375" max="3375" width="7" style="63" customWidth="1"/>
    <col min="3376" max="3376" width="6.28515625" style="63" customWidth="1"/>
    <col min="3377" max="3380" width="4.7109375" style="63" customWidth="1"/>
    <col min="3381" max="3381" width="8.7109375" style="63" customWidth="1"/>
    <col min="3382" max="3584" width="9.140625" style="63"/>
    <col min="3585" max="3585" width="4" style="63" customWidth="1"/>
    <col min="3586" max="3586" width="29.5703125" style="63" customWidth="1"/>
    <col min="3587" max="3587" width="16.5703125" style="63" customWidth="1"/>
    <col min="3588" max="3588" width="27.7109375" style="63" customWidth="1"/>
    <col min="3589" max="3589" width="4" style="63" customWidth="1"/>
    <col min="3590" max="3620" width="4.7109375" style="63" customWidth="1"/>
    <col min="3621" max="3621" width="8.5703125" style="63" customWidth="1"/>
    <col min="3622" max="3623" width="4.7109375" style="63" customWidth="1"/>
    <col min="3624" max="3624" width="9.42578125" style="63" customWidth="1"/>
    <col min="3625" max="3625" width="6.140625" style="63" customWidth="1"/>
    <col min="3626" max="3626" width="6.28515625" style="63" customWidth="1"/>
    <col min="3627" max="3629" width="4.7109375" style="63" customWidth="1"/>
    <col min="3630" max="3630" width="4.85546875" style="63" customWidth="1"/>
    <col min="3631" max="3631" width="7" style="63" customWidth="1"/>
    <col min="3632" max="3632" width="6.28515625" style="63" customWidth="1"/>
    <col min="3633" max="3636" width="4.7109375" style="63" customWidth="1"/>
    <col min="3637" max="3637" width="8.7109375" style="63" customWidth="1"/>
    <col min="3638" max="3840" width="9.140625" style="63"/>
    <col min="3841" max="3841" width="4" style="63" customWidth="1"/>
    <col min="3842" max="3842" width="29.5703125" style="63" customWidth="1"/>
    <col min="3843" max="3843" width="16.5703125" style="63" customWidth="1"/>
    <col min="3844" max="3844" width="27.7109375" style="63" customWidth="1"/>
    <col min="3845" max="3845" width="4" style="63" customWidth="1"/>
    <col min="3846" max="3876" width="4.7109375" style="63" customWidth="1"/>
    <col min="3877" max="3877" width="8.5703125" style="63" customWidth="1"/>
    <col min="3878" max="3879" width="4.7109375" style="63" customWidth="1"/>
    <col min="3880" max="3880" width="9.42578125" style="63" customWidth="1"/>
    <col min="3881" max="3881" width="6.140625" style="63" customWidth="1"/>
    <col min="3882" max="3882" width="6.28515625" style="63" customWidth="1"/>
    <col min="3883" max="3885" width="4.7109375" style="63" customWidth="1"/>
    <col min="3886" max="3886" width="4.85546875" style="63" customWidth="1"/>
    <col min="3887" max="3887" width="7" style="63" customWidth="1"/>
    <col min="3888" max="3888" width="6.28515625" style="63" customWidth="1"/>
    <col min="3889" max="3892" width="4.7109375" style="63" customWidth="1"/>
    <col min="3893" max="3893" width="8.7109375" style="63" customWidth="1"/>
    <col min="3894" max="4096" width="9.140625" style="63"/>
    <col min="4097" max="4097" width="4" style="63" customWidth="1"/>
    <col min="4098" max="4098" width="29.5703125" style="63" customWidth="1"/>
    <col min="4099" max="4099" width="16.5703125" style="63" customWidth="1"/>
    <col min="4100" max="4100" width="27.7109375" style="63" customWidth="1"/>
    <col min="4101" max="4101" width="4" style="63" customWidth="1"/>
    <col min="4102" max="4132" width="4.7109375" style="63" customWidth="1"/>
    <col min="4133" max="4133" width="8.5703125" style="63" customWidth="1"/>
    <col min="4134" max="4135" width="4.7109375" style="63" customWidth="1"/>
    <col min="4136" max="4136" width="9.42578125" style="63" customWidth="1"/>
    <col min="4137" max="4137" width="6.140625" style="63" customWidth="1"/>
    <col min="4138" max="4138" width="6.28515625" style="63" customWidth="1"/>
    <col min="4139" max="4141" width="4.7109375" style="63" customWidth="1"/>
    <col min="4142" max="4142" width="4.85546875" style="63" customWidth="1"/>
    <col min="4143" max="4143" width="7" style="63" customWidth="1"/>
    <col min="4144" max="4144" width="6.28515625" style="63" customWidth="1"/>
    <col min="4145" max="4148" width="4.7109375" style="63" customWidth="1"/>
    <col min="4149" max="4149" width="8.7109375" style="63" customWidth="1"/>
    <col min="4150" max="4352" width="9.140625" style="63"/>
    <col min="4353" max="4353" width="4" style="63" customWidth="1"/>
    <col min="4354" max="4354" width="29.5703125" style="63" customWidth="1"/>
    <col min="4355" max="4355" width="16.5703125" style="63" customWidth="1"/>
    <col min="4356" max="4356" width="27.7109375" style="63" customWidth="1"/>
    <col min="4357" max="4357" width="4" style="63" customWidth="1"/>
    <col min="4358" max="4388" width="4.7109375" style="63" customWidth="1"/>
    <col min="4389" max="4389" width="8.5703125" style="63" customWidth="1"/>
    <col min="4390" max="4391" width="4.7109375" style="63" customWidth="1"/>
    <col min="4392" max="4392" width="9.42578125" style="63" customWidth="1"/>
    <col min="4393" max="4393" width="6.140625" style="63" customWidth="1"/>
    <col min="4394" max="4394" width="6.28515625" style="63" customWidth="1"/>
    <col min="4395" max="4397" width="4.7109375" style="63" customWidth="1"/>
    <col min="4398" max="4398" width="4.85546875" style="63" customWidth="1"/>
    <col min="4399" max="4399" width="7" style="63" customWidth="1"/>
    <col min="4400" max="4400" width="6.28515625" style="63" customWidth="1"/>
    <col min="4401" max="4404" width="4.7109375" style="63" customWidth="1"/>
    <col min="4405" max="4405" width="8.7109375" style="63" customWidth="1"/>
    <col min="4406" max="4608" width="9.140625" style="63"/>
    <col min="4609" max="4609" width="4" style="63" customWidth="1"/>
    <col min="4610" max="4610" width="29.5703125" style="63" customWidth="1"/>
    <col min="4611" max="4611" width="16.5703125" style="63" customWidth="1"/>
    <col min="4612" max="4612" width="27.7109375" style="63" customWidth="1"/>
    <col min="4613" max="4613" width="4" style="63" customWidth="1"/>
    <col min="4614" max="4644" width="4.7109375" style="63" customWidth="1"/>
    <col min="4645" max="4645" width="8.5703125" style="63" customWidth="1"/>
    <col min="4646" max="4647" width="4.7109375" style="63" customWidth="1"/>
    <col min="4648" max="4648" width="9.42578125" style="63" customWidth="1"/>
    <col min="4649" max="4649" width="6.140625" style="63" customWidth="1"/>
    <col min="4650" max="4650" width="6.28515625" style="63" customWidth="1"/>
    <col min="4651" max="4653" width="4.7109375" style="63" customWidth="1"/>
    <col min="4654" max="4654" width="4.85546875" style="63" customWidth="1"/>
    <col min="4655" max="4655" width="7" style="63" customWidth="1"/>
    <col min="4656" max="4656" width="6.28515625" style="63" customWidth="1"/>
    <col min="4657" max="4660" width="4.7109375" style="63" customWidth="1"/>
    <col min="4661" max="4661" width="8.7109375" style="63" customWidth="1"/>
    <col min="4662" max="4864" width="9.140625" style="63"/>
    <col min="4865" max="4865" width="4" style="63" customWidth="1"/>
    <col min="4866" max="4866" width="29.5703125" style="63" customWidth="1"/>
    <col min="4867" max="4867" width="16.5703125" style="63" customWidth="1"/>
    <col min="4868" max="4868" width="27.7109375" style="63" customWidth="1"/>
    <col min="4869" max="4869" width="4" style="63" customWidth="1"/>
    <col min="4870" max="4900" width="4.7109375" style="63" customWidth="1"/>
    <col min="4901" max="4901" width="8.5703125" style="63" customWidth="1"/>
    <col min="4902" max="4903" width="4.7109375" style="63" customWidth="1"/>
    <col min="4904" max="4904" width="9.42578125" style="63" customWidth="1"/>
    <col min="4905" max="4905" width="6.140625" style="63" customWidth="1"/>
    <col min="4906" max="4906" width="6.28515625" style="63" customWidth="1"/>
    <col min="4907" max="4909" width="4.7109375" style="63" customWidth="1"/>
    <col min="4910" max="4910" width="4.85546875" style="63" customWidth="1"/>
    <col min="4911" max="4911" width="7" style="63" customWidth="1"/>
    <col min="4912" max="4912" width="6.28515625" style="63" customWidth="1"/>
    <col min="4913" max="4916" width="4.7109375" style="63" customWidth="1"/>
    <col min="4917" max="4917" width="8.7109375" style="63" customWidth="1"/>
    <col min="4918" max="5120" width="9.140625" style="63"/>
    <col min="5121" max="5121" width="4" style="63" customWidth="1"/>
    <col min="5122" max="5122" width="29.5703125" style="63" customWidth="1"/>
    <col min="5123" max="5123" width="16.5703125" style="63" customWidth="1"/>
    <col min="5124" max="5124" width="27.7109375" style="63" customWidth="1"/>
    <col min="5125" max="5125" width="4" style="63" customWidth="1"/>
    <col min="5126" max="5156" width="4.7109375" style="63" customWidth="1"/>
    <col min="5157" max="5157" width="8.5703125" style="63" customWidth="1"/>
    <col min="5158" max="5159" width="4.7109375" style="63" customWidth="1"/>
    <col min="5160" max="5160" width="9.42578125" style="63" customWidth="1"/>
    <col min="5161" max="5161" width="6.140625" style="63" customWidth="1"/>
    <col min="5162" max="5162" width="6.28515625" style="63" customWidth="1"/>
    <col min="5163" max="5165" width="4.7109375" style="63" customWidth="1"/>
    <col min="5166" max="5166" width="4.85546875" style="63" customWidth="1"/>
    <col min="5167" max="5167" width="7" style="63" customWidth="1"/>
    <col min="5168" max="5168" width="6.28515625" style="63" customWidth="1"/>
    <col min="5169" max="5172" width="4.7109375" style="63" customWidth="1"/>
    <col min="5173" max="5173" width="8.7109375" style="63" customWidth="1"/>
    <col min="5174" max="5376" width="9.140625" style="63"/>
    <col min="5377" max="5377" width="4" style="63" customWidth="1"/>
    <col min="5378" max="5378" width="29.5703125" style="63" customWidth="1"/>
    <col min="5379" max="5379" width="16.5703125" style="63" customWidth="1"/>
    <col min="5380" max="5380" width="27.7109375" style="63" customWidth="1"/>
    <col min="5381" max="5381" width="4" style="63" customWidth="1"/>
    <col min="5382" max="5412" width="4.7109375" style="63" customWidth="1"/>
    <col min="5413" max="5413" width="8.5703125" style="63" customWidth="1"/>
    <col min="5414" max="5415" width="4.7109375" style="63" customWidth="1"/>
    <col min="5416" max="5416" width="9.42578125" style="63" customWidth="1"/>
    <col min="5417" max="5417" width="6.140625" style="63" customWidth="1"/>
    <col min="5418" max="5418" width="6.28515625" style="63" customWidth="1"/>
    <col min="5419" max="5421" width="4.7109375" style="63" customWidth="1"/>
    <col min="5422" max="5422" width="4.85546875" style="63" customWidth="1"/>
    <col min="5423" max="5423" width="7" style="63" customWidth="1"/>
    <col min="5424" max="5424" width="6.28515625" style="63" customWidth="1"/>
    <col min="5425" max="5428" width="4.7109375" style="63" customWidth="1"/>
    <col min="5429" max="5429" width="8.7109375" style="63" customWidth="1"/>
    <col min="5430" max="5632" width="9.140625" style="63"/>
    <col min="5633" max="5633" width="4" style="63" customWidth="1"/>
    <col min="5634" max="5634" width="29.5703125" style="63" customWidth="1"/>
    <col min="5635" max="5635" width="16.5703125" style="63" customWidth="1"/>
    <col min="5636" max="5636" width="27.7109375" style="63" customWidth="1"/>
    <col min="5637" max="5637" width="4" style="63" customWidth="1"/>
    <col min="5638" max="5668" width="4.7109375" style="63" customWidth="1"/>
    <col min="5669" max="5669" width="8.5703125" style="63" customWidth="1"/>
    <col min="5670" max="5671" width="4.7109375" style="63" customWidth="1"/>
    <col min="5672" max="5672" width="9.42578125" style="63" customWidth="1"/>
    <col min="5673" max="5673" width="6.140625" style="63" customWidth="1"/>
    <col min="5674" max="5674" width="6.28515625" style="63" customWidth="1"/>
    <col min="5675" max="5677" width="4.7109375" style="63" customWidth="1"/>
    <col min="5678" max="5678" width="4.85546875" style="63" customWidth="1"/>
    <col min="5679" max="5679" width="7" style="63" customWidth="1"/>
    <col min="5680" max="5680" width="6.28515625" style="63" customWidth="1"/>
    <col min="5681" max="5684" width="4.7109375" style="63" customWidth="1"/>
    <col min="5685" max="5685" width="8.7109375" style="63" customWidth="1"/>
    <col min="5686" max="5888" width="9.140625" style="63"/>
    <col min="5889" max="5889" width="4" style="63" customWidth="1"/>
    <col min="5890" max="5890" width="29.5703125" style="63" customWidth="1"/>
    <col min="5891" max="5891" width="16.5703125" style="63" customWidth="1"/>
    <col min="5892" max="5892" width="27.7109375" style="63" customWidth="1"/>
    <col min="5893" max="5893" width="4" style="63" customWidth="1"/>
    <col min="5894" max="5924" width="4.7109375" style="63" customWidth="1"/>
    <col min="5925" max="5925" width="8.5703125" style="63" customWidth="1"/>
    <col min="5926" max="5927" width="4.7109375" style="63" customWidth="1"/>
    <col min="5928" max="5928" width="9.42578125" style="63" customWidth="1"/>
    <col min="5929" max="5929" width="6.140625" style="63" customWidth="1"/>
    <col min="5930" max="5930" width="6.28515625" style="63" customWidth="1"/>
    <col min="5931" max="5933" width="4.7109375" style="63" customWidth="1"/>
    <col min="5934" max="5934" width="4.85546875" style="63" customWidth="1"/>
    <col min="5935" max="5935" width="7" style="63" customWidth="1"/>
    <col min="5936" max="5936" width="6.28515625" style="63" customWidth="1"/>
    <col min="5937" max="5940" width="4.7109375" style="63" customWidth="1"/>
    <col min="5941" max="5941" width="8.7109375" style="63" customWidth="1"/>
    <col min="5942" max="6144" width="9.140625" style="63"/>
    <col min="6145" max="6145" width="4" style="63" customWidth="1"/>
    <col min="6146" max="6146" width="29.5703125" style="63" customWidth="1"/>
    <col min="6147" max="6147" width="16.5703125" style="63" customWidth="1"/>
    <col min="6148" max="6148" width="27.7109375" style="63" customWidth="1"/>
    <col min="6149" max="6149" width="4" style="63" customWidth="1"/>
    <col min="6150" max="6180" width="4.7109375" style="63" customWidth="1"/>
    <col min="6181" max="6181" width="8.5703125" style="63" customWidth="1"/>
    <col min="6182" max="6183" width="4.7109375" style="63" customWidth="1"/>
    <col min="6184" max="6184" width="9.42578125" style="63" customWidth="1"/>
    <col min="6185" max="6185" width="6.140625" style="63" customWidth="1"/>
    <col min="6186" max="6186" width="6.28515625" style="63" customWidth="1"/>
    <col min="6187" max="6189" width="4.7109375" style="63" customWidth="1"/>
    <col min="6190" max="6190" width="4.85546875" style="63" customWidth="1"/>
    <col min="6191" max="6191" width="7" style="63" customWidth="1"/>
    <col min="6192" max="6192" width="6.28515625" style="63" customWidth="1"/>
    <col min="6193" max="6196" width="4.7109375" style="63" customWidth="1"/>
    <col min="6197" max="6197" width="8.7109375" style="63" customWidth="1"/>
    <col min="6198" max="6400" width="9.140625" style="63"/>
    <col min="6401" max="6401" width="4" style="63" customWidth="1"/>
    <col min="6402" max="6402" width="29.5703125" style="63" customWidth="1"/>
    <col min="6403" max="6403" width="16.5703125" style="63" customWidth="1"/>
    <col min="6404" max="6404" width="27.7109375" style="63" customWidth="1"/>
    <col min="6405" max="6405" width="4" style="63" customWidth="1"/>
    <col min="6406" max="6436" width="4.7109375" style="63" customWidth="1"/>
    <col min="6437" max="6437" width="8.5703125" style="63" customWidth="1"/>
    <col min="6438" max="6439" width="4.7109375" style="63" customWidth="1"/>
    <col min="6440" max="6440" width="9.42578125" style="63" customWidth="1"/>
    <col min="6441" max="6441" width="6.140625" style="63" customWidth="1"/>
    <col min="6442" max="6442" width="6.28515625" style="63" customWidth="1"/>
    <col min="6443" max="6445" width="4.7109375" style="63" customWidth="1"/>
    <col min="6446" max="6446" width="4.85546875" style="63" customWidth="1"/>
    <col min="6447" max="6447" width="7" style="63" customWidth="1"/>
    <col min="6448" max="6448" width="6.28515625" style="63" customWidth="1"/>
    <col min="6449" max="6452" width="4.7109375" style="63" customWidth="1"/>
    <col min="6453" max="6453" width="8.7109375" style="63" customWidth="1"/>
    <col min="6454" max="6656" width="9.140625" style="63"/>
    <col min="6657" max="6657" width="4" style="63" customWidth="1"/>
    <col min="6658" max="6658" width="29.5703125" style="63" customWidth="1"/>
    <col min="6659" max="6659" width="16.5703125" style="63" customWidth="1"/>
    <col min="6660" max="6660" width="27.7109375" style="63" customWidth="1"/>
    <col min="6661" max="6661" width="4" style="63" customWidth="1"/>
    <col min="6662" max="6692" width="4.7109375" style="63" customWidth="1"/>
    <col min="6693" max="6693" width="8.5703125" style="63" customWidth="1"/>
    <col min="6694" max="6695" width="4.7109375" style="63" customWidth="1"/>
    <col min="6696" max="6696" width="9.42578125" style="63" customWidth="1"/>
    <col min="6697" max="6697" width="6.140625" style="63" customWidth="1"/>
    <col min="6698" max="6698" width="6.28515625" style="63" customWidth="1"/>
    <col min="6699" max="6701" width="4.7109375" style="63" customWidth="1"/>
    <col min="6702" max="6702" width="4.85546875" style="63" customWidth="1"/>
    <col min="6703" max="6703" width="7" style="63" customWidth="1"/>
    <col min="6704" max="6704" width="6.28515625" style="63" customWidth="1"/>
    <col min="6705" max="6708" width="4.7109375" style="63" customWidth="1"/>
    <col min="6709" max="6709" width="8.7109375" style="63" customWidth="1"/>
    <col min="6710" max="6912" width="9.140625" style="63"/>
    <col min="6913" max="6913" width="4" style="63" customWidth="1"/>
    <col min="6914" max="6914" width="29.5703125" style="63" customWidth="1"/>
    <col min="6915" max="6915" width="16.5703125" style="63" customWidth="1"/>
    <col min="6916" max="6916" width="27.7109375" style="63" customWidth="1"/>
    <col min="6917" max="6917" width="4" style="63" customWidth="1"/>
    <col min="6918" max="6948" width="4.7109375" style="63" customWidth="1"/>
    <col min="6949" max="6949" width="8.5703125" style="63" customWidth="1"/>
    <col min="6950" max="6951" width="4.7109375" style="63" customWidth="1"/>
    <col min="6952" max="6952" width="9.42578125" style="63" customWidth="1"/>
    <col min="6953" max="6953" width="6.140625" style="63" customWidth="1"/>
    <col min="6954" max="6954" width="6.28515625" style="63" customWidth="1"/>
    <col min="6955" max="6957" width="4.7109375" style="63" customWidth="1"/>
    <col min="6958" max="6958" width="4.85546875" style="63" customWidth="1"/>
    <col min="6959" max="6959" width="7" style="63" customWidth="1"/>
    <col min="6960" max="6960" width="6.28515625" style="63" customWidth="1"/>
    <col min="6961" max="6964" width="4.7109375" style="63" customWidth="1"/>
    <col min="6965" max="6965" width="8.7109375" style="63" customWidth="1"/>
    <col min="6966" max="7168" width="9.140625" style="63"/>
    <col min="7169" max="7169" width="4" style="63" customWidth="1"/>
    <col min="7170" max="7170" width="29.5703125" style="63" customWidth="1"/>
    <col min="7171" max="7171" width="16.5703125" style="63" customWidth="1"/>
    <col min="7172" max="7172" width="27.7109375" style="63" customWidth="1"/>
    <col min="7173" max="7173" width="4" style="63" customWidth="1"/>
    <col min="7174" max="7204" width="4.7109375" style="63" customWidth="1"/>
    <col min="7205" max="7205" width="8.5703125" style="63" customWidth="1"/>
    <col min="7206" max="7207" width="4.7109375" style="63" customWidth="1"/>
    <col min="7208" max="7208" width="9.42578125" style="63" customWidth="1"/>
    <col min="7209" max="7209" width="6.140625" style="63" customWidth="1"/>
    <col min="7210" max="7210" width="6.28515625" style="63" customWidth="1"/>
    <col min="7211" max="7213" width="4.7109375" style="63" customWidth="1"/>
    <col min="7214" max="7214" width="4.85546875" style="63" customWidth="1"/>
    <col min="7215" max="7215" width="7" style="63" customWidth="1"/>
    <col min="7216" max="7216" width="6.28515625" style="63" customWidth="1"/>
    <col min="7217" max="7220" width="4.7109375" style="63" customWidth="1"/>
    <col min="7221" max="7221" width="8.7109375" style="63" customWidth="1"/>
    <col min="7222" max="7424" width="9.140625" style="63"/>
    <col min="7425" max="7425" width="4" style="63" customWidth="1"/>
    <col min="7426" max="7426" width="29.5703125" style="63" customWidth="1"/>
    <col min="7427" max="7427" width="16.5703125" style="63" customWidth="1"/>
    <col min="7428" max="7428" width="27.7109375" style="63" customWidth="1"/>
    <col min="7429" max="7429" width="4" style="63" customWidth="1"/>
    <col min="7430" max="7460" width="4.7109375" style="63" customWidth="1"/>
    <col min="7461" max="7461" width="8.5703125" style="63" customWidth="1"/>
    <col min="7462" max="7463" width="4.7109375" style="63" customWidth="1"/>
    <col min="7464" max="7464" width="9.42578125" style="63" customWidth="1"/>
    <col min="7465" max="7465" width="6.140625" style="63" customWidth="1"/>
    <col min="7466" max="7466" width="6.28515625" style="63" customWidth="1"/>
    <col min="7467" max="7469" width="4.7109375" style="63" customWidth="1"/>
    <col min="7470" max="7470" width="4.85546875" style="63" customWidth="1"/>
    <col min="7471" max="7471" width="7" style="63" customWidth="1"/>
    <col min="7472" max="7472" width="6.28515625" style="63" customWidth="1"/>
    <col min="7473" max="7476" width="4.7109375" style="63" customWidth="1"/>
    <col min="7477" max="7477" width="8.7109375" style="63" customWidth="1"/>
    <col min="7478" max="7680" width="9.140625" style="63"/>
    <col min="7681" max="7681" width="4" style="63" customWidth="1"/>
    <col min="7682" max="7682" width="29.5703125" style="63" customWidth="1"/>
    <col min="7683" max="7683" width="16.5703125" style="63" customWidth="1"/>
    <col min="7684" max="7684" width="27.7109375" style="63" customWidth="1"/>
    <col min="7685" max="7685" width="4" style="63" customWidth="1"/>
    <col min="7686" max="7716" width="4.7109375" style="63" customWidth="1"/>
    <col min="7717" max="7717" width="8.5703125" style="63" customWidth="1"/>
    <col min="7718" max="7719" width="4.7109375" style="63" customWidth="1"/>
    <col min="7720" max="7720" width="9.42578125" style="63" customWidth="1"/>
    <col min="7721" max="7721" width="6.140625" style="63" customWidth="1"/>
    <col min="7722" max="7722" width="6.28515625" style="63" customWidth="1"/>
    <col min="7723" max="7725" width="4.7109375" style="63" customWidth="1"/>
    <col min="7726" max="7726" width="4.85546875" style="63" customWidth="1"/>
    <col min="7727" max="7727" width="7" style="63" customWidth="1"/>
    <col min="7728" max="7728" width="6.28515625" style="63" customWidth="1"/>
    <col min="7729" max="7732" width="4.7109375" style="63" customWidth="1"/>
    <col min="7733" max="7733" width="8.7109375" style="63" customWidth="1"/>
    <col min="7734" max="7936" width="9.140625" style="63"/>
    <col min="7937" max="7937" width="4" style="63" customWidth="1"/>
    <col min="7938" max="7938" width="29.5703125" style="63" customWidth="1"/>
    <col min="7939" max="7939" width="16.5703125" style="63" customWidth="1"/>
    <col min="7940" max="7940" width="27.7109375" style="63" customWidth="1"/>
    <col min="7941" max="7941" width="4" style="63" customWidth="1"/>
    <col min="7942" max="7972" width="4.7109375" style="63" customWidth="1"/>
    <col min="7973" max="7973" width="8.5703125" style="63" customWidth="1"/>
    <col min="7974" max="7975" width="4.7109375" style="63" customWidth="1"/>
    <col min="7976" max="7976" width="9.42578125" style="63" customWidth="1"/>
    <col min="7977" max="7977" width="6.140625" style="63" customWidth="1"/>
    <col min="7978" max="7978" width="6.28515625" style="63" customWidth="1"/>
    <col min="7979" max="7981" width="4.7109375" style="63" customWidth="1"/>
    <col min="7982" max="7982" width="4.85546875" style="63" customWidth="1"/>
    <col min="7983" max="7983" width="7" style="63" customWidth="1"/>
    <col min="7984" max="7984" width="6.28515625" style="63" customWidth="1"/>
    <col min="7985" max="7988" width="4.7109375" style="63" customWidth="1"/>
    <col min="7989" max="7989" width="8.7109375" style="63" customWidth="1"/>
    <col min="7990" max="8192" width="9.140625" style="63"/>
    <col min="8193" max="8193" width="4" style="63" customWidth="1"/>
    <col min="8194" max="8194" width="29.5703125" style="63" customWidth="1"/>
    <col min="8195" max="8195" width="16.5703125" style="63" customWidth="1"/>
    <col min="8196" max="8196" width="27.7109375" style="63" customWidth="1"/>
    <col min="8197" max="8197" width="4" style="63" customWidth="1"/>
    <col min="8198" max="8228" width="4.7109375" style="63" customWidth="1"/>
    <col min="8229" max="8229" width="8.5703125" style="63" customWidth="1"/>
    <col min="8230" max="8231" width="4.7109375" style="63" customWidth="1"/>
    <col min="8232" max="8232" width="9.42578125" style="63" customWidth="1"/>
    <col min="8233" max="8233" width="6.140625" style="63" customWidth="1"/>
    <col min="8234" max="8234" width="6.28515625" style="63" customWidth="1"/>
    <col min="8235" max="8237" width="4.7109375" style="63" customWidth="1"/>
    <col min="8238" max="8238" width="4.85546875" style="63" customWidth="1"/>
    <col min="8239" max="8239" width="7" style="63" customWidth="1"/>
    <col min="8240" max="8240" width="6.28515625" style="63" customWidth="1"/>
    <col min="8241" max="8244" width="4.7109375" style="63" customWidth="1"/>
    <col min="8245" max="8245" width="8.7109375" style="63" customWidth="1"/>
    <col min="8246" max="8448" width="9.140625" style="63"/>
    <col min="8449" max="8449" width="4" style="63" customWidth="1"/>
    <col min="8450" max="8450" width="29.5703125" style="63" customWidth="1"/>
    <col min="8451" max="8451" width="16.5703125" style="63" customWidth="1"/>
    <col min="8452" max="8452" width="27.7109375" style="63" customWidth="1"/>
    <col min="8453" max="8453" width="4" style="63" customWidth="1"/>
    <col min="8454" max="8484" width="4.7109375" style="63" customWidth="1"/>
    <col min="8485" max="8485" width="8.5703125" style="63" customWidth="1"/>
    <col min="8486" max="8487" width="4.7109375" style="63" customWidth="1"/>
    <col min="8488" max="8488" width="9.42578125" style="63" customWidth="1"/>
    <col min="8489" max="8489" width="6.140625" style="63" customWidth="1"/>
    <col min="8490" max="8490" width="6.28515625" style="63" customWidth="1"/>
    <col min="8491" max="8493" width="4.7109375" style="63" customWidth="1"/>
    <col min="8494" max="8494" width="4.85546875" style="63" customWidth="1"/>
    <col min="8495" max="8495" width="7" style="63" customWidth="1"/>
    <col min="8496" max="8496" width="6.28515625" style="63" customWidth="1"/>
    <col min="8497" max="8500" width="4.7109375" style="63" customWidth="1"/>
    <col min="8501" max="8501" width="8.7109375" style="63" customWidth="1"/>
    <col min="8502" max="8704" width="9.140625" style="63"/>
    <col min="8705" max="8705" width="4" style="63" customWidth="1"/>
    <col min="8706" max="8706" width="29.5703125" style="63" customWidth="1"/>
    <col min="8707" max="8707" width="16.5703125" style="63" customWidth="1"/>
    <col min="8708" max="8708" width="27.7109375" style="63" customWidth="1"/>
    <col min="8709" max="8709" width="4" style="63" customWidth="1"/>
    <col min="8710" max="8740" width="4.7109375" style="63" customWidth="1"/>
    <col min="8741" max="8741" width="8.5703125" style="63" customWidth="1"/>
    <col min="8742" max="8743" width="4.7109375" style="63" customWidth="1"/>
    <col min="8744" max="8744" width="9.42578125" style="63" customWidth="1"/>
    <col min="8745" max="8745" width="6.140625" style="63" customWidth="1"/>
    <col min="8746" max="8746" width="6.28515625" style="63" customWidth="1"/>
    <col min="8747" max="8749" width="4.7109375" style="63" customWidth="1"/>
    <col min="8750" max="8750" width="4.85546875" style="63" customWidth="1"/>
    <col min="8751" max="8751" width="7" style="63" customWidth="1"/>
    <col min="8752" max="8752" width="6.28515625" style="63" customWidth="1"/>
    <col min="8753" max="8756" width="4.7109375" style="63" customWidth="1"/>
    <col min="8757" max="8757" width="8.7109375" style="63" customWidth="1"/>
    <col min="8758" max="8960" width="9.140625" style="63"/>
    <col min="8961" max="8961" width="4" style="63" customWidth="1"/>
    <col min="8962" max="8962" width="29.5703125" style="63" customWidth="1"/>
    <col min="8963" max="8963" width="16.5703125" style="63" customWidth="1"/>
    <col min="8964" max="8964" width="27.7109375" style="63" customWidth="1"/>
    <col min="8965" max="8965" width="4" style="63" customWidth="1"/>
    <col min="8966" max="8996" width="4.7109375" style="63" customWidth="1"/>
    <col min="8997" max="8997" width="8.5703125" style="63" customWidth="1"/>
    <col min="8998" max="8999" width="4.7109375" style="63" customWidth="1"/>
    <col min="9000" max="9000" width="9.42578125" style="63" customWidth="1"/>
    <col min="9001" max="9001" width="6.140625" style="63" customWidth="1"/>
    <col min="9002" max="9002" width="6.28515625" style="63" customWidth="1"/>
    <col min="9003" max="9005" width="4.7109375" style="63" customWidth="1"/>
    <col min="9006" max="9006" width="4.85546875" style="63" customWidth="1"/>
    <col min="9007" max="9007" width="7" style="63" customWidth="1"/>
    <col min="9008" max="9008" width="6.28515625" style="63" customWidth="1"/>
    <col min="9009" max="9012" width="4.7109375" style="63" customWidth="1"/>
    <col min="9013" max="9013" width="8.7109375" style="63" customWidth="1"/>
    <col min="9014" max="9216" width="9.140625" style="63"/>
    <col min="9217" max="9217" width="4" style="63" customWidth="1"/>
    <col min="9218" max="9218" width="29.5703125" style="63" customWidth="1"/>
    <col min="9219" max="9219" width="16.5703125" style="63" customWidth="1"/>
    <col min="9220" max="9220" width="27.7109375" style="63" customWidth="1"/>
    <col min="9221" max="9221" width="4" style="63" customWidth="1"/>
    <col min="9222" max="9252" width="4.7109375" style="63" customWidth="1"/>
    <col min="9253" max="9253" width="8.5703125" style="63" customWidth="1"/>
    <col min="9254" max="9255" width="4.7109375" style="63" customWidth="1"/>
    <col min="9256" max="9256" width="9.42578125" style="63" customWidth="1"/>
    <col min="9257" max="9257" width="6.140625" style="63" customWidth="1"/>
    <col min="9258" max="9258" width="6.28515625" style="63" customWidth="1"/>
    <col min="9259" max="9261" width="4.7109375" style="63" customWidth="1"/>
    <col min="9262" max="9262" width="4.85546875" style="63" customWidth="1"/>
    <col min="9263" max="9263" width="7" style="63" customWidth="1"/>
    <col min="9264" max="9264" width="6.28515625" style="63" customWidth="1"/>
    <col min="9265" max="9268" width="4.7109375" style="63" customWidth="1"/>
    <col min="9269" max="9269" width="8.7109375" style="63" customWidth="1"/>
    <col min="9270" max="9472" width="9.140625" style="63"/>
    <col min="9473" max="9473" width="4" style="63" customWidth="1"/>
    <col min="9474" max="9474" width="29.5703125" style="63" customWidth="1"/>
    <col min="9475" max="9475" width="16.5703125" style="63" customWidth="1"/>
    <col min="9476" max="9476" width="27.7109375" style="63" customWidth="1"/>
    <col min="9477" max="9477" width="4" style="63" customWidth="1"/>
    <col min="9478" max="9508" width="4.7109375" style="63" customWidth="1"/>
    <col min="9509" max="9509" width="8.5703125" style="63" customWidth="1"/>
    <col min="9510" max="9511" width="4.7109375" style="63" customWidth="1"/>
    <col min="9512" max="9512" width="9.42578125" style="63" customWidth="1"/>
    <col min="9513" max="9513" width="6.140625" style="63" customWidth="1"/>
    <col min="9514" max="9514" width="6.28515625" style="63" customWidth="1"/>
    <col min="9515" max="9517" width="4.7109375" style="63" customWidth="1"/>
    <col min="9518" max="9518" width="4.85546875" style="63" customWidth="1"/>
    <col min="9519" max="9519" width="7" style="63" customWidth="1"/>
    <col min="9520" max="9520" width="6.28515625" style="63" customWidth="1"/>
    <col min="9521" max="9524" width="4.7109375" style="63" customWidth="1"/>
    <col min="9525" max="9525" width="8.7109375" style="63" customWidth="1"/>
    <col min="9526" max="9728" width="9.140625" style="63"/>
    <col min="9729" max="9729" width="4" style="63" customWidth="1"/>
    <col min="9730" max="9730" width="29.5703125" style="63" customWidth="1"/>
    <col min="9731" max="9731" width="16.5703125" style="63" customWidth="1"/>
    <col min="9732" max="9732" width="27.7109375" style="63" customWidth="1"/>
    <col min="9733" max="9733" width="4" style="63" customWidth="1"/>
    <col min="9734" max="9764" width="4.7109375" style="63" customWidth="1"/>
    <col min="9765" max="9765" width="8.5703125" style="63" customWidth="1"/>
    <col min="9766" max="9767" width="4.7109375" style="63" customWidth="1"/>
    <col min="9768" max="9768" width="9.42578125" style="63" customWidth="1"/>
    <col min="9769" max="9769" width="6.140625" style="63" customWidth="1"/>
    <col min="9770" max="9770" width="6.28515625" style="63" customWidth="1"/>
    <col min="9771" max="9773" width="4.7109375" style="63" customWidth="1"/>
    <col min="9774" max="9774" width="4.85546875" style="63" customWidth="1"/>
    <col min="9775" max="9775" width="7" style="63" customWidth="1"/>
    <col min="9776" max="9776" width="6.28515625" style="63" customWidth="1"/>
    <col min="9777" max="9780" width="4.7109375" style="63" customWidth="1"/>
    <col min="9781" max="9781" width="8.7109375" style="63" customWidth="1"/>
    <col min="9782" max="9984" width="9.140625" style="63"/>
    <col min="9985" max="9985" width="4" style="63" customWidth="1"/>
    <col min="9986" max="9986" width="29.5703125" style="63" customWidth="1"/>
    <col min="9987" max="9987" width="16.5703125" style="63" customWidth="1"/>
    <col min="9988" max="9988" width="27.7109375" style="63" customWidth="1"/>
    <col min="9989" max="9989" width="4" style="63" customWidth="1"/>
    <col min="9990" max="10020" width="4.7109375" style="63" customWidth="1"/>
    <col min="10021" max="10021" width="8.5703125" style="63" customWidth="1"/>
    <col min="10022" max="10023" width="4.7109375" style="63" customWidth="1"/>
    <col min="10024" max="10024" width="9.42578125" style="63" customWidth="1"/>
    <col min="10025" max="10025" width="6.140625" style="63" customWidth="1"/>
    <col min="10026" max="10026" width="6.28515625" style="63" customWidth="1"/>
    <col min="10027" max="10029" width="4.7109375" style="63" customWidth="1"/>
    <col min="10030" max="10030" width="4.85546875" style="63" customWidth="1"/>
    <col min="10031" max="10031" width="7" style="63" customWidth="1"/>
    <col min="10032" max="10032" width="6.28515625" style="63" customWidth="1"/>
    <col min="10033" max="10036" width="4.7109375" style="63" customWidth="1"/>
    <col min="10037" max="10037" width="8.7109375" style="63" customWidth="1"/>
    <col min="10038" max="10240" width="9.140625" style="63"/>
    <col min="10241" max="10241" width="4" style="63" customWidth="1"/>
    <col min="10242" max="10242" width="29.5703125" style="63" customWidth="1"/>
    <col min="10243" max="10243" width="16.5703125" style="63" customWidth="1"/>
    <col min="10244" max="10244" width="27.7109375" style="63" customWidth="1"/>
    <col min="10245" max="10245" width="4" style="63" customWidth="1"/>
    <col min="10246" max="10276" width="4.7109375" style="63" customWidth="1"/>
    <col min="10277" max="10277" width="8.5703125" style="63" customWidth="1"/>
    <col min="10278" max="10279" width="4.7109375" style="63" customWidth="1"/>
    <col min="10280" max="10280" width="9.42578125" style="63" customWidth="1"/>
    <col min="10281" max="10281" width="6.140625" style="63" customWidth="1"/>
    <col min="10282" max="10282" width="6.28515625" style="63" customWidth="1"/>
    <col min="10283" max="10285" width="4.7109375" style="63" customWidth="1"/>
    <col min="10286" max="10286" width="4.85546875" style="63" customWidth="1"/>
    <col min="10287" max="10287" width="7" style="63" customWidth="1"/>
    <col min="10288" max="10288" width="6.28515625" style="63" customWidth="1"/>
    <col min="10289" max="10292" width="4.7109375" style="63" customWidth="1"/>
    <col min="10293" max="10293" width="8.7109375" style="63" customWidth="1"/>
    <col min="10294" max="10496" width="9.140625" style="63"/>
    <col min="10497" max="10497" width="4" style="63" customWidth="1"/>
    <col min="10498" max="10498" width="29.5703125" style="63" customWidth="1"/>
    <col min="10499" max="10499" width="16.5703125" style="63" customWidth="1"/>
    <col min="10500" max="10500" width="27.7109375" style="63" customWidth="1"/>
    <col min="10501" max="10501" width="4" style="63" customWidth="1"/>
    <col min="10502" max="10532" width="4.7109375" style="63" customWidth="1"/>
    <col min="10533" max="10533" width="8.5703125" style="63" customWidth="1"/>
    <col min="10534" max="10535" width="4.7109375" style="63" customWidth="1"/>
    <col min="10536" max="10536" width="9.42578125" style="63" customWidth="1"/>
    <col min="10537" max="10537" width="6.140625" style="63" customWidth="1"/>
    <col min="10538" max="10538" width="6.28515625" style="63" customWidth="1"/>
    <col min="10539" max="10541" width="4.7109375" style="63" customWidth="1"/>
    <col min="10542" max="10542" width="4.85546875" style="63" customWidth="1"/>
    <col min="10543" max="10543" width="7" style="63" customWidth="1"/>
    <col min="10544" max="10544" width="6.28515625" style="63" customWidth="1"/>
    <col min="10545" max="10548" width="4.7109375" style="63" customWidth="1"/>
    <col min="10549" max="10549" width="8.7109375" style="63" customWidth="1"/>
    <col min="10550" max="10752" width="9.140625" style="63"/>
    <col min="10753" max="10753" width="4" style="63" customWidth="1"/>
    <col min="10754" max="10754" width="29.5703125" style="63" customWidth="1"/>
    <col min="10755" max="10755" width="16.5703125" style="63" customWidth="1"/>
    <col min="10756" max="10756" width="27.7109375" style="63" customWidth="1"/>
    <col min="10757" max="10757" width="4" style="63" customWidth="1"/>
    <col min="10758" max="10788" width="4.7109375" style="63" customWidth="1"/>
    <col min="10789" max="10789" width="8.5703125" style="63" customWidth="1"/>
    <col min="10790" max="10791" width="4.7109375" style="63" customWidth="1"/>
    <col min="10792" max="10792" width="9.42578125" style="63" customWidth="1"/>
    <col min="10793" max="10793" width="6.140625" style="63" customWidth="1"/>
    <col min="10794" max="10794" width="6.28515625" style="63" customWidth="1"/>
    <col min="10795" max="10797" width="4.7109375" style="63" customWidth="1"/>
    <col min="10798" max="10798" width="4.85546875" style="63" customWidth="1"/>
    <col min="10799" max="10799" width="7" style="63" customWidth="1"/>
    <col min="10800" max="10800" width="6.28515625" style="63" customWidth="1"/>
    <col min="10801" max="10804" width="4.7109375" style="63" customWidth="1"/>
    <col min="10805" max="10805" width="8.7109375" style="63" customWidth="1"/>
    <col min="10806" max="11008" width="9.140625" style="63"/>
    <col min="11009" max="11009" width="4" style="63" customWidth="1"/>
    <col min="11010" max="11010" width="29.5703125" style="63" customWidth="1"/>
    <col min="11011" max="11011" width="16.5703125" style="63" customWidth="1"/>
    <col min="11012" max="11012" width="27.7109375" style="63" customWidth="1"/>
    <col min="11013" max="11013" width="4" style="63" customWidth="1"/>
    <col min="11014" max="11044" width="4.7109375" style="63" customWidth="1"/>
    <col min="11045" max="11045" width="8.5703125" style="63" customWidth="1"/>
    <col min="11046" max="11047" width="4.7109375" style="63" customWidth="1"/>
    <col min="11048" max="11048" width="9.42578125" style="63" customWidth="1"/>
    <col min="11049" max="11049" width="6.140625" style="63" customWidth="1"/>
    <col min="11050" max="11050" width="6.28515625" style="63" customWidth="1"/>
    <col min="11051" max="11053" width="4.7109375" style="63" customWidth="1"/>
    <col min="11054" max="11054" width="4.85546875" style="63" customWidth="1"/>
    <col min="11055" max="11055" width="7" style="63" customWidth="1"/>
    <col min="11056" max="11056" width="6.28515625" style="63" customWidth="1"/>
    <col min="11057" max="11060" width="4.7109375" style="63" customWidth="1"/>
    <col min="11061" max="11061" width="8.7109375" style="63" customWidth="1"/>
    <col min="11062" max="11264" width="9.140625" style="63"/>
    <col min="11265" max="11265" width="4" style="63" customWidth="1"/>
    <col min="11266" max="11266" width="29.5703125" style="63" customWidth="1"/>
    <col min="11267" max="11267" width="16.5703125" style="63" customWidth="1"/>
    <col min="11268" max="11268" width="27.7109375" style="63" customWidth="1"/>
    <col min="11269" max="11269" width="4" style="63" customWidth="1"/>
    <col min="11270" max="11300" width="4.7109375" style="63" customWidth="1"/>
    <col min="11301" max="11301" width="8.5703125" style="63" customWidth="1"/>
    <col min="11302" max="11303" width="4.7109375" style="63" customWidth="1"/>
    <col min="11304" max="11304" width="9.42578125" style="63" customWidth="1"/>
    <col min="11305" max="11305" width="6.140625" style="63" customWidth="1"/>
    <col min="11306" max="11306" width="6.28515625" style="63" customWidth="1"/>
    <col min="11307" max="11309" width="4.7109375" style="63" customWidth="1"/>
    <col min="11310" max="11310" width="4.85546875" style="63" customWidth="1"/>
    <col min="11311" max="11311" width="7" style="63" customWidth="1"/>
    <col min="11312" max="11312" width="6.28515625" style="63" customWidth="1"/>
    <col min="11313" max="11316" width="4.7109375" style="63" customWidth="1"/>
    <col min="11317" max="11317" width="8.7109375" style="63" customWidth="1"/>
    <col min="11318" max="11520" width="9.140625" style="63"/>
    <col min="11521" max="11521" width="4" style="63" customWidth="1"/>
    <col min="11522" max="11522" width="29.5703125" style="63" customWidth="1"/>
    <col min="11523" max="11523" width="16.5703125" style="63" customWidth="1"/>
    <col min="11524" max="11524" width="27.7109375" style="63" customWidth="1"/>
    <col min="11525" max="11525" width="4" style="63" customWidth="1"/>
    <col min="11526" max="11556" width="4.7109375" style="63" customWidth="1"/>
    <col min="11557" max="11557" width="8.5703125" style="63" customWidth="1"/>
    <col min="11558" max="11559" width="4.7109375" style="63" customWidth="1"/>
    <col min="11560" max="11560" width="9.42578125" style="63" customWidth="1"/>
    <col min="11561" max="11561" width="6.140625" style="63" customWidth="1"/>
    <col min="11562" max="11562" width="6.28515625" style="63" customWidth="1"/>
    <col min="11563" max="11565" width="4.7109375" style="63" customWidth="1"/>
    <col min="11566" max="11566" width="4.85546875" style="63" customWidth="1"/>
    <col min="11567" max="11567" width="7" style="63" customWidth="1"/>
    <col min="11568" max="11568" width="6.28515625" style="63" customWidth="1"/>
    <col min="11569" max="11572" width="4.7109375" style="63" customWidth="1"/>
    <col min="11573" max="11573" width="8.7109375" style="63" customWidth="1"/>
    <col min="11574" max="11776" width="9.140625" style="63"/>
    <col min="11777" max="11777" width="4" style="63" customWidth="1"/>
    <col min="11778" max="11778" width="29.5703125" style="63" customWidth="1"/>
    <col min="11779" max="11779" width="16.5703125" style="63" customWidth="1"/>
    <col min="11780" max="11780" width="27.7109375" style="63" customWidth="1"/>
    <col min="11781" max="11781" width="4" style="63" customWidth="1"/>
    <col min="11782" max="11812" width="4.7109375" style="63" customWidth="1"/>
    <col min="11813" max="11813" width="8.5703125" style="63" customWidth="1"/>
    <col min="11814" max="11815" width="4.7109375" style="63" customWidth="1"/>
    <col min="11816" max="11816" width="9.42578125" style="63" customWidth="1"/>
    <col min="11817" max="11817" width="6.140625" style="63" customWidth="1"/>
    <col min="11818" max="11818" width="6.28515625" style="63" customWidth="1"/>
    <col min="11819" max="11821" width="4.7109375" style="63" customWidth="1"/>
    <col min="11822" max="11822" width="4.85546875" style="63" customWidth="1"/>
    <col min="11823" max="11823" width="7" style="63" customWidth="1"/>
    <col min="11824" max="11824" width="6.28515625" style="63" customWidth="1"/>
    <col min="11825" max="11828" width="4.7109375" style="63" customWidth="1"/>
    <col min="11829" max="11829" width="8.7109375" style="63" customWidth="1"/>
    <col min="11830" max="12032" width="9.140625" style="63"/>
    <col min="12033" max="12033" width="4" style="63" customWidth="1"/>
    <col min="12034" max="12034" width="29.5703125" style="63" customWidth="1"/>
    <col min="12035" max="12035" width="16.5703125" style="63" customWidth="1"/>
    <col min="12036" max="12036" width="27.7109375" style="63" customWidth="1"/>
    <col min="12037" max="12037" width="4" style="63" customWidth="1"/>
    <col min="12038" max="12068" width="4.7109375" style="63" customWidth="1"/>
    <col min="12069" max="12069" width="8.5703125" style="63" customWidth="1"/>
    <col min="12070" max="12071" width="4.7109375" style="63" customWidth="1"/>
    <col min="12072" max="12072" width="9.42578125" style="63" customWidth="1"/>
    <col min="12073" max="12073" width="6.140625" style="63" customWidth="1"/>
    <col min="12074" max="12074" width="6.28515625" style="63" customWidth="1"/>
    <col min="12075" max="12077" width="4.7109375" style="63" customWidth="1"/>
    <col min="12078" max="12078" width="4.85546875" style="63" customWidth="1"/>
    <col min="12079" max="12079" width="7" style="63" customWidth="1"/>
    <col min="12080" max="12080" width="6.28515625" style="63" customWidth="1"/>
    <col min="12081" max="12084" width="4.7109375" style="63" customWidth="1"/>
    <col min="12085" max="12085" width="8.7109375" style="63" customWidth="1"/>
    <col min="12086" max="12288" width="9.140625" style="63"/>
    <col min="12289" max="12289" width="4" style="63" customWidth="1"/>
    <col min="12290" max="12290" width="29.5703125" style="63" customWidth="1"/>
    <col min="12291" max="12291" width="16.5703125" style="63" customWidth="1"/>
    <col min="12292" max="12292" width="27.7109375" style="63" customWidth="1"/>
    <col min="12293" max="12293" width="4" style="63" customWidth="1"/>
    <col min="12294" max="12324" width="4.7109375" style="63" customWidth="1"/>
    <col min="12325" max="12325" width="8.5703125" style="63" customWidth="1"/>
    <col min="12326" max="12327" width="4.7109375" style="63" customWidth="1"/>
    <col min="12328" max="12328" width="9.42578125" style="63" customWidth="1"/>
    <col min="12329" max="12329" width="6.140625" style="63" customWidth="1"/>
    <col min="12330" max="12330" width="6.28515625" style="63" customWidth="1"/>
    <col min="12331" max="12333" width="4.7109375" style="63" customWidth="1"/>
    <col min="12334" max="12334" width="4.85546875" style="63" customWidth="1"/>
    <col min="12335" max="12335" width="7" style="63" customWidth="1"/>
    <col min="12336" max="12336" width="6.28515625" style="63" customWidth="1"/>
    <col min="12337" max="12340" width="4.7109375" style="63" customWidth="1"/>
    <col min="12341" max="12341" width="8.7109375" style="63" customWidth="1"/>
    <col min="12342" max="12544" width="9.140625" style="63"/>
    <col min="12545" max="12545" width="4" style="63" customWidth="1"/>
    <col min="12546" max="12546" width="29.5703125" style="63" customWidth="1"/>
    <col min="12547" max="12547" width="16.5703125" style="63" customWidth="1"/>
    <col min="12548" max="12548" width="27.7109375" style="63" customWidth="1"/>
    <col min="12549" max="12549" width="4" style="63" customWidth="1"/>
    <col min="12550" max="12580" width="4.7109375" style="63" customWidth="1"/>
    <col min="12581" max="12581" width="8.5703125" style="63" customWidth="1"/>
    <col min="12582" max="12583" width="4.7109375" style="63" customWidth="1"/>
    <col min="12584" max="12584" width="9.42578125" style="63" customWidth="1"/>
    <col min="12585" max="12585" width="6.140625" style="63" customWidth="1"/>
    <col min="12586" max="12586" width="6.28515625" style="63" customWidth="1"/>
    <col min="12587" max="12589" width="4.7109375" style="63" customWidth="1"/>
    <col min="12590" max="12590" width="4.85546875" style="63" customWidth="1"/>
    <col min="12591" max="12591" width="7" style="63" customWidth="1"/>
    <col min="12592" max="12592" width="6.28515625" style="63" customWidth="1"/>
    <col min="12593" max="12596" width="4.7109375" style="63" customWidth="1"/>
    <col min="12597" max="12597" width="8.7109375" style="63" customWidth="1"/>
    <col min="12598" max="12800" width="9.140625" style="63"/>
    <col min="12801" max="12801" width="4" style="63" customWidth="1"/>
    <col min="12802" max="12802" width="29.5703125" style="63" customWidth="1"/>
    <col min="12803" max="12803" width="16.5703125" style="63" customWidth="1"/>
    <col min="12804" max="12804" width="27.7109375" style="63" customWidth="1"/>
    <col min="12805" max="12805" width="4" style="63" customWidth="1"/>
    <col min="12806" max="12836" width="4.7109375" style="63" customWidth="1"/>
    <col min="12837" max="12837" width="8.5703125" style="63" customWidth="1"/>
    <col min="12838" max="12839" width="4.7109375" style="63" customWidth="1"/>
    <col min="12840" max="12840" width="9.42578125" style="63" customWidth="1"/>
    <col min="12841" max="12841" width="6.140625" style="63" customWidth="1"/>
    <col min="12842" max="12842" width="6.28515625" style="63" customWidth="1"/>
    <col min="12843" max="12845" width="4.7109375" style="63" customWidth="1"/>
    <col min="12846" max="12846" width="4.85546875" style="63" customWidth="1"/>
    <col min="12847" max="12847" width="7" style="63" customWidth="1"/>
    <col min="12848" max="12848" width="6.28515625" style="63" customWidth="1"/>
    <col min="12849" max="12852" width="4.7109375" style="63" customWidth="1"/>
    <col min="12853" max="12853" width="8.7109375" style="63" customWidth="1"/>
    <col min="12854" max="13056" width="9.140625" style="63"/>
    <col min="13057" max="13057" width="4" style="63" customWidth="1"/>
    <col min="13058" max="13058" width="29.5703125" style="63" customWidth="1"/>
    <col min="13059" max="13059" width="16.5703125" style="63" customWidth="1"/>
    <col min="13060" max="13060" width="27.7109375" style="63" customWidth="1"/>
    <col min="13061" max="13061" width="4" style="63" customWidth="1"/>
    <col min="13062" max="13092" width="4.7109375" style="63" customWidth="1"/>
    <col min="13093" max="13093" width="8.5703125" style="63" customWidth="1"/>
    <col min="13094" max="13095" width="4.7109375" style="63" customWidth="1"/>
    <col min="13096" max="13096" width="9.42578125" style="63" customWidth="1"/>
    <col min="13097" max="13097" width="6.140625" style="63" customWidth="1"/>
    <col min="13098" max="13098" width="6.28515625" style="63" customWidth="1"/>
    <col min="13099" max="13101" width="4.7109375" style="63" customWidth="1"/>
    <col min="13102" max="13102" width="4.85546875" style="63" customWidth="1"/>
    <col min="13103" max="13103" width="7" style="63" customWidth="1"/>
    <col min="13104" max="13104" width="6.28515625" style="63" customWidth="1"/>
    <col min="13105" max="13108" width="4.7109375" style="63" customWidth="1"/>
    <col min="13109" max="13109" width="8.7109375" style="63" customWidth="1"/>
    <col min="13110" max="13312" width="9.140625" style="63"/>
    <col min="13313" max="13313" width="4" style="63" customWidth="1"/>
    <col min="13314" max="13314" width="29.5703125" style="63" customWidth="1"/>
    <col min="13315" max="13315" width="16.5703125" style="63" customWidth="1"/>
    <col min="13316" max="13316" width="27.7109375" style="63" customWidth="1"/>
    <col min="13317" max="13317" width="4" style="63" customWidth="1"/>
    <col min="13318" max="13348" width="4.7109375" style="63" customWidth="1"/>
    <col min="13349" max="13349" width="8.5703125" style="63" customWidth="1"/>
    <col min="13350" max="13351" width="4.7109375" style="63" customWidth="1"/>
    <col min="13352" max="13352" width="9.42578125" style="63" customWidth="1"/>
    <col min="13353" max="13353" width="6.140625" style="63" customWidth="1"/>
    <col min="13354" max="13354" width="6.28515625" style="63" customWidth="1"/>
    <col min="13355" max="13357" width="4.7109375" style="63" customWidth="1"/>
    <col min="13358" max="13358" width="4.85546875" style="63" customWidth="1"/>
    <col min="13359" max="13359" width="7" style="63" customWidth="1"/>
    <col min="13360" max="13360" width="6.28515625" style="63" customWidth="1"/>
    <col min="13361" max="13364" width="4.7109375" style="63" customWidth="1"/>
    <col min="13365" max="13365" width="8.7109375" style="63" customWidth="1"/>
    <col min="13366" max="13568" width="9.140625" style="63"/>
    <col min="13569" max="13569" width="4" style="63" customWidth="1"/>
    <col min="13570" max="13570" width="29.5703125" style="63" customWidth="1"/>
    <col min="13571" max="13571" width="16.5703125" style="63" customWidth="1"/>
    <col min="13572" max="13572" width="27.7109375" style="63" customWidth="1"/>
    <col min="13573" max="13573" width="4" style="63" customWidth="1"/>
    <col min="13574" max="13604" width="4.7109375" style="63" customWidth="1"/>
    <col min="13605" max="13605" width="8.5703125" style="63" customWidth="1"/>
    <col min="13606" max="13607" width="4.7109375" style="63" customWidth="1"/>
    <col min="13608" max="13608" width="9.42578125" style="63" customWidth="1"/>
    <col min="13609" max="13609" width="6.140625" style="63" customWidth="1"/>
    <col min="13610" max="13610" width="6.28515625" style="63" customWidth="1"/>
    <col min="13611" max="13613" width="4.7109375" style="63" customWidth="1"/>
    <col min="13614" max="13614" width="4.85546875" style="63" customWidth="1"/>
    <col min="13615" max="13615" width="7" style="63" customWidth="1"/>
    <col min="13616" max="13616" width="6.28515625" style="63" customWidth="1"/>
    <col min="13617" max="13620" width="4.7109375" style="63" customWidth="1"/>
    <col min="13621" max="13621" width="8.7109375" style="63" customWidth="1"/>
    <col min="13622" max="13824" width="9.140625" style="63"/>
    <col min="13825" max="13825" width="4" style="63" customWidth="1"/>
    <col min="13826" max="13826" width="29.5703125" style="63" customWidth="1"/>
    <col min="13827" max="13827" width="16.5703125" style="63" customWidth="1"/>
    <col min="13828" max="13828" width="27.7109375" style="63" customWidth="1"/>
    <col min="13829" max="13829" width="4" style="63" customWidth="1"/>
    <col min="13830" max="13860" width="4.7109375" style="63" customWidth="1"/>
    <col min="13861" max="13861" width="8.5703125" style="63" customWidth="1"/>
    <col min="13862" max="13863" width="4.7109375" style="63" customWidth="1"/>
    <col min="13864" max="13864" width="9.42578125" style="63" customWidth="1"/>
    <col min="13865" max="13865" width="6.140625" style="63" customWidth="1"/>
    <col min="13866" max="13866" width="6.28515625" style="63" customWidth="1"/>
    <col min="13867" max="13869" width="4.7109375" style="63" customWidth="1"/>
    <col min="13870" max="13870" width="4.85546875" style="63" customWidth="1"/>
    <col min="13871" max="13871" width="7" style="63" customWidth="1"/>
    <col min="13872" max="13872" width="6.28515625" style="63" customWidth="1"/>
    <col min="13873" max="13876" width="4.7109375" style="63" customWidth="1"/>
    <col min="13877" max="13877" width="8.7109375" style="63" customWidth="1"/>
    <col min="13878" max="14080" width="9.140625" style="63"/>
    <col min="14081" max="14081" width="4" style="63" customWidth="1"/>
    <col min="14082" max="14082" width="29.5703125" style="63" customWidth="1"/>
    <col min="14083" max="14083" width="16.5703125" style="63" customWidth="1"/>
    <col min="14084" max="14084" width="27.7109375" style="63" customWidth="1"/>
    <col min="14085" max="14085" width="4" style="63" customWidth="1"/>
    <col min="14086" max="14116" width="4.7109375" style="63" customWidth="1"/>
    <col min="14117" max="14117" width="8.5703125" style="63" customWidth="1"/>
    <col min="14118" max="14119" width="4.7109375" style="63" customWidth="1"/>
    <col min="14120" max="14120" width="9.42578125" style="63" customWidth="1"/>
    <col min="14121" max="14121" width="6.140625" style="63" customWidth="1"/>
    <col min="14122" max="14122" width="6.28515625" style="63" customWidth="1"/>
    <col min="14123" max="14125" width="4.7109375" style="63" customWidth="1"/>
    <col min="14126" max="14126" width="4.85546875" style="63" customWidth="1"/>
    <col min="14127" max="14127" width="7" style="63" customWidth="1"/>
    <col min="14128" max="14128" width="6.28515625" style="63" customWidth="1"/>
    <col min="14129" max="14132" width="4.7109375" style="63" customWidth="1"/>
    <col min="14133" max="14133" width="8.7109375" style="63" customWidth="1"/>
    <col min="14134" max="14336" width="9.140625" style="63"/>
    <col min="14337" max="14337" width="4" style="63" customWidth="1"/>
    <col min="14338" max="14338" width="29.5703125" style="63" customWidth="1"/>
    <col min="14339" max="14339" width="16.5703125" style="63" customWidth="1"/>
    <col min="14340" max="14340" width="27.7109375" style="63" customWidth="1"/>
    <col min="14341" max="14341" width="4" style="63" customWidth="1"/>
    <col min="14342" max="14372" width="4.7109375" style="63" customWidth="1"/>
    <col min="14373" max="14373" width="8.5703125" style="63" customWidth="1"/>
    <col min="14374" max="14375" width="4.7109375" style="63" customWidth="1"/>
    <col min="14376" max="14376" width="9.42578125" style="63" customWidth="1"/>
    <col min="14377" max="14377" width="6.140625" style="63" customWidth="1"/>
    <col min="14378" max="14378" width="6.28515625" style="63" customWidth="1"/>
    <col min="14379" max="14381" width="4.7109375" style="63" customWidth="1"/>
    <col min="14382" max="14382" width="4.85546875" style="63" customWidth="1"/>
    <col min="14383" max="14383" width="7" style="63" customWidth="1"/>
    <col min="14384" max="14384" width="6.28515625" style="63" customWidth="1"/>
    <col min="14385" max="14388" width="4.7109375" style="63" customWidth="1"/>
    <col min="14389" max="14389" width="8.7109375" style="63" customWidth="1"/>
    <col min="14390" max="14592" width="9.140625" style="63"/>
    <col min="14593" max="14593" width="4" style="63" customWidth="1"/>
    <col min="14594" max="14594" width="29.5703125" style="63" customWidth="1"/>
    <col min="14595" max="14595" width="16.5703125" style="63" customWidth="1"/>
    <col min="14596" max="14596" width="27.7109375" style="63" customWidth="1"/>
    <col min="14597" max="14597" width="4" style="63" customWidth="1"/>
    <col min="14598" max="14628" width="4.7109375" style="63" customWidth="1"/>
    <col min="14629" max="14629" width="8.5703125" style="63" customWidth="1"/>
    <col min="14630" max="14631" width="4.7109375" style="63" customWidth="1"/>
    <col min="14632" max="14632" width="9.42578125" style="63" customWidth="1"/>
    <col min="14633" max="14633" width="6.140625" style="63" customWidth="1"/>
    <col min="14634" max="14634" width="6.28515625" style="63" customWidth="1"/>
    <col min="14635" max="14637" width="4.7109375" style="63" customWidth="1"/>
    <col min="14638" max="14638" width="4.85546875" style="63" customWidth="1"/>
    <col min="14639" max="14639" width="7" style="63" customWidth="1"/>
    <col min="14640" max="14640" width="6.28515625" style="63" customWidth="1"/>
    <col min="14641" max="14644" width="4.7109375" style="63" customWidth="1"/>
    <col min="14645" max="14645" width="8.7109375" style="63" customWidth="1"/>
    <col min="14646" max="14848" width="9.140625" style="63"/>
    <col min="14849" max="14849" width="4" style="63" customWidth="1"/>
    <col min="14850" max="14850" width="29.5703125" style="63" customWidth="1"/>
    <col min="14851" max="14851" width="16.5703125" style="63" customWidth="1"/>
    <col min="14852" max="14852" width="27.7109375" style="63" customWidth="1"/>
    <col min="14853" max="14853" width="4" style="63" customWidth="1"/>
    <col min="14854" max="14884" width="4.7109375" style="63" customWidth="1"/>
    <col min="14885" max="14885" width="8.5703125" style="63" customWidth="1"/>
    <col min="14886" max="14887" width="4.7109375" style="63" customWidth="1"/>
    <col min="14888" max="14888" width="9.42578125" style="63" customWidth="1"/>
    <col min="14889" max="14889" width="6.140625" style="63" customWidth="1"/>
    <col min="14890" max="14890" width="6.28515625" style="63" customWidth="1"/>
    <col min="14891" max="14893" width="4.7109375" style="63" customWidth="1"/>
    <col min="14894" max="14894" width="4.85546875" style="63" customWidth="1"/>
    <col min="14895" max="14895" width="7" style="63" customWidth="1"/>
    <col min="14896" max="14896" width="6.28515625" style="63" customWidth="1"/>
    <col min="14897" max="14900" width="4.7109375" style="63" customWidth="1"/>
    <col min="14901" max="14901" width="8.7109375" style="63" customWidth="1"/>
    <col min="14902" max="15104" width="9.140625" style="63"/>
    <col min="15105" max="15105" width="4" style="63" customWidth="1"/>
    <col min="15106" max="15106" width="29.5703125" style="63" customWidth="1"/>
    <col min="15107" max="15107" width="16.5703125" style="63" customWidth="1"/>
    <col min="15108" max="15108" width="27.7109375" style="63" customWidth="1"/>
    <col min="15109" max="15109" width="4" style="63" customWidth="1"/>
    <col min="15110" max="15140" width="4.7109375" style="63" customWidth="1"/>
    <col min="15141" max="15141" width="8.5703125" style="63" customWidth="1"/>
    <col min="15142" max="15143" width="4.7109375" style="63" customWidth="1"/>
    <col min="15144" max="15144" width="9.42578125" style="63" customWidth="1"/>
    <col min="15145" max="15145" width="6.140625" style="63" customWidth="1"/>
    <col min="15146" max="15146" width="6.28515625" style="63" customWidth="1"/>
    <col min="15147" max="15149" width="4.7109375" style="63" customWidth="1"/>
    <col min="15150" max="15150" width="4.85546875" style="63" customWidth="1"/>
    <col min="15151" max="15151" width="7" style="63" customWidth="1"/>
    <col min="15152" max="15152" width="6.28515625" style="63" customWidth="1"/>
    <col min="15153" max="15156" width="4.7109375" style="63" customWidth="1"/>
    <col min="15157" max="15157" width="8.7109375" style="63" customWidth="1"/>
    <col min="15158" max="15360" width="9.140625" style="63"/>
    <col min="15361" max="15361" width="4" style="63" customWidth="1"/>
    <col min="15362" max="15362" width="29.5703125" style="63" customWidth="1"/>
    <col min="15363" max="15363" width="16.5703125" style="63" customWidth="1"/>
    <col min="15364" max="15364" width="27.7109375" style="63" customWidth="1"/>
    <col min="15365" max="15365" width="4" style="63" customWidth="1"/>
    <col min="15366" max="15396" width="4.7109375" style="63" customWidth="1"/>
    <col min="15397" max="15397" width="8.5703125" style="63" customWidth="1"/>
    <col min="15398" max="15399" width="4.7109375" style="63" customWidth="1"/>
    <col min="15400" max="15400" width="9.42578125" style="63" customWidth="1"/>
    <col min="15401" max="15401" width="6.140625" style="63" customWidth="1"/>
    <col min="15402" max="15402" width="6.28515625" style="63" customWidth="1"/>
    <col min="15403" max="15405" width="4.7109375" style="63" customWidth="1"/>
    <col min="15406" max="15406" width="4.85546875" style="63" customWidth="1"/>
    <col min="15407" max="15407" width="7" style="63" customWidth="1"/>
    <col min="15408" max="15408" width="6.28515625" style="63" customWidth="1"/>
    <col min="15409" max="15412" width="4.7109375" style="63" customWidth="1"/>
    <col min="15413" max="15413" width="8.7109375" style="63" customWidth="1"/>
    <col min="15414" max="15616" width="9.140625" style="63"/>
    <col min="15617" max="15617" width="4" style="63" customWidth="1"/>
    <col min="15618" max="15618" width="29.5703125" style="63" customWidth="1"/>
    <col min="15619" max="15619" width="16.5703125" style="63" customWidth="1"/>
    <col min="15620" max="15620" width="27.7109375" style="63" customWidth="1"/>
    <col min="15621" max="15621" width="4" style="63" customWidth="1"/>
    <col min="15622" max="15652" width="4.7109375" style="63" customWidth="1"/>
    <col min="15653" max="15653" width="8.5703125" style="63" customWidth="1"/>
    <col min="15654" max="15655" width="4.7109375" style="63" customWidth="1"/>
    <col min="15656" max="15656" width="9.42578125" style="63" customWidth="1"/>
    <col min="15657" max="15657" width="6.140625" style="63" customWidth="1"/>
    <col min="15658" max="15658" width="6.28515625" style="63" customWidth="1"/>
    <col min="15659" max="15661" width="4.7109375" style="63" customWidth="1"/>
    <col min="15662" max="15662" width="4.85546875" style="63" customWidth="1"/>
    <col min="15663" max="15663" width="7" style="63" customWidth="1"/>
    <col min="15664" max="15664" width="6.28515625" style="63" customWidth="1"/>
    <col min="15665" max="15668" width="4.7109375" style="63" customWidth="1"/>
    <col min="15669" max="15669" width="8.7109375" style="63" customWidth="1"/>
    <col min="15670" max="15872" width="9.140625" style="63"/>
    <col min="15873" max="15873" width="4" style="63" customWidth="1"/>
    <col min="15874" max="15874" width="29.5703125" style="63" customWidth="1"/>
    <col min="15875" max="15875" width="16.5703125" style="63" customWidth="1"/>
    <col min="15876" max="15876" width="27.7109375" style="63" customWidth="1"/>
    <col min="15877" max="15877" width="4" style="63" customWidth="1"/>
    <col min="15878" max="15908" width="4.7109375" style="63" customWidth="1"/>
    <col min="15909" max="15909" width="8.5703125" style="63" customWidth="1"/>
    <col min="15910" max="15911" width="4.7109375" style="63" customWidth="1"/>
    <col min="15912" max="15912" width="9.42578125" style="63" customWidth="1"/>
    <col min="15913" max="15913" width="6.140625" style="63" customWidth="1"/>
    <col min="15914" max="15914" width="6.28515625" style="63" customWidth="1"/>
    <col min="15915" max="15917" width="4.7109375" style="63" customWidth="1"/>
    <col min="15918" max="15918" width="4.85546875" style="63" customWidth="1"/>
    <col min="15919" max="15919" width="7" style="63" customWidth="1"/>
    <col min="15920" max="15920" width="6.28515625" style="63" customWidth="1"/>
    <col min="15921" max="15924" width="4.7109375" style="63" customWidth="1"/>
    <col min="15925" max="15925" width="8.7109375" style="63" customWidth="1"/>
    <col min="15926" max="16128" width="9.140625" style="63"/>
    <col min="16129" max="16129" width="4" style="63" customWidth="1"/>
    <col min="16130" max="16130" width="29.5703125" style="63" customWidth="1"/>
    <col min="16131" max="16131" width="16.5703125" style="63" customWidth="1"/>
    <col min="16132" max="16132" width="27.7109375" style="63" customWidth="1"/>
    <col min="16133" max="16133" width="4" style="63" customWidth="1"/>
    <col min="16134" max="16164" width="4.7109375" style="63" customWidth="1"/>
    <col min="16165" max="16165" width="8.5703125" style="63" customWidth="1"/>
    <col min="16166" max="16167" width="4.7109375" style="63" customWidth="1"/>
    <col min="16168" max="16168" width="9.42578125" style="63" customWidth="1"/>
    <col min="16169" max="16169" width="6.140625" style="63" customWidth="1"/>
    <col min="16170" max="16170" width="6.28515625" style="63" customWidth="1"/>
    <col min="16171" max="16173" width="4.7109375" style="63" customWidth="1"/>
    <col min="16174" max="16174" width="4.85546875" style="63" customWidth="1"/>
    <col min="16175" max="16175" width="7" style="63" customWidth="1"/>
    <col min="16176" max="16176" width="6.28515625" style="63" customWidth="1"/>
    <col min="16177" max="16180" width="4.7109375" style="63" customWidth="1"/>
    <col min="16181" max="16181" width="8.7109375" style="63" customWidth="1"/>
    <col min="16182" max="16384" width="9.140625" style="63"/>
  </cols>
  <sheetData>
    <row r="2" spans="1:53" ht="12.75" customHeight="1" x14ac:dyDescent="0.2">
      <c r="A2" s="243" t="s">
        <v>16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AE2" s="244" t="s">
        <v>17</v>
      </c>
      <c r="AF2" s="245"/>
      <c r="AG2" s="245"/>
      <c r="AH2" s="245"/>
      <c r="AI2" s="245"/>
      <c r="AJ2" s="246"/>
      <c r="AL2" s="247" t="s">
        <v>18</v>
      </c>
      <c r="AM2" s="248"/>
      <c r="AN2" s="249"/>
      <c r="AO2" s="247" t="s">
        <v>19</v>
      </c>
      <c r="AP2" s="248"/>
      <c r="AQ2" s="249"/>
    </row>
    <row r="3" spans="1:53" ht="12.75" customHeight="1" x14ac:dyDescent="0.2">
      <c r="D3" s="66" t="s">
        <v>20</v>
      </c>
      <c r="E3" s="67"/>
      <c r="AE3" s="244" t="s">
        <v>21</v>
      </c>
      <c r="AF3" s="245"/>
      <c r="AG3" s="246"/>
      <c r="AH3" s="253" t="s">
        <v>22</v>
      </c>
      <c r="AI3" s="254"/>
      <c r="AJ3" s="255"/>
      <c r="AL3" s="250"/>
      <c r="AM3" s="251"/>
      <c r="AN3" s="252"/>
      <c r="AO3" s="250"/>
      <c r="AP3" s="251"/>
      <c r="AQ3" s="252"/>
    </row>
    <row r="4" spans="1:53" ht="13.5" customHeight="1" x14ac:dyDescent="0.2">
      <c r="A4" s="68"/>
      <c r="B4" s="68"/>
      <c r="C4" s="69"/>
      <c r="D4" s="68"/>
      <c r="E4" s="68"/>
      <c r="F4" s="68"/>
      <c r="G4" s="68"/>
      <c r="H4" s="68"/>
      <c r="I4" s="68"/>
      <c r="J4" s="70"/>
      <c r="K4" s="70"/>
      <c r="L4" s="70"/>
      <c r="M4" s="70"/>
      <c r="N4" s="70"/>
      <c r="O4" s="70"/>
      <c r="P4" s="71"/>
      <c r="Q4" s="71"/>
      <c r="R4" s="71"/>
      <c r="S4" s="68"/>
      <c r="T4" s="68"/>
      <c r="U4" s="68"/>
      <c r="V4" s="68"/>
      <c r="Z4" s="68"/>
      <c r="AB4" s="68"/>
      <c r="AC4" s="68"/>
      <c r="AE4" s="260">
        <v>43497</v>
      </c>
      <c r="AF4" s="261"/>
      <c r="AG4" s="262"/>
      <c r="AH4" s="260">
        <v>43524</v>
      </c>
      <c r="AI4" s="261"/>
      <c r="AJ4" s="262"/>
      <c r="AK4" s="68"/>
      <c r="AL4" s="263"/>
      <c r="AM4" s="264"/>
      <c r="AN4" s="265"/>
      <c r="AO4" s="266">
        <f ca="1">TODAY()</f>
        <v>43522</v>
      </c>
      <c r="AP4" s="267"/>
      <c r="AQ4" s="268"/>
    </row>
    <row r="5" spans="1:53" x14ac:dyDescent="0.2">
      <c r="A5" s="269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72"/>
      <c r="Q5" s="72"/>
      <c r="R5" s="68"/>
      <c r="S5" s="68"/>
      <c r="T5" s="68"/>
      <c r="U5" s="68"/>
      <c r="V5" s="68"/>
      <c r="Z5" s="68"/>
      <c r="AB5" s="68"/>
      <c r="AC5" s="68"/>
      <c r="AF5" s="68"/>
      <c r="AG5" s="68"/>
      <c r="AH5" s="68"/>
      <c r="AI5" s="68"/>
      <c r="AJ5" s="68"/>
      <c r="AK5" s="68"/>
    </row>
    <row r="6" spans="1:53" ht="12.75" customHeight="1" x14ac:dyDescent="0.2">
      <c r="A6" s="239" t="s">
        <v>23</v>
      </c>
      <c r="B6" s="239"/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71"/>
      <c r="Q6" s="71"/>
      <c r="R6" s="68"/>
      <c r="S6" s="68"/>
      <c r="T6" s="68"/>
      <c r="U6" s="68"/>
      <c r="V6" s="68"/>
      <c r="Z6" s="68"/>
      <c r="AB6" s="68"/>
      <c r="AC6" s="68"/>
      <c r="AK6" s="68"/>
    </row>
    <row r="7" spans="1:53" ht="16.5" customHeight="1" x14ac:dyDescent="0.2">
      <c r="A7" s="68"/>
      <c r="B7" s="73"/>
      <c r="C7" s="74"/>
      <c r="D7" s="68"/>
      <c r="E7" s="68"/>
      <c r="F7" s="68"/>
      <c r="G7" s="68"/>
      <c r="H7" s="68"/>
      <c r="I7" s="270" t="s">
        <v>24</v>
      </c>
      <c r="J7" s="270"/>
      <c r="K7" s="270"/>
      <c r="L7" s="270"/>
      <c r="M7" s="270"/>
      <c r="N7" s="270"/>
      <c r="O7" s="270"/>
      <c r="P7" s="270"/>
      <c r="Q7" s="270"/>
      <c r="R7" s="270"/>
      <c r="S7" s="270"/>
      <c r="T7" s="270"/>
      <c r="U7" s="270"/>
      <c r="V7" s="75"/>
      <c r="W7" s="191"/>
      <c r="X7" s="191"/>
      <c r="Y7" s="191"/>
      <c r="Z7" s="75"/>
      <c r="AA7" s="191"/>
      <c r="AB7" s="75"/>
      <c r="AC7" s="75"/>
      <c r="AD7" s="417"/>
      <c r="AE7" s="415"/>
      <c r="AF7" s="76"/>
      <c r="AG7" s="76"/>
      <c r="AH7" s="76"/>
      <c r="AI7" s="76"/>
      <c r="AJ7" s="76"/>
      <c r="AK7" s="76"/>
      <c r="AQ7" s="77"/>
      <c r="AR7" s="77"/>
      <c r="AS7" s="77"/>
      <c r="AT7" s="77"/>
      <c r="AU7" s="77"/>
      <c r="AV7" s="77"/>
      <c r="AW7" s="77"/>
      <c r="AX7" s="77"/>
      <c r="AY7" s="77"/>
      <c r="AZ7" s="77"/>
    </row>
    <row r="8" spans="1:53" ht="18" customHeight="1" x14ac:dyDescent="0.2">
      <c r="A8" s="68"/>
      <c r="B8" s="68"/>
      <c r="C8" s="69"/>
      <c r="D8" s="68"/>
      <c r="E8" s="68"/>
      <c r="F8" s="73"/>
      <c r="G8" s="73"/>
      <c r="H8" s="271" t="s">
        <v>25</v>
      </c>
      <c r="I8" s="271"/>
      <c r="J8" s="271"/>
      <c r="K8" s="271"/>
      <c r="L8" s="271"/>
      <c r="M8" s="271"/>
      <c r="N8" s="271"/>
      <c r="O8" s="271"/>
      <c r="P8" s="271"/>
      <c r="Q8" s="271"/>
      <c r="R8" s="272" t="s">
        <v>26</v>
      </c>
      <c r="S8" s="272"/>
      <c r="T8" s="272"/>
      <c r="U8" s="272"/>
      <c r="V8" s="272"/>
      <c r="W8" s="272"/>
      <c r="X8" s="272"/>
      <c r="Y8" s="272"/>
      <c r="Z8" s="272"/>
      <c r="AA8" s="272"/>
      <c r="AB8" s="272"/>
      <c r="AC8" s="272"/>
      <c r="AD8" s="272"/>
      <c r="AE8" s="272"/>
      <c r="AF8" s="272"/>
      <c r="AG8" s="272"/>
      <c r="AH8" s="272"/>
      <c r="AI8" s="272"/>
      <c r="AJ8" s="272"/>
      <c r="AK8" s="272"/>
      <c r="AL8" s="76"/>
      <c r="AM8" s="76"/>
      <c r="AN8" s="76"/>
      <c r="AO8" s="76"/>
      <c r="AP8" s="76"/>
      <c r="AQ8" s="77"/>
      <c r="AR8" s="77"/>
      <c r="AS8" s="77"/>
      <c r="AT8" s="77"/>
      <c r="AU8" s="77"/>
      <c r="AV8" s="77"/>
      <c r="AW8" s="77"/>
      <c r="AX8" s="77"/>
      <c r="AY8" s="77"/>
      <c r="AZ8" s="77"/>
    </row>
    <row r="9" spans="1:53" ht="13.5" thickBot="1" x14ac:dyDescent="0.25"/>
    <row r="10" spans="1:53" s="78" customFormat="1" ht="19.5" customHeight="1" thickBot="1" x14ac:dyDescent="0.25">
      <c r="A10" s="273" t="s">
        <v>27</v>
      </c>
      <c r="B10" s="273" t="s">
        <v>28</v>
      </c>
      <c r="C10" s="285" t="s">
        <v>29</v>
      </c>
      <c r="D10" s="273" t="s">
        <v>30</v>
      </c>
      <c r="E10" s="287" t="s">
        <v>31</v>
      </c>
      <c r="F10" s="289" t="s">
        <v>32</v>
      </c>
      <c r="G10" s="289"/>
      <c r="H10" s="289"/>
      <c r="I10" s="289"/>
      <c r="J10" s="289"/>
      <c r="K10" s="289"/>
      <c r="L10" s="289"/>
      <c r="M10" s="289"/>
      <c r="N10" s="289"/>
      <c r="O10" s="289"/>
      <c r="P10" s="289"/>
      <c r="Q10" s="289"/>
      <c r="R10" s="289"/>
      <c r="S10" s="289"/>
      <c r="T10" s="289"/>
      <c r="U10" s="289"/>
      <c r="V10" s="289"/>
      <c r="W10" s="289"/>
      <c r="X10" s="289"/>
      <c r="Y10" s="289"/>
      <c r="Z10" s="289"/>
      <c r="AA10" s="289"/>
      <c r="AB10" s="289"/>
      <c r="AC10" s="289"/>
      <c r="AD10" s="289"/>
      <c r="AE10" s="289"/>
      <c r="AF10" s="289"/>
      <c r="AG10" s="289"/>
      <c r="AH10" s="289"/>
      <c r="AI10" s="289"/>
      <c r="AJ10" s="289"/>
      <c r="AK10" s="290" t="s">
        <v>33</v>
      </c>
      <c r="AL10" s="281" t="s">
        <v>34</v>
      </c>
      <c r="AM10" s="258" t="s">
        <v>35</v>
      </c>
      <c r="AN10" s="283" t="s">
        <v>36</v>
      </c>
      <c r="AO10" s="258" t="s">
        <v>37</v>
      </c>
      <c r="AP10" s="256" t="s">
        <v>38</v>
      </c>
      <c r="AQ10" s="258" t="s">
        <v>39</v>
      </c>
      <c r="AR10" s="256" t="s">
        <v>40</v>
      </c>
      <c r="AS10" s="256" t="s">
        <v>41</v>
      </c>
      <c r="AT10" s="256" t="s">
        <v>42</v>
      </c>
      <c r="AU10" s="256" t="s">
        <v>43</v>
      </c>
      <c r="AV10" s="256" t="s">
        <v>44</v>
      </c>
      <c r="AW10" s="256" t="s">
        <v>45</v>
      </c>
      <c r="AX10" s="256" t="s">
        <v>46</v>
      </c>
      <c r="AY10" s="256" t="s">
        <v>47</v>
      </c>
      <c r="AZ10" s="256" t="s">
        <v>48</v>
      </c>
      <c r="BA10" s="313" t="s">
        <v>49</v>
      </c>
    </row>
    <row r="11" spans="1:53" s="78" customFormat="1" ht="146.44999999999999" customHeight="1" thickBot="1" x14ac:dyDescent="0.25">
      <c r="A11" s="274"/>
      <c r="B11" s="274"/>
      <c r="C11" s="286"/>
      <c r="D11" s="274"/>
      <c r="E11" s="288"/>
      <c r="F11" s="79">
        <v>1</v>
      </c>
      <c r="G11" s="80">
        <v>2</v>
      </c>
      <c r="H11" s="80">
        <v>3</v>
      </c>
      <c r="I11" s="80">
        <v>4</v>
      </c>
      <c r="J11" s="80">
        <v>5</v>
      </c>
      <c r="K11" s="80">
        <v>6</v>
      </c>
      <c r="L11" s="80">
        <v>7</v>
      </c>
      <c r="M11" s="80">
        <v>8</v>
      </c>
      <c r="N11" s="80">
        <v>9</v>
      </c>
      <c r="O11" s="80">
        <v>10</v>
      </c>
      <c r="P11" s="80">
        <v>11</v>
      </c>
      <c r="Q11" s="80">
        <v>12</v>
      </c>
      <c r="R11" s="80">
        <v>13</v>
      </c>
      <c r="S11" s="80">
        <v>14</v>
      </c>
      <c r="T11" s="80">
        <v>15</v>
      </c>
      <c r="U11" s="80">
        <v>16</v>
      </c>
      <c r="V11" s="80">
        <v>17</v>
      </c>
      <c r="W11" s="192">
        <v>18</v>
      </c>
      <c r="X11" s="192">
        <v>19</v>
      </c>
      <c r="Y11" s="192">
        <v>20</v>
      </c>
      <c r="Z11" s="80">
        <v>21</v>
      </c>
      <c r="AA11" s="192">
        <v>22</v>
      </c>
      <c r="AB11" s="80">
        <v>23</v>
      </c>
      <c r="AC11" s="80">
        <v>24</v>
      </c>
      <c r="AD11" s="418">
        <v>25</v>
      </c>
      <c r="AE11" s="176">
        <v>26</v>
      </c>
      <c r="AF11" s="80">
        <v>27</v>
      </c>
      <c r="AG11" s="80">
        <v>28</v>
      </c>
      <c r="AH11" s="80"/>
      <c r="AI11" s="80"/>
      <c r="AJ11" s="81"/>
      <c r="AK11" s="291"/>
      <c r="AL11" s="282"/>
      <c r="AM11" s="259"/>
      <c r="AN11" s="284"/>
      <c r="AO11" s="259"/>
      <c r="AP11" s="257"/>
      <c r="AQ11" s="259"/>
      <c r="AR11" s="257"/>
      <c r="AS11" s="257"/>
      <c r="AT11" s="257"/>
      <c r="AU11" s="257"/>
      <c r="AV11" s="257"/>
      <c r="AW11" s="257"/>
      <c r="AX11" s="257"/>
      <c r="AY11" s="257"/>
      <c r="AZ11" s="257"/>
      <c r="BA11" s="314"/>
    </row>
    <row r="12" spans="1:53" s="78" customFormat="1" ht="35.25" customHeight="1" thickBot="1" x14ac:dyDescent="0.25">
      <c r="A12" s="82"/>
      <c r="B12" s="83"/>
      <c r="C12" s="84"/>
      <c r="D12" s="83"/>
      <c r="E12" s="82"/>
      <c r="F12" s="85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193"/>
      <c r="X12" s="193"/>
      <c r="Y12" s="193"/>
      <c r="Z12" s="86"/>
      <c r="AA12" s="193"/>
      <c r="AB12" s="86"/>
      <c r="AC12" s="86"/>
      <c r="AD12" s="419"/>
      <c r="AE12" s="177"/>
      <c r="AF12" s="86"/>
      <c r="AG12" s="86"/>
      <c r="AH12" s="86"/>
      <c r="AI12" s="86"/>
      <c r="AJ12" s="87"/>
      <c r="AK12" s="88" t="s">
        <v>10</v>
      </c>
      <c r="AL12" s="89" t="s">
        <v>50</v>
      </c>
      <c r="AM12" s="89" t="s">
        <v>51</v>
      </c>
      <c r="AN12" s="90" t="s">
        <v>51</v>
      </c>
      <c r="AO12" s="89"/>
      <c r="AP12" s="89" t="s">
        <v>11</v>
      </c>
      <c r="AQ12" s="89" t="s">
        <v>52</v>
      </c>
      <c r="AR12" s="89" t="s">
        <v>53</v>
      </c>
      <c r="AS12" s="89" t="s">
        <v>54</v>
      </c>
      <c r="AT12" s="89" t="s">
        <v>55</v>
      </c>
      <c r="AU12" s="89" t="s">
        <v>56</v>
      </c>
      <c r="AV12" s="89" t="s">
        <v>57</v>
      </c>
      <c r="AW12" s="89" t="s">
        <v>58</v>
      </c>
      <c r="AX12" s="89" t="s">
        <v>59</v>
      </c>
      <c r="AY12" s="89" t="s">
        <v>497</v>
      </c>
      <c r="AZ12" s="89" t="s">
        <v>60</v>
      </c>
      <c r="BA12" s="91" t="s">
        <v>61</v>
      </c>
    </row>
    <row r="13" spans="1:53" ht="15" customHeight="1" x14ac:dyDescent="0.2">
      <c r="A13" s="292">
        <v>1</v>
      </c>
      <c r="B13" s="295" t="str">
        <f>IFERROR(VLOOKUP($C13,Списки!$A$1:$C$4003,2,0),"")</f>
        <v>Атодиресе Віктор Васильович</v>
      </c>
      <c r="C13" s="298" t="s">
        <v>129</v>
      </c>
      <c r="D13" s="324" t="str">
        <f>IFERROR(VLOOKUP($C13,Списки!$A$1:$C$4003,3,0),"")</f>
        <v>начальник дільниці</v>
      </c>
      <c r="E13"/>
      <c r="F13" s="92" t="str">
        <f>VLOOKUP(F$11,[1]Графік!$I$5:$L$32,3,0)</f>
        <v>Р</v>
      </c>
      <c r="G13" s="93" t="str">
        <f>VLOOKUP(G$11,[1]Графік!$I$5:$L$32,3,0)</f>
        <v>Р</v>
      </c>
      <c r="H13" s="93" t="str">
        <f>VLOOKUP(H$11,[1]Графік!$I$5:$L$32,3,0)</f>
        <v>Р</v>
      </c>
      <c r="I13" s="93" t="str">
        <f>VLOOKUP(I$11,[1]Графік!$I$5:$L$32,3,0)</f>
        <v>Р</v>
      </c>
      <c r="J13" s="93" t="str">
        <f>VLOOKUP(J$11,[1]Графік!$I$5:$L$32,3,0)</f>
        <v>ВВ</v>
      </c>
      <c r="K13" s="93" t="str">
        <f>VLOOKUP(K$11,[1]Графік!$I$5:$L$32,3,0)</f>
        <v>ВВ</v>
      </c>
      <c r="L13" s="93" t="str">
        <f>VLOOKUP(L$11,[1]Графік!$I$5:$L$32,3,0)</f>
        <v>Р</v>
      </c>
      <c r="M13" s="93" t="str">
        <f>VLOOKUP(M$11,[1]Графік!$I$5:$L$32,3,0)</f>
        <v>Р</v>
      </c>
      <c r="N13" s="93" t="str">
        <f>VLOOKUP(N$11,[1]Графік!$I$5:$L$32,3,0)</f>
        <v>Р</v>
      </c>
      <c r="O13" s="93" t="str">
        <f>VLOOKUP(O$11,[1]Графік!$I$5:$L$32,3,0)</f>
        <v>Р</v>
      </c>
      <c r="P13" s="93" t="str">
        <f>VLOOKUP(P$11,[1]Графік!$I$5:$L$32,3,0)</f>
        <v>ВВ</v>
      </c>
      <c r="Q13" s="93" t="str">
        <f>VLOOKUP(Q$11,[1]Графік!$I$5:$L$32,3,0)</f>
        <v>ВВ</v>
      </c>
      <c r="R13" s="93" t="str">
        <f>VLOOKUP(R$11,[1]Графік!$I$5:$L$32,3,0)</f>
        <v>Р</v>
      </c>
      <c r="S13" s="93" t="str">
        <f>VLOOKUP(S$11,[1]Графік!$I$5:$L$32,3,0)</f>
        <v>Р</v>
      </c>
      <c r="T13" s="93" t="str">
        <f>VLOOKUP(T$11,[1]Графік!$I$5:$L$32,3,0)</f>
        <v>Р</v>
      </c>
      <c r="U13" s="93" t="str">
        <f>VLOOKUP(U$11,[1]Графік!$I$5:$L$32,3,0)</f>
        <v>Р</v>
      </c>
      <c r="V13" s="93" t="str">
        <f>VLOOKUP(V$11,[1]Графік!$I$5:$L$32,3,0)</f>
        <v>ВВ</v>
      </c>
      <c r="W13" s="211" t="str">
        <f>VLOOKUP(W$11,[1]Графік!$I$5:$L$32,3,0)</f>
        <v>ВВ</v>
      </c>
      <c r="X13" s="211" t="str">
        <f>VLOOKUP(X$11,[1]Графік!$I$5:$L$32,3,0)</f>
        <v>Р</v>
      </c>
      <c r="Y13" s="211" t="str">
        <f>VLOOKUP(Y$11,[1]Графік!$I$5:$L$32,3,0)</f>
        <v>Р</v>
      </c>
      <c r="Z13" s="211" t="str">
        <f>VLOOKUP(Z$11,[1]Графік!$I$5:$L$32,3,0)</f>
        <v>Р</v>
      </c>
      <c r="AA13" s="211" t="str">
        <f>VLOOKUP(AA$11,[1]Графік!$I$5:$L$32,3,0)</f>
        <v>Р</v>
      </c>
      <c r="AB13" s="211" t="str">
        <f>VLOOKUP(AB$11,[1]Графік!$I$5:$L$32,3,0)</f>
        <v>ВВ</v>
      </c>
      <c r="AC13" s="211" t="str">
        <f>VLOOKUP(AC$11,[1]Графік!$I$5:$L$32,3,0)</f>
        <v>ВВ</v>
      </c>
      <c r="AD13" s="420" t="s">
        <v>10</v>
      </c>
      <c r="AE13" s="178" t="s">
        <v>10</v>
      </c>
      <c r="AF13" s="211" t="s">
        <v>10</v>
      </c>
      <c r="AG13" s="211" t="s">
        <v>10</v>
      </c>
      <c r="AH13" s="93"/>
      <c r="AI13" s="93"/>
      <c r="AJ13" s="93"/>
      <c r="AK13" s="275">
        <f ca="1">SUMIF($F13:$AJ16,"Р",$F14:$AJ14)</f>
        <v>144</v>
      </c>
      <c r="AL13" s="278">
        <f ca="1">SUMIF($F15:$AJ16,"НУ",$F16:$AJ16)</f>
        <v>0</v>
      </c>
      <c r="AM13" s="304">
        <f ca="1">SUMIF(F13:AJ16,"РВ",F14:AJ14)</f>
        <v>0</v>
      </c>
      <c r="AN13" s="307">
        <f ca="1">AK13+AL13+AM13</f>
        <v>144</v>
      </c>
      <c r="AO13" s="310">
        <f>COUNTIF($F13:$AJ16,"=Р")</f>
        <v>20</v>
      </c>
      <c r="AP13" s="310">
        <f>COUNTIF($F13:$AJ16,"=ВВ")</f>
        <v>8</v>
      </c>
      <c r="AQ13" s="310">
        <f>COUNTIF($F13:$AJ16,"=В")</f>
        <v>0</v>
      </c>
      <c r="AR13" s="240">
        <f>COUNTIF($F13:$AJ16,"=НА")</f>
        <v>0</v>
      </c>
      <c r="AS13" s="240">
        <f>COUNTIF(F13:AJ16,"=ТН")</f>
        <v>0</v>
      </c>
      <c r="AT13" s="240">
        <f>COUNTIF($F13:$AJ16,"=ВД")</f>
        <v>0</v>
      </c>
      <c r="AU13" s="240">
        <f>COUNTIF($F13:$AJ16,"=ВП")</f>
        <v>0</v>
      </c>
      <c r="AV13" s="240">
        <f>COUNTIF($F13:$AJ16,"=ДД")</f>
        <v>0</v>
      </c>
      <c r="AW13" s="240">
        <f>COUNTIF($F13:$AJ16,"=П")</f>
        <v>0</v>
      </c>
      <c r="AX13" s="240">
        <f>COUNTIF($F13:$AJ16,"=ПР")</f>
        <v>0</v>
      </c>
      <c r="AY13" s="315">
        <f>COUNTIF($F13:$AJ16,"=І")</f>
        <v>0</v>
      </c>
      <c r="AZ13" s="315">
        <f>COUNTIF($F13:$AJ16,"=НЗ")</f>
        <v>0</v>
      </c>
      <c r="BA13" s="318">
        <f>IF(C13&gt;1,[1]Графік!$L$36,"")</f>
        <v>160</v>
      </c>
    </row>
    <row r="14" spans="1:53" s="99" customFormat="1" ht="15" customHeight="1" x14ac:dyDescent="0.2">
      <c r="A14" s="293"/>
      <c r="B14" s="296"/>
      <c r="C14" s="299"/>
      <c r="D14" s="325"/>
      <c r="E14" s="95"/>
      <c r="F14" s="96">
        <f>IF(F13="Р",8,"")</f>
        <v>8</v>
      </c>
      <c r="G14" s="129">
        <f>IF(G13="Р",8,"")</f>
        <v>8</v>
      </c>
      <c r="H14" s="129">
        <f t="shared" ref="H14:R14" si="0">IF(H13="Р",8,"")</f>
        <v>8</v>
      </c>
      <c r="I14" s="129">
        <f t="shared" si="0"/>
        <v>8</v>
      </c>
      <c r="J14" s="129" t="str">
        <f t="shared" si="0"/>
        <v/>
      </c>
      <c r="K14" s="129" t="str">
        <f t="shared" si="0"/>
        <v/>
      </c>
      <c r="L14" s="129">
        <f t="shared" si="0"/>
        <v>8</v>
      </c>
      <c r="M14" s="129">
        <f t="shared" si="0"/>
        <v>8</v>
      </c>
      <c r="N14" s="129">
        <f t="shared" si="0"/>
        <v>8</v>
      </c>
      <c r="O14" s="129">
        <f t="shared" si="0"/>
        <v>8</v>
      </c>
      <c r="P14" s="129" t="str">
        <f t="shared" si="0"/>
        <v/>
      </c>
      <c r="Q14" s="129" t="str">
        <f t="shared" si="0"/>
        <v/>
      </c>
      <c r="R14" s="129">
        <f t="shared" si="0"/>
        <v>8</v>
      </c>
      <c r="S14" s="129">
        <f t="shared" ref="S14:U14" si="1">IF(S13="Р",8,"")</f>
        <v>8</v>
      </c>
      <c r="T14" s="129">
        <f t="shared" si="1"/>
        <v>8</v>
      </c>
      <c r="U14" s="129">
        <f t="shared" si="1"/>
        <v>8</v>
      </c>
      <c r="V14" s="129"/>
      <c r="W14" s="210"/>
      <c r="X14" s="210">
        <v>8</v>
      </c>
      <c r="Y14" s="210">
        <v>8</v>
      </c>
      <c r="Z14" s="210">
        <v>8</v>
      </c>
      <c r="AA14" s="210">
        <v>8</v>
      </c>
      <c r="AB14" s="129"/>
      <c r="AC14" s="129"/>
      <c r="AD14" s="421">
        <v>8</v>
      </c>
      <c r="AE14" s="185">
        <v>8</v>
      </c>
      <c r="AF14" s="129"/>
      <c r="AG14" s="129"/>
      <c r="AH14" s="129"/>
      <c r="AI14" s="129"/>
      <c r="AJ14" s="129"/>
      <c r="AK14" s="276"/>
      <c r="AL14" s="279"/>
      <c r="AM14" s="305"/>
      <c r="AN14" s="308"/>
      <c r="AO14" s="311"/>
      <c r="AP14" s="311"/>
      <c r="AQ14" s="311"/>
      <c r="AR14" s="241"/>
      <c r="AS14" s="241"/>
      <c r="AT14" s="241"/>
      <c r="AU14" s="241"/>
      <c r="AV14" s="241"/>
      <c r="AW14" s="241"/>
      <c r="AX14" s="241"/>
      <c r="AY14" s="316"/>
      <c r="AZ14" s="316"/>
      <c r="BA14" s="319"/>
    </row>
    <row r="15" spans="1:53" ht="15" customHeight="1" x14ac:dyDescent="0.2">
      <c r="A15" s="293"/>
      <c r="B15" s="296"/>
      <c r="C15" s="299"/>
      <c r="D15" s="325"/>
      <c r="E15" s="95"/>
      <c r="F15" s="100" t="str">
        <f>IF(F16&gt;0,"НУ","")</f>
        <v/>
      </c>
      <c r="G15" s="131" t="str">
        <f>IF(G16&gt;0,"НУ","")</f>
        <v/>
      </c>
      <c r="H15" s="131" t="str">
        <f t="shared" ref="H15:T15" si="2">IF(H16&gt;0,"НУ","")</f>
        <v/>
      </c>
      <c r="I15" s="131" t="str">
        <f t="shared" si="2"/>
        <v/>
      </c>
      <c r="J15" s="131" t="str">
        <f t="shared" si="2"/>
        <v/>
      </c>
      <c r="K15" s="131" t="str">
        <f t="shared" si="2"/>
        <v/>
      </c>
      <c r="L15" s="131" t="str">
        <f t="shared" si="2"/>
        <v/>
      </c>
      <c r="M15" s="131" t="str">
        <f t="shared" si="2"/>
        <v/>
      </c>
      <c r="N15" s="131" t="str">
        <f t="shared" si="2"/>
        <v/>
      </c>
      <c r="O15" s="131" t="str">
        <f t="shared" si="2"/>
        <v/>
      </c>
      <c r="P15" s="131" t="str">
        <f t="shared" si="2"/>
        <v/>
      </c>
      <c r="Q15" s="131" t="str">
        <f t="shared" si="2"/>
        <v/>
      </c>
      <c r="R15" s="131" t="str">
        <f t="shared" si="2"/>
        <v/>
      </c>
      <c r="S15" s="131" t="str">
        <f t="shared" si="2"/>
        <v/>
      </c>
      <c r="T15" s="131" t="str">
        <f t="shared" si="2"/>
        <v/>
      </c>
      <c r="U15" s="131"/>
      <c r="V15" s="131"/>
      <c r="W15" s="212"/>
      <c r="X15" s="212"/>
      <c r="Y15" s="212"/>
      <c r="Z15" s="131"/>
      <c r="AA15" s="212"/>
      <c r="AB15" s="131"/>
      <c r="AC15" s="131"/>
      <c r="AD15" s="422"/>
      <c r="AE15" s="186"/>
      <c r="AF15" s="131"/>
      <c r="AG15" s="131"/>
      <c r="AH15" s="131"/>
      <c r="AI15" s="131"/>
      <c r="AJ15" s="131"/>
      <c r="AK15" s="276"/>
      <c r="AL15" s="279"/>
      <c r="AM15" s="305"/>
      <c r="AN15" s="308"/>
      <c r="AO15" s="311"/>
      <c r="AP15" s="311"/>
      <c r="AQ15" s="311"/>
      <c r="AR15" s="241"/>
      <c r="AS15" s="241"/>
      <c r="AT15" s="241"/>
      <c r="AU15" s="241"/>
      <c r="AV15" s="241"/>
      <c r="AW15" s="241"/>
      <c r="AX15" s="241"/>
      <c r="AY15" s="316"/>
      <c r="AZ15" s="316"/>
      <c r="BA15" s="319"/>
    </row>
    <row r="16" spans="1:53" s="99" customFormat="1" ht="15" customHeight="1" thickBot="1" x14ac:dyDescent="0.25">
      <c r="A16" s="294"/>
      <c r="B16" s="297"/>
      <c r="C16" s="300"/>
      <c r="D16" s="326"/>
      <c r="E16" s="104"/>
      <c r="F16" s="105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213"/>
      <c r="X16" s="213"/>
      <c r="Y16" s="213"/>
      <c r="Z16" s="132"/>
      <c r="AA16" s="213"/>
      <c r="AB16" s="132"/>
      <c r="AC16" s="132"/>
      <c r="AD16" s="423"/>
      <c r="AE16" s="187"/>
      <c r="AF16" s="132"/>
      <c r="AG16" s="132"/>
      <c r="AH16" s="132"/>
      <c r="AI16" s="132"/>
      <c r="AJ16" s="132"/>
      <c r="AK16" s="277"/>
      <c r="AL16" s="280"/>
      <c r="AM16" s="306"/>
      <c r="AN16" s="309"/>
      <c r="AO16" s="312"/>
      <c r="AP16" s="312"/>
      <c r="AQ16" s="312"/>
      <c r="AR16" s="242"/>
      <c r="AS16" s="242"/>
      <c r="AT16" s="242"/>
      <c r="AU16" s="242"/>
      <c r="AV16" s="242"/>
      <c r="AW16" s="242"/>
      <c r="AX16" s="242"/>
      <c r="AY16" s="317"/>
      <c r="AZ16" s="317"/>
      <c r="BA16" s="320"/>
    </row>
    <row r="17" spans="1:53" ht="15" customHeight="1" x14ac:dyDescent="0.2">
      <c r="A17" s="292">
        <v>2</v>
      </c>
      <c r="B17" s="295" t="str">
        <f>IFERROR(VLOOKUP($C17,Списки!$A$1:$C$4003,2,0),"")</f>
        <v>Білий Денис Сергійович</v>
      </c>
      <c r="C17" s="298" t="s">
        <v>131</v>
      </c>
      <c r="D17" s="324" t="str">
        <f>IFERROR(VLOOKUP($C17,Списки!$A$1:$C$4003,3,0),"")</f>
        <v>інструктор виробничого навчання</v>
      </c>
      <c r="E17" s="108"/>
      <c r="F17" s="92" t="str">
        <f>VLOOKUP(F$11,[1]Графік!$I$5:$L$32,3,0)</f>
        <v>Р</v>
      </c>
      <c r="G17" s="93" t="str">
        <f>VLOOKUP(G$11,[1]Графік!$I$5:$L$32,3,0)</f>
        <v>Р</v>
      </c>
      <c r="H17" s="93" t="str">
        <f>VLOOKUP(H$11,[1]Графік!$I$5:$L$32,3,0)</f>
        <v>Р</v>
      </c>
      <c r="I17" s="93" t="s">
        <v>501</v>
      </c>
      <c r="J17" s="93" t="str">
        <f>VLOOKUP(J$11,[1]Графік!$I$5:$L$32,3,0)</f>
        <v>ВВ</v>
      </c>
      <c r="K17" s="93" t="str">
        <f>VLOOKUP(K$11,[1]Графік!$I$5:$L$32,3,0)</f>
        <v>ВВ</v>
      </c>
      <c r="L17" s="93" t="str">
        <f>VLOOKUP(L$11,[1]Графік!$I$5:$L$32,3,0)</f>
        <v>Р</v>
      </c>
      <c r="M17" s="93" t="str">
        <f>VLOOKUP(M$11,[1]Графік!$I$5:$L$32,3,0)</f>
        <v>Р</v>
      </c>
      <c r="N17" s="93" t="str">
        <f>VLOOKUP(N$11,[1]Графік!$I$5:$L$32,3,0)</f>
        <v>Р</v>
      </c>
      <c r="O17" s="93" t="s">
        <v>501</v>
      </c>
      <c r="P17" s="93" t="str">
        <f>VLOOKUP(P$11,[1]Графік!$I$5:$L$32,3,0)</f>
        <v>ВВ</v>
      </c>
      <c r="Q17" s="93" t="str">
        <f>VLOOKUP(Q$11,[1]Графік!$I$5:$L$32,3,0)</f>
        <v>ВВ</v>
      </c>
      <c r="R17" s="93" t="str">
        <f>VLOOKUP(R$11,[1]Графік!$I$5:$L$32,3,0)</f>
        <v>Р</v>
      </c>
      <c r="S17" s="93" t="str">
        <f>VLOOKUP(S$11,[1]Графік!$I$5:$L$32,3,0)</f>
        <v>Р</v>
      </c>
      <c r="T17" s="93" t="str">
        <f>VLOOKUP(T$11,[1]Графік!$I$5:$L$32,3,0)</f>
        <v>Р</v>
      </c>
      <c r="U17" s="93" t="str">
        <f>VLOOKUP(U$11,[1]Графік!$I$5:$L$32,3,0)</f>
        <v>Р</v>
      </c>
      <c r="V17" s="93" t="str">
        <f>VLOOKUP(V$11,[1]Графік!$I$5:$L$32,3,0)</f>
        <v>ВВ</v>
      </c>
      <c r="W17" s="211" t="str">
        <f>VLOOKUP(W$11,[1]Графік!$I$5:$L$32,3,0)</f>
        <v>ВВ</v>
      </c>
      <c r="X17" s="211" t="s">
        <v>10</v>
      </c>
      <c r="Y17" s="211" t="s">
        <v>10</v>
      </c>
      <c r="Z17" s="211" t="s">
        <v>10</v>
      </c>
      <c r="AA17" s="211" t="s">
        <v>534</v>
      </c>
      <c r="AB17" s="211" t="str">
        <f>VLOOKUP(AB$11,[1]Графік!$I$5:$L$32,3,0)</f>
        <v>ВВ</v>
      </c>
      <c r="AC17" s="211" t="str">
        <f>VLOOKUP(AC$11,[1]Графік!$I$5:$L$32,3,0)</f>
        <v>ВВ</v>
      </c>
      <c r="AD17" s="420" t="s">
        <v>10</v>
      </c>
      <c r="AE17" s="178" t="s">
        <v>10</v>
      </c>
      <c r="AF17" s="211" t="s">
        <v>10</v>
      </c>
      <c r="AG17" s="211" t="s">
        <v>10</v>
      </c>
      <c r="AH17" s="93"/>
      <c r="AI17" s="93"/>
      <c r="AJ17" s="93"/>
      <c r="AK17" s="321">
        <f ca="1">SUMIF($F17:$AJ20,"Р",$F18:$AJ18)</f>
        <v>120</v>
      </c>
      <c r="AL17" s="279">
        <f ca="1">SUMIF($F19:$AJ20,"НУ",$F20:$AJ20)</f>
        <v>0</v>
      </c>
      <c r="AM17" s="305">
        <f ca="1">SUMIF(F17:AJ20,"РВ",F18:AJ18)</f>
        <v>0</v>
      </c>
      <c r="AN17" s="308">
        <f ca="1">AK17+AL17+AM17</f>
        <v>120</v>
      </c>
      <c r="AO17" s="310">
        <f t="shared" ref="AO17" si="3">COUNTIF($F17:$AJ20,"=Р")</f>
        <v>17</v>
      </c>
      <c r="AP17" s="311">
        <f>COUNTIF($F17:$AJ20,"=ВВ")</f>
        <v>8</v>
      </c>
      <c r="AQ17" s="311">
        <f>COUNTIF($F17:$AJ20,"=В")</f>
        <v>0</v>
      </c>
      <c r="AR17" s="241">
        <f>COUNTIF($F17:$AJ20,"=НА")</f>
        <v>0</v>
      </c>
      <c r="AS17" s="241">
        <f>COUNTIF(F17:AJ20,"=ТН")</f>
        <v>0</v>
      </c>
      <c r="AT17" s="241">
        <f>COUNTIF($F17:$AJ20,"=ВД")</f>
        <v>0</v>
      </c>
      <c r="AU17" s="241">
        <f>COUNTIF($F17:$AJ20,"=ВП")</f>
        <v>0</v>
      </c>
      <c r="AV17" s="241">
        <f>COUNTIF($F17:$AJ20,"=ДД")</f>
        <v>0</v>
      </c>
      <c r="AW17" s="241">
        <f>COUNTIF($F17:$AJ20,"=П")</f>
        <v>1</v>
      </c>
      <c r="AX17" s="241">
        <f>COUNTIF($F17:$AJ20,"=ПР")</f>
        <v>0</v>
      </c>
      <c r="AY17" s="316">
        <f>COUNTIF($F17:$AJ20,"=І")</f>
        <v>0</v>
      </c>
      <c r="AZ17" s="316">
        <f>COUNTIF($F17:$AJ20,"=НЗ")</f>
        <v>2</v>
      </c>
      <c r="BA17" s="318">
        <f>IF(C17&gt;1,[1]Графік!$L$36,"")</f>
        <v>160</v>
      </c>
    </row>
    <row r="18" spans="1:53" ht="15" customHeight="1" x14ac:dyDescent="0.2">
      <c r="A18" s="293"/>
      <c r="B18" s="296"/>
      <c r="C18" s="299"/>
      <c r="D18" s="325"/>
      <c r="E18" s="109"/>
      <c r="F18" s="96">
        <f t="shared" ref="F18:R18" si="4">IF(F17="Р",8,"")</f>
        <v>8</v>
      </c>
      <c r="G18" s="129">
        <f t="shared" si="4"/>
        <v>8</v>
      </c>
      <c r="H18" s="129">
        <f t="shared" si="4"/>
        <v>8</v>
      </c>
      <c r="I18" s="129"/>
      <c r="J18" s="129" t="str">
        <f t="shared" si="4"/>
        <v/>
      </c>
      <c r="K18" s="129" t="str">
        <f t="shared" si="4"/>
        <v/>
      </c>
      <c r="L18" s="129">
        <f t="shared" si="4"/>
        <v>8</v>
      </c>
      <c r="M18" s="129">
        <f t="shared" si="4"/>
        <v>8</v>
      </c>
      <c r="N18" s="129">
        <f t="shared" si="4"/>
        <v>8</v>
      </c>
      <c r="O18" s="129" t="str">
        <f t="shared" si="4"/>
        <v/>
      </c>
      <c r="P18" s="129" t="str">
        <f t="shared" si="4"/>
        <v/>
      </c>
      <c r="Q18" s="129" t="str">
        <f t="shared" si="4"/>
        <v/>
      </c>
      <c r="R18" s="129">
        <f t="shared" si="4"/>
        <v>8</v>
      </c>
      <c r="S18" s="129">
        <f t="shared" ref="S18:U18" si="5">IF(S17="Р",8,"")</f>
        <v>8</v>
      </c>
      <c r="T18" s="129">
        <f t="shared" si="5"/>
        <v>8</v>
      </c>
      <c r="U18" s="129">
        <f t="shared" si="5"/>
        <v>8</v>
      </c>
      <c r="V18" s="129"/>
      <c r="W18" s="210"/>
      <c r="X18" s="210">
        <v>8</v>
      </c>
      <c r="Y18" s="210">
        <v>8</v>
      </c>
      <c r="Z18" s="210">
        <v>8</v>
      </c>
      <c r="AA18" s="210"/>
      <c r="AB18" s="129"/>
      <c r="AC18" s="129"/>
      <c r="AD18" s="421">
        <v>8</v>
      </c>
      <c r="AE18" s="185">
        <v>8</v>
      </c>
      <c r="AF18" s="129"/>
      <c r="AG18" s="129"/>
      <c r="AH18" s="129"/>
      <c r="AI18" s="129"/>
      <c r="AJ18" s="129"/>
      <c r="AK18" s="321"/>
      <c r="AL18" s="279"/>
      <c r="AM18" s="305"/>
      <c r="AN18" s="308"/>
      <c r="AO18" s="311"/>
      <c r="AP18" s="311"/>
      <c r="AQ18" s="311"/>
      <c r="AR18" s="241"/>
      <c r="AS18" s="241"/>
      <c r="AT18" s="241"/>
      <c r="AU18" s="241"/>
      <c r="AV18" s="241"/>
      <c r="AW18" s="241"/>
      <c r="AX18" s="241"/>
      <c r="AY18" s="316"/>
      <c r="AZ18" s="316"/>
      <c r="BA18" s="319"/>
    </row>
    <row r="19" spans="1:53" ht="15" customHeight="1" x14ac:dyDescent="0.2">
      <c r="A19" s="293"/>
      <c r="B19" s="296"/>
      <c r="C19" s="299"/>
      <c r="D19" s="325"/>
      <c r="E19" s="109"/>
      <c r="F19" s="100" t="str">
        <f t="shared" ref="F19:T19" si="6">IF(F20&gt;0,"НУ","")</f>
        <v/>
      </c>
      <c r="G19" s="131" t="str">
        <f t="shared" si="6"/>
        <v/>
      </c>
      <c r="H19" s="131" t="str">
        <f t="shared" si="6"/>
        <v/>
      </c>
      <c r="I19" s="131" t="str">
        <f t="shared" si="6"/>
        <v/>
      </c>
      <c r="J19" s="131" t="str">
        <f t="shared" si="6"/>
        <v/>
      </c>
      <c r="K19" s="131" t="str">
        <f t="shared" si="6"/>
        <v/>
      </c>
      <c r="L19" s="131" t="str">
        <f t="shared" si="6"/>
        <v/>
      </c>
      <c r="M19" s="131" t="str">
        <f t="shared" si="6"/>
        <v/>
      </c>
      <c r="N19" s="131" t="str">
        <f t="shared" si="6"/>
        <v/>
      </c>
      <c r="O19" s="131" t="str">
        <f t="shared" si="6"/>
        <v/>
      </c>
      <c r="P19" s="131" t="str">
        <f t="shared" si="6"/>
        <v/>
      </c>
      <c r="Q19" s="131" t="str">
        <f t="shared" si="6"/>
        <v/>
      </c>
      <c r="R19" s="131" t="str">
        <f t="shared" si="6"/>
        <v/>
      </c>
      <c r="S19" s="131" t="str">
        <f t="shared" si="6"/>
        <v/>
      </c>
      <c r="T19" s="131" t="str">
        <f t="shared" si="6"/>
        <v/>
      </c>
      <c r="U19" s="131"/>
      <c r="V19" s="131"/>
      <c r="W19" s="212"/>
      <c r="X19" s="212"/>
      <c r="Y19" s="212"/>
      <c r="Z19" s="131"/>
      <c r="AA19" s="212"/>
      <c r="AB19" s="131"/>
      <c r="AC19" s="131"/>
      <c r="AD19" s="422"/>
      <c r="AE19" s="186"/>
      <c r="AF19" s="131"/>
      <c r="AG19" s="131"/>
      <c r="AH19" s="131"/>
      <c r="AI19" s="131"/>
      <c r="AJ19" s="131"/>
      <c r="AK19" s="321"/>
      <c r="AL19" s="279"/>
      <c r="AM19" s="305"/>
      <c r="AN19" s="308"/>
      <c r="AO19" s="311"/>
      <c r="AP19" s="311"/>
      <c r="AQ19" s="311"/>
      <c r="AR19" s="241"/>
      <c r="AS19" s="241"/>
      <c r="AT19" s="241"/>
      <c r="AU19" s="241"/>
      <c r="AV19" s="241"/>
      <c r="AW19" s="241"/>
      <c r="AX19" s="241"/>
      <c r="AY19" s="316"/>
      <c r="AZ19" s="316"/>
      <c r="BA19" s="319"/>
    </row>
    <row r="20" spans="1:53" ht="15" customHeight="1" thickBot="1" x14ac:dyDescent="0.25">
      <c r="A20" s="294"/>
      <c r="B20" s="297"/>
      <c r="C20" s="300"/>
      <c r="D20" s="326"/>
      <c r="E20" s="110"/>
      <c r="F20" s="105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213"/>
      <c r="X20" s="213"/>
      <c r="Y20" s="213"/>
      <c r="Z20" s="132"/>
      <c r="AA20" s="213"/>
      <c r="AB20" s="132"/>
      <c r="AC20" s="132"/>
      <c r="AD20" s="423"/>
      <c r="AE20" s="187"/>
      <c r="AF20" s="132"/>
      <c r="AG20" s="132"/>
      <c r="AH20" s="132"/>
      <c r="AI20" s="132"/>
      <c r="AJ20" s="132"/>
      <c r="AK20" s="322"/>
      <c r="AL20" s="280"/>
      <c r="AM20" s="306"/>
      <c r="AN20" s="309"/>
      <c r="AO20" s="312"/>
      <c r="AP20" s="312"/>
      <c r="AQ20" s="312"/>
      <c r="AR20" s="242"/>
      <c r="AS20" s="242"/>
      <c r="AT20" s="242"/>
      <c r="AU20" s="242"/>
      <c r="AV20" s="242"/>
      <c r="AW20" s="242"/>
      <c r="AX20" s="242"/>
      <c r="AY20" s="317"/>
      <c r="AZ20" s="317"/>
      <c r="BA20" s="320"/>
    </row>
    <row r="21" spans="1:53" ht="15" customHeight="1" x14ac:dyDescent="0.2">
      <c r="A21" s="292">
        <v>3</v>
      </c>
      <c r="B21" s="295" t="str">
        <f>IFERROR(VLOOKUP($C21,Списки!$A$1:$C$4003,2,0),"")</f>
        <v>Гаврилюк Таїсія Олексіївна</v>
      </c>
      <c r="C21" s="298" t="s">
        <v>133</v>
      </c>
      <c r="D21" s="324" t="str">
        <f>IFERROR(VLOOKUP($C21,Списки!$A$1:$C$4003,3,0),"")</f>
        <v>фахівець з обліку р/ч</v>
      </c>
      <c r="E21" s="108"/>
      <c r="F21" s="92" t="str">
        <f>VLOOKUP(F$11,[1]Графік!$I$5:$L$32,3,0)</f>
        <v>Р</v>
      </c>
      <c r="G21" s="93" t="str">
        <f>VLOOKUP(G$11,[1]Графік!$I$5:$L$32,3,0)</f>
        <v>Р</v>
      </c>
      <c r="H21" s="93" t="str">
        <f>VLOOKUP(H$11,[1]Графік!$I$5:$L$32,3,0)</f>
        <v>Р</v>
      </c>
      <c r="I21" s="93" t="str">
        <f>VLOOKUP(I$11,[1]Графік!$I$5:$L$32,3,0)</f>
        <v>Р</v>
      </c>
      <c r="J21" s="93" t="str">
        <f>VLOOKUP(J$11,[1]Графік!$I$5:$L$32,3,0)</f>
        <v>ВВ</v>
      </c>
      <c r="K21" s="93" t="str">
        <f>VLOOKUP(K$11,[1]Графік!$I$5:$L$32,3,0)</f>
        <v>ВВ</v>
      </c>
      <c r="L21" s="93" t="str">
        <f>VLOOKUP(L$11,[1]Графік!$I$5:$L$32,3,0)</f>
        <v>Р</v>
      </c>
      <c r="M21" s="93" t="str">
        <f>VLOOKUP(M$11,[1]Графік!$I$5:$L$32,3,0)</f>
        <v>Р</v>
      </c>
      <c r="N21" s="93" t="str">
        <f>VLOOKUP(N$11,[1]Графік!$I$5:$L$32,3,0)</f>
        <v>Р</v>
      </c>
      <c r="O21" s="93" t="str">
        <f>VLOOKUP(O$11,[1]Графік!$I$5:$L$32,3,0)</f>
        <v>Р</v>
      </c>
      <c r="P21" s="93" t="str">
        <f>VLOOKUP(P$11,[1]Графік!$I$5:$L$32,3,0)</f>
        <v>ВВ</v>
      </c>
      <c r="Q21" s="93" t="str">
        <f>VLOOKUP(Q$11,[1]Графік!$I$5:$L$32,3,0)</f>
        <v>ВВ</v>
      </c>
      <c r="R21" s="93" t="str">
        <f>VLOOKUP(R$11,[1]Графік!$I$5:$L$32,3,0)</f>
        <v>Р</v>
      </c>
      <c r="S21" s="93" t="str">
        <f>VLOOKUP(S$11,[1]Графік!$I$5:$L$32,3,0)</f>
        <v>Р</v>
      </c>
      <c r="T21" s="93" t="str">
        <f>VLOOKUP(T$11,[1]Графік!$I$5:$L$32,3,0)</f>
        <v>Р</v>
      </c>
      <c r="U21" s="93" t="str">
        <f>VLOOKUP(U$11,[1]Графік!$I$5:$L$32,3,0)</f>
        <v>Р</v>
      </c>
      <c r="V21" s="93" t="str">
        <f>VLOOKUP(V$11,[1]Графік!$I$5:$L$32,3,0)</f>
        <v>ВВ</v>
      </c>
      <c r="W21" s="211" t="str">
        <f>VLOOKUP(W$11,[1]Графік!$I$5:$L$32,3,0)</f>
        <v>ВВ</v>
      </c>
      <c r="X21" s="211" t="s">
        <v>10</v>
      </c>
      <c r="Y21" s="211" t="s">
        <v>10</v>
      </c>
      <c r="Z21" s="211" t="s">
        <v>10</v>
      </c>
      <c r="AA21" s="211" t="s">
        <v>10</v>
      </c>
      <c r="AB21" s="211" t="str">
        <f>VLOOKUP(AB$11,[1]Графік!$I$5:$L$32,3,0)</f>
        <v>ВВ</v>
      </c>
      <c r="AC21" s="211" t="str">
        <f>VLOOKUP(AC$11,[1]Графік!$I$5:$L$32,3,0)</f>
        <v>ВВ</v>
      </c>
      <c r="AD21" s="420" t="s">
        <v>10</v>
      </c>
      <c r="AE21" s="178" t="s">
        <v>10</v>
      </c>
      <c r="AF21" s="211" t="s">
        <v>10</v>
      </c>
      <c r="AG21" s="211" t="s">
        <v>10</v>
      </c>
      <c r="AH21" s="93"/>
      <c r="AI21" s="93"/>
      <c r="AJ21" s="93"/>
      <c r="AK21" s="321">
        <f ca="1">SUMIF($F21:$AJ24,"Р",$F22:$AJ22)</f>
        <v>144</v>
      </c>
      <c r="AL21" s="279">
        <f ca="1">SUMIF($F23:$AJ24,"НУ",$F24:$AJ24)</f>
        <v>0</v>
      </c>
      <c r="AM21" s="305">
        <f ca="1">SUMIF(F21:AJ24,"РВ",F22:AJ22)</f>
        <v>0</v>
      </c>
      <c r="AN21" s="308">
        <f ca="1">AK21+AL21+AM21</f>
        <v>144</v>
      </c>
      <c r="AO21" s="310">
        <f t="shared" ref="AO21" si="7">COUNTIF($F21:$AJ24,"=Р")</f>
        <v>20</v>
      </c>
      <c r="AP21" s="311">
        <f>COUNTIF($F21:$AJ24,"=ВВ")</f>
        <v>8</v>
      </c>
      <c r="AQ21" s="311">
        <f>COUNTIF($F21:$AJ24,"=В")</f>
        <v>0</v>
      </c>
      <c r="AR21" s="241">
        <f>COUNTIF($F21:$AJ24,"=НА")</f>
        <v>0</v>
      </c>
      <c r="AS21" s="241">
        <f>COUNTIF(F21:AJ24,"=ТН")</f>
        <v>0</v>
      </c>
      <c r="AT21" s="241">
        <f>COUNTIF($F21:$AJ24,"=ВД")</f>
        <v>0</v>
      </c>
      <c r="AU21" s="241">
        <f>COUNTIF($F21:$AJ24,"=ВП")</f>
        <v>0</v>
      </c>
      <c r="AV21" s="241">
        <f>COUNTIF($F21:$AJ24,"=ДД")</f>
        <v>0</v>
      </c>
      <c r="AW21" s="241">
        <f>COUNTIF($F21:$AJ24,"=П")</f>
        <v>0</v>
      </c>
      <c r="AX21" s="241">
        <f>COUNTIF($F21:$AJ24,"=ПР")</f>
        <v>0</v>
      </c>
      <c r="AY21" s="316">
        <f>COUNTIF($F21:$AJ24,"=І")</f>
        <v>0</v>
      </c>
      <c r="AZ21" s="316">
        <f>COUNTIF($F21:$AJ24,"=НЗ")</f>
        <v>0</v>
      </c>
      <c r="BA21" s="318">
        <f>IF(C21&gt;1,[1]Графік!$L$36,"")</f>
        <v>160</v>
      </c>
    </row>
    <row r="22" spans="1:53" ht="15" customHeight="1" x14ac:dyDescent="0.2">
      <c r="A22" s="293"/>
      <c r="B22" s="296"/>
      <c r="C22" s="299"/>
      <c r="D22" s="325"/>
      <c r="E22" s="109"/>
      <c r="F22" s="96">
        <f t="shared" ref="F22:R22" si="8">IF(F21="Р",8,"")</f>
        <v>8</v>
      </c>
      <c r="G22" s="129">
        <f t="shared" si="8"/>
        <v>8</v>
      </c>
      <c r="H22" s="129">
        <f t="shared" si="8"/>
        <v>8</v>
      </c>
      <c r="I22" s="129">
        <f t="shared" si="8"/>
        <v>8</v>
      </c>
      <c r="J22" s="129" t="str">
        <f t="shared" si="8"/>
        <v/>
      </c>
      <c r="K22" s="129" t="str">
        <f t="shared" si="8"/>
        <v/>
      </c>
      <c r="L22" s="129">
        <f t="shared" si="8"/>
        <v>8</v>
      </c>
      <c r="M22" s="129">
        <f t="shared" si="8"/>
        <v>8</v>
      </c>
      <c r="N22" s="129">
        <f t="shared" si="8"/>
        <v>8</v>
      </c>
      <c r="O22" s="129">
        <f t="shared" si="8"/>
        <v>8</v>
      </c>
      <c r="P22" s="129" t="str">
        <f t="shared" si="8"/>
        <v/>
      </c>
      <c r="Q22" s="129" t="str">
        <f t="shared" si="8"/>
        <v/>
      </c>
      <c r="R22" s="129">
        <f t="shared" si="8"/>
        <v>8</v>
      </c>
      <c r="S22" s="129">
        <f t="shared" ref="S22:U22" si="9">IF(S21="Р",8,"")</f>
        <v>8</v>
      </c>
      <c r="T22" s="129">
        <f t="shared" si="9"/>
        <v>8</v>
      </c>
      <c r="U22" s="129">
        <f t="shared" si="9"/>
        <v>8</v>
      </c>
      <c r="V22" s="129"/>
      <c r="W22" s="210"/>
      <c r="X22" s="210">
        <v>8</v>
      </c>
      <c r="Y22" s="210">
        <v>8</v>
      </c>
      <c r="Z22" s="210">
        <v>8</v>
      </c>
      <c r="AA22" s="210">
        <v>8</v>
      </c>
      <c r="AB22" s="129"/>
      <c r="AC22" s="129"/>
      <c r="AD22" s="421">
        <v>8</v>
      </c>
      <c r="AE22" s="185">
        <v>8</v>
      </c>
      <c r="AF22" s="129"/>
      <c r="AG22" s="129"/>
      <c r="AH22" s="129"/>
      <c r="AI22" s="129"/>
      <c r="AJ22" s="129"/>
      <c r="AK22" s="321"/>
      <c r="AL22" s="279"/>
      <c r="AM22" s="305"/>
      <c r="AN22" s="308"/>
      <c r="AO22" s="311"/>
      <c r="AP22" s="311"/>
      <c r="AQ22" s="311"/>
      <c r="AR22" s="241"/>
      <c r="AS22" s="241"/>
      <c r="AT22" s="241"/>
      <c r="AU22" s="241"/>
      <c r="AV22" s="241"/>
      <c r="AW22" s="241"/>
      <c r="AX22" s="241"/>
      <c r="AY22" s="316"/>
      <c r="AZ22" s="316"/>
      <c r="BA22" s="319"/>
    </row>
    <row r="23" spans="1:53" ht="15" customHeight="1" x14ac:dyDescent="0.2">
      <c r="A23" s="293"/>
      <c r="B23" s="296"/>
      <c r="C23" s="299"/>
      <c r="D23" s="325"/>
      <c r="E23" s="109"/>
      <c r="F23" s="100" t="str">
        <f t="shared" ref="F23:T23" si="10">IF(F24&gt;0,"НУ","")</f>
        <v/>
      </c>
      <c r="G23" s="131" t="str">
        <f t="shared" si="10"/>
        <v/>
      </c>
      <c r="H23" s="131" t="str">
        <f t="shared" si="10"/>
        <v/>
      </c>
      <c r="I23" s="131" t="str">
        <f t="shared" si="10"/>
        <v/>
      </c>
      <c r="J23" s="131" t="str">
        <f t="shared" si="10"/>
        <v/>
      </c>
      <c r="K23" s="131" t="str">
        <f t="shared" si="10"/>
        <v/>
      </c>
      <c r="L23" s="131" t="str">
        <f t="shared" si="10"/>
        <v/>
      </c>
      <c r="M23" s="131" t="str">
        <f t="shared" si="10"/>
        <v/>
      </c>
      <c r="N23" s="131" t="str">
        <f t="shared" si="10"/>
        <v/>
      </c>
      <c r="O23" s="131" t="str">
        <f t="shared" si="10"/>
        <v/>
      </c>
      <c r="P23" s="131" t="str">
        <f t="shared" si="10"/>
        <v/>
      </c>
      <c r="Q23" s="131" t="str">
        <f t="shared" si="10"/>
        <v/>
      </c>
      <c r="R23" s="131" t="str">
        <f t="shared" si="10"/>
        <v/>
      </c>
      <c r="S23" s="131" t="str">
        <f t="shared" si="10"/>
        <v/>
      </c>
      <c r="T23" s="131" t="str">
        <f t="shared" si="10"/>
        <v/>
      </c>
      <c r="U23" s="131"/>
      <c r="V23" s="131"/>
      <c r="W23" s="212"/>
      <c r="X23" s="212"/>
      <c r="Y23" s="212"/>
      <c r="Z23" s="131"/>
      <c r="AA23" s="212"/>
      <c r="AB23" s="131"/>
      <c r="AC23" s="131"/>
      <c r="AD23" s="422"/>
      <c r="AE23" s="186"/>
      <c r="AF23" s="131"/>
      <c r="AG23" s="131"/>
      <c r="AH23" s="131"/>
      <c r="AI23" s="131"/>
      <c r="AJ23" s="131"/>
      <c r="AK23" s="321"/>
      <c r="AL23" s="279"/>
      <c r="AM23" s="305"/>
      <c r="AN23" s="308"/>
      <c r="AO23" s="311"/>
      <c r="AP23" s="311"/>
      <c r="AQ23" s="311"/>
      <c r="AR23" s="241"/>
      <c r="AS23" s="241"/>
      <c r="AT23" s="241"/>
      <c r="AU23" s="241"/>
      <c r="AV23" s="241"/>
      <c r="AW23" s="241"/>
      <c r="AX23" s="241"/>
      <c r="AY23" s="316"/>
      <c r="AZ23" s="316"/>
      <c r="BA23" s="319"/>
    </row>
    <row r="24" spans="1:53" ht="15" customHeight="1" thickBot="1" x14ac:dyDescent="0.25">
      <c r="A24" s="294"/>
      <c r="B24" s="297"/>
      <c r="C24" s="300"/>
      <c r="D24" s="326"/>
      <c r="E24" s="110"/>
      <c r="F24" s="105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213"/>
      <c r="X24" s="213"/>
      <c r="Y24" s="213"/>
      <c r="Z24" s="132"/>
      <c r="AA24" s="213"/>
      <c r="AB24" s="132"/>
      <c r="AC24" s="132"/>
      <c r="AD24" s="423"/>
      <c r="AE24" s="187"/>
      <c r="AF24" s="132"/>
      <c r="AG24" s="132"/>
      <c r="AH24" s="132"/>
      <c r="AI24" s="132"/>
      <c r="AJ24" s="132"/>
      <c r="AK24" s="322"/>
      <c r="AL24" s="280"/>
      <c r="AM24" s="306"/>
      <c r="AN24" s="309"/>
      <c r="AO24" s="312"/>
      <c r="AP24" s="312"/>
      <c r="AQ24" s="312"/>
      <c r="AR24" s="242"/>
      <c r="AS24" s="242"/>
      <c r="AT24" s="242"/>
      <c r="AU24" s="242"/>
      <c r="AV24" s="242"/>
      <c r="AW24" s="242"/>
      <c r="AX24" s="242"/>
      <c r="AY24" s="317"/>
      <c r="AZ24" s="317"/>
      <c r="BA24" s="320"/>
    </row>
    <row r="25" spans="1:53" ht="15" customHeight="1" x14ac:dyDescent="0.2">
      <c r="A25" s="292">
        <v>4</v>
      </c>
      <c r="B25" s="295" t="str">
        <f>IFERROR(VLOOKUP($C25,Списки!$A$1:$C$4003,2,0),"")</f>
        <v>Півень Георгій Георгійович</v>
      </c>
      <c r="C25" s="298" t="s">
        <v>93</v>
      </c>
      <c r="D25" s="324" t="str">
        <f>IFERROR(VLOOKUP($C25,Списки!$A$1:$C$4003,3,0),"")</f>
        <v>фельшер</v>
      </c>
      <c r="E25" s="108"/>
      <c r="F25" s="92" t="str">
        <f>VLOOKUP(F$11,[1]Графік!$I$5:$L$32,3,0)</f>
        <v>Р</v>
      </c>
      <c r="G25" s="93" t="str">
        <f>VLOOKUP(G$11,[1]Графік!$I$5:$L$32,3,0)</f>
        <v>Р</v>
      </c>
      <c r="H25" s="93" t="str">
        <f>VLOOKUP(H$11,[1]Графік!$I$5:$L$32,3,0)</f>
        <v>Р</v>
      </c>
      <c r="I25" s="93" t="str">
        <f>VLOOKUP(I$11,[1]Графік!$I$5:$L$32,3,0)</f>
        <v>Р</v>
      </c>
      <c r="J25" s="93" t="str">
        <f>VLOOKUP(J$11,[1]Графік!$I$5:$L$32,3,0)</f>
        <v>ВВ</v>
      </c>
      <c r="K25" s="93" t="str">
        <f>VLOOKUP(K$11,[1]Графік!$I$5:$L$32,3,0)</f>
        <v>ВВ</v>
      </c>
      <c r="L25" s="93" t="str">
        <f>VLOOKUP(L$11,[1]Графік!$I$5:$L$32,3,0)</f>
        <v>Р</v>
      </c>
      <c r="M25" s="93" t="str">
        <f>VLOOKUP(M$11,[1]Графік!$I$5:$L$32,3,0)</f>
        <v>Р</v>
      </c>
      <c r="N25" s="93" t="str">
        <f>VLOOKUP(N$11,[1]Графік!$I$5:$L$32,3,0)</f>
        <v>Р</v>
      </c>
      <c r="O25" s="93" t="str">
        <f>VLOOKUP(O$11,[1]Графік!$I$5:$L$32,3,0)</f>
        <v>Р</v>
      </c>
      <c r="P25" s="93" t="str">
        <f>VLOOKUP(P$11,[1]Графік!$I$5:$L$32,3,0)</f>
        <v>ВВ</v>
      </c>
      <c r="Q25" s="93" t="str">
        <f>VLOOKUP(Q$11,[1]Графік!$I$5:$L$32,3,0)</f>
        <v>ВВ</v>
      </c>
      <c r="R25" s="93" t="str">
        <f>VLOOKUP(R$11,[1]Графік!$I$5:$L$32,3,0)</f>
        <v>Р</v>
      </c>
      <c r="S25" s="93" t="str">
        <f>VLOOKUP(S$11,[1]Графік!$I$5:$L$32,3,0)</f>
        <v>Р</v>
      </c>
      <c r="T25" s="93" t="str">
        <f>VLOOKUP(T$11,[1]Графік!$I$5:$L$32,3,0)</f>
        <v>Р</v>
      </c>
      <c r="U25" s="93" t="str">
        <f>VLOOKUP(U$11,[1]Графік!$I$5:$L$32,3,0)</f>
        <v>Р</v>
      </c>
      <c r="V25" s="93" t="str">
        <f>VLOOKUP(V$11,[1]Графік!$I$5:$L$32,3,0)</f>
        <v>ВВ</v>
      </c>
      <c r="W25" s="211" t="str">
        <f>VLOOKUP(W$11,[1]Графік!$I$5:$L$32,3,0)</f>
        <v>ВВ</v>
      </c>
      <c r="X25" s="211" t="s">
        <v>10</v>
      </c>
      <c r="Y25" s="211" t="s">
        <v>10</v>
      </c>
      <c r="Z25" s="211" t="s">
        <v>10</v>
      </c>
      <c r="AA25" s="211" t="s">
        <v>10</v>
      </c>
      <c r="AB25" s="211" t="str">
        <f>VLOOKUP(AB$11,[1]Графік!$I$5:$L$32,3,0)</f>
        <v>ВВ</v>
      </c>
      <c r="AC25" s="211" t="str">
        <f>VLOOKUP(AC$11,[1]Графік!$I$5:$L$32,3,0)</f>
        <v>ВВ</v>
      </c>
      <c r="AD25" s="420" t="s">
        <v>10</v>
      </c>
      <c r="AE25" s="178" t="s">
        <v>10</v>
      </c>
      <c r="AF25" s="211" t="s">
        <v>10</v>
      </c>
      <c r="AG25" s="211" t="s">
        <v>10</v>
      </c>
      <c r="AH25" s="93"/>
      <c r="AI25" s="93"/>
      <c r="AJ25" s="93"/>
      <c r="AK25" s="321">
        <f ca="1">SUMIF($F25:$AJ28,"Р",$F26:$AJ26)</f>
        <v>143</v>
      </c>
      <c r="AL25" s="279">
        <f ca="1">SUMIF($F27:$AJ28,"НУ",$F28:$AJ28)</f>
        <v>0</v>
      </c>
      <c r="AM25" s="305">
        <f ca="1">SUMIF(F25:AJ28,"РВ",F26:AJ26)</f>
        <v>0</v>
      </c>
      <c r="AN25" s="308">
        <f ca="1">AK25+AL25+AM25</f>
        <v>143</v>
      </c>
      <c r="AO25" s="310">
        <f t="shared" ref="AO25" si="11">COUNTIF($F25:$AJ28,"=Р")</f>
        <v>20</v>
      </c>
      <c r="AP25" s="311">
        <f>COUNTIF($F25:$AJ28,"=ВВ")</f>
        <v>8</v>
      </c>
      <c r="AQ25" s="311">
        <f>COUNTIF($F25:$AJ28,"=В")</f>
        <v>0</v>
      </c>
      <c r="AR25" s="241">
        <f>COUNTIF($F25:$AJ28,"=НА")</f>
        <v>0</v>
      </c>
      <c r="AS25" s="241">
        <f>COUNTIF(F25:AJ28,"=ТН")</f>
        <v>0</v>
      </c>
      <c r="AT25" s="241">
        <f>COUNTIF($F25:$AJ28,"=ВД")</f>
        <v>0</v>
      </c>
      <c r="AU25" s="241">
        <f>COUNTIF($F25:$AJ28,"=ВП")</f>
        <v>0</v>
      </c>
      <c r="AV25" s="241">
        <f>COUNTIF($F25:$AJ28,"=ДД")</f>
        <v>0</v>
      </c>
      <c r="AW25" s="241">
        <f>COUNTIF($F25:$AJ28,"=П")</f>
        <v>0</v>
      </c>
      <c r="AX25" s="241">
        <f>COUNTIF($F25:$AJ28,"=ПР")</f>
        <v>0</v>
      </c>
      <c r="AY25" s="316">
        <f>COUNTIF($F25:$AJ28,"=І")</f>
        <v>0</v>
      </c>
      <c r="AZ25" s="316">
        <f>COUNTIF($F25:$AJ28,"=НЗ")</f>
        <v>0</v>
      </c>
      <c r="BA25" s="318">
        <f>IF(C25&gt;1,[1]Графік!$L$36,"")</f>
        <v>160</v>
      </c>
    </row>
    <row r="26" spans="1:53" ht="15" customHeight="1" x14ac:dyDescent="0.2">
      <c r="A26" s="293"/>
      <c r="B26" s="296"/>
      <c r="C26" s="299"/>
      <c r="D26" s="325"/>
      <c r="E26" s="109"/>
      <c r="F26" s="96">
        <f t="shared" ref="F26:R26" si="12">IF(F25="Р",8,"")</f>
        <v>8</v>
      </c>
      <c r="G26" s="129">
        <f t="shared" si="12"/>
        <v>8</v>
      </c>
      <c r="H26" s="129">
        <f t="shared" si="12"/>
        <v>8</v>
      </c>
      <c r="I26" s="129">
        <f t="shared" si="12"/>
        <v>8</v>
      </c>
      <c r="J26" s="129" t="str">
        <f t="shared" si="12"/>
        <v/>
      </c>
      <c r="K26" s="129" t="str">
        <f t="shared" si="12"/>
        <v/>
      </c>
      <c r="L26" s="129">
        <f t="shared" si="12"/>
        <v>8</v>
      </c>
      <c r="M26" s="129">
        <f t="shared" si="12"/>
        <v>8</v>
      </c>
      <c r="N26" s="129">
        <f t="shared" si="12"/>
        <v>8</v>
      </c>
      <c r="O26" s="129">
        <f t="shared" si="12"/>
        <v>8</v>
      </c>
      <c r="P26" s="129" t="str">
        <f t="shared" si="12"/>
        <v/>
      </c>
      <c r="Q26" s="129" t="str">
        <f t="shared" si="12"/>
        <v/>
      </c>
      <c r="R26" s="129">
        <f t="shared" si="12"/>
        <v>8</v>
      </c>
      <c r="S26" s="129">
        <f t="shared" ref="S26:U26" si="13">IF(S25="Р",8,"")</f>
        <v>8</v>
      </c>
      <c r="T26" s="129">
        <v>7</v>
      </c>
      <c r="U26" s="129">
        <f t="shared" si="13"/>
        <v>8</v>
      </c>
      <c r="V26" s="129"/>
      <c r="W26" s="210"/>
      <c r="X26" s="210">
        <v>8</v>
      </c>
      <c r="Y26" s="210">
        <v>8</v>
      </c>
      <c r="Z26" s="210">
        <v>8</v>
      </c>
      <c r="AA26" s="210">
        <v>8</v>
      </c>
      <c r="AB26" s="129"/>
      <c r="AC26" s="129"/>
      <c r="AD26" s="421">
        <v>8</v>
      </c>
      <c r="AE26" s="185">
        <v>8</v>
      </c>
      <c r="AF26" s="129"/>
      <c r="AG26" s="129"/>
      <c r="AH26" s="129"/>
      <c r="AI26" s="129"/>
      <c r="AJ26" s="129"/>
      <c r="AK26" s="321"/>
      <c r="AL26" s="279"/>
      <c r="AM26" s="305"/>
      <c r="AN26" s="308"/>
      <c r="AO26" s="311"/>
      <c r="AP26" s="311"/>
      <c r="AQ26" s="311"/>
      <c r="AR26" s="241"/>
      <c r="AS26" s="241"/>
      <c r="AT26" s="241"/>
      <c r="AU26" s="241"/>
      <c r="AV26" s="241"/>
      <c r="AW26" s="241"/>
      <c r="AX26" s="241"/>
      <c r="AY26" s="316"/>
      <c r="AZ26" s="316"/>
      <c r="BA26" s="319"/>
    </row>
    <row r="27" spans="1:53" ht="15" customHeight="1" x14ac:dyDescent="0.2">
      <c r="A27" s="293"/>
      <c r="B27" s="296"/>
      <c r="C27" s="299"/>
      <c r="D27" s="325"/>
      <c r="E27" s="109"/>
      <c r="F27" s="100" t="str">
        <f t="shared" ref="F27:T27" si="14">IF(F28&gt;0,"НУ","")</f>
        <v/>
      </c>
      <c r="G27" s="131" t="str">
        <f t="shared" si="14"/>
        <v/>
      </c>
      <c r="H27" s="131" t="str">
        <f t="shared" si="14"/>
        <v/>
      </c>
      <c r="I27" s="131" t="str">
        <f t="shared" si="14"/>
        <v/>
      </c>
      <c r="J27" s="131" t="str">
        <f t="shared" si="14"/>
        <v/>
      </c>
      <c r="K27" s="131" t="str">
        <f t="shared" si="14"/>
        <v/>
      </c>
      <c r="L27" s="131" t="str">
        <f t="shared" si="14"/>
        <v/>
      </c>
      <c r="M27" s="131" t="str">
        <f t="shared" si="14"/>
        <v/>
      </c>
      <c r="N27" s="131" t="str">
        <f t="shared" si="14"/>
        <v/>
      </c>
      <c r="O27" s="131" t="str">
        <f t="shared" si="14"/>
        <v/>
      </c>
      <c r="P27" s="131" t="str">
        <f t="shared" si="14"/>
        <v/>
      </c>
      <c r="Q27" s="131" t="str">
        <f t="shared" si="14"/>
        <v/>
      </c>
      <c r="R27" s="131" t="str">
        <f t="shared" si="14"/>
        <v/>
      </c>
      <c r="S27" s="131" t="str">
        <f t="shared" si="14"/>
        <v/>
      </c>
      <c r="T27" s="131" t="str">
        <f t="shared" si="14"/>
        <v/>
      </c>
      <c r="U27" s="131"/>
      <c r="V27" s="131"/>
      <c r="W27" s="212"/>
      <c r="X27" s="212"/>
      <c r="Y27" s="212"/>
      <c r="Z27" s="131"/>
      <c r="AA27" s="212"/>
      <c r="AB27" s="131"/>
      <c r="AC27" s="131"/>
      <c r="AD27" s="422"/>
      <c r="AE27" s="186"/>
      <c r="AF27" s="131"/>
      <c r="AG27" s="131"/>
      <c r="AH27" s="131"/>
      <c r="AI27" s="131"/>
      <c r="AJ27" s="131"/>
      <c r="AK27" s="321"/>
      <c r="AL27" s="279"/>
      <c r="AM27" s="305"/>
      <c r="AN27" s="308"/>
      <c r="AO27" s="311"/>
      <c r="AP27" s="311"/>
      <c r="AQ27" s="311"/>
      <c r="AR27" s="241"/>
      <c r="AS27" s="241"/>
      <c r="AT27" s="241"/>
      <c r="AU27" s="241"/>
      <c r="AV27" s="241"/>
      <c r="AW27" s="241"/>
      <c r="AX27" s="241"/>
      <c r="AY27" s="316"/>
      <c r="AZ27" s="316"/>
      <c r="BA27" s="319"/>
    </row>
    <row r="28" spans="1:53" ht="15" customHeight="1" thickBot="1" x14ac:dyDescent="0.25">
      <c r="A28" s="294"/>
      <c r="B28" s="297"/>
      <c r="C28" s="300"/>
      <c r="D28" s="326"/>
      <c r="E28" s="110"/>
      <c r="F28" s="105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213"/>
      <c r="X28" s="213"/>
      <c r="Y28" s="213"/>
      <c r="Z28" s="132"/>
      <c r="AA28" s="213"/>
      <c r="AB28" s="132"/>
      <c r="AC28" s="132"/>
      <c r="AD28" s="423"/>
      <c r="AE28" s="187"/>
      <c r="AF28" s="132"/>
      <c r="AG28" s="132"/>
      <c r="AH28" s="132"/>
      <c r="AI28" s="132"/>
      <c r="AJ28" s="132"/>
      <c r="AK28" s="322"/>
      <c r="AL28" s="280"/>
      <c r="AM28" s="306"/>
      <c r="AN28" s="309"/>
      <c r="AO28" s="312"/>
      <c r="AP28" s="312"/>
      <c r="AQ28" s="312"/>
      <c r="AR28" s="242"/>
      <c r="AS28" s="242"/>
      <c r="AT28" s="242"/>
      <c r="AU28" s="242"/>
      <c r="AV28" s="242"/>
      <c r="AW28" s="242"/>
      <c r="AX28" s="242"/>
      <c r="AY28" s="317"/>
      <c r="AZ28" s="317"/>
      <c r="BA28" s="320"/>
    </row>
    <row r="29" spans="1:53" ht="15" customHeight="1" x14ac:dyDescent="0.2">
      <c r="A29" s="292">
        <v>5</v>
      </c>
      <c r="B29" s="295" t="str">
        <f>IFERROR(VLOOKUP($C29,Списки!$A$1:$C$4003,2,0),"")</f>
        <v>Руснак Євгеній Степанович</v>
      </c>
      <c r="C29" s="298" t="s">
        <v>101</v>
      </c>
      <c r="D29" s="324" t="str">
        <f>IFERROR(VLOOKUP($C29,Списки!$A$1:$C$4003,3,0),"")</f>
        <v>адміністратор системи</v>
      </c>
      <c r="E29" s="108"/>
      <c r="F29" s="92" t="str">
        <f>VLOOKUP(F$11,[1]Графік!$I$5:$L$32,3,0)</f>
        <v>Р</v>
      </c>
      <c r="G29" s="93" t="str">
        <f>VLOOKUP(G$11,[1]Графік!$I$5:$L$32,3,0)</f>
        <v>Р</v>
      </c>
      <c r="H29" s="93" t="str">
        <f>VLOOKUP(H$11,[1]Графік!$I$5:$L$32,3,0)</f>
        <v>Р</v>
      </c>
      <c r="I29" s="93" t="str">
        <f>VLOOKUP(I$11,[1]Графік!$I$5:$L$32,3,0)</f>
        <v>Р</v>
      </c>
      <c r="J29" s="93" t="str">
        <f>VLOOKUP(J$11,[1]Графік!$I$5:$L$32,3,0)</f>
        <v>ВВ</v>
      </c>
      <c r="K29" s="93" t="str">
        <f>VLOOKUP(K$11,[1]Графік!$I$5:$L$32,3,0)</f>
        <v>ВВ</v>
      </c>
      <c r="L29" s="93" t="str">
        <f>VLOOKUP(L$11,[1]Графік!$I$5:$L$32,3,0)</f>
        <v>Р</v>
      </c>
      <c r="M29" s="93" t="str">
        <f>VLOOKUP(M$11,[1]Графік!$I$5:$L$32,3,0)</f>
        <v>Р</v>
      </c>
      <c r="N29" s="93" t="str">
        <f>VLOOKUP(N$11,[1]Графік!$I$5:$L$32,3,0)</f>
        <v>Р</v>
      </c>
      <c r="O29" s="93" t="str">
        <f>VLOOKUP(O$11,[1]Графік!$I$5:$L$32,3,0)</f>
        <v>Р</v>
      </c>
      <c r="P29" s="93" t="str">
        <f>VLOOKUP(P$11,[1]Графік!$I$5:$L$32,3,0)</f>
        <v>ВВ</v>
      </c>
      <c r="Q29" s="93" t="str">
        <f>VLOOKUP(Q$11,[1]Графік!$I$5:$L$32,3,0)</f>
        <v>ВВ</v>
      </c>
      <c r="R29" s="93" t="str">
        <f>VLOOKUP(R$11,[1]Графік!$I$5:$L$32,3,0)</f>
        <v>Р</v>
      </c>
      <c r="S29" s="93" t="str">
        <f>VLOOKUP(S$11,[1]Графік!$I$5:$L$32,3,0)</f>
        <v>Р</v>
      </c>
      <c r="T29" s="93" t="str">
        <f>VLOOKUP(T$11,[1]Графік!$I$5:$L$32,3,0)</f>
        <v>Р</v>
      </c>
      <c r="U29" s="93" t="str">
        <f>VLOOKUP(U$11,[1]Графік!$I$5:$L$32,3,0)</f>
        <v>Р</v>
      </c>
      <c r="V29" s="93" t="str">
        <f>VLOOKUP(V$11,[1]Графік!$I$5:$L$32,3,0)</f>
        <v>ВВ</v>
      </c>
      <c r="W29" s="211" t="str">
        <f>VLOOKUP(W$11,[1]Графік!$I$5:$L$32,3,0)</f>
        <v>ВВ</v>
      </c>
      <c r="X29" s="211" t="s">
        <v>10</v>
      </c>
      <c r="Y29" s="211" t="s">
        <v>10</v>
      </c>
      <c r="Z29" s="211" t="s">
        <v>10</v>
      </c>
      <c r="AA29" s="211" t="s">
        <v>10</v>
      </c>
      <c r="AB29" s="211" t="str">
        <f>VLOOKUP(AB$11,[1]Графік!$I$5:$L$32,3,0)</f>
        <v>ВВ</v>
      </c>
      <c r="AC29" s="211" t="str">
        <f>VLOOKUP(AC$11,[1]Графік!$I$5:$L$32,3,0)</f>
        <v>ВВ</v>
      </c>
      <c r="AD29" s="420" t="s">
        <v>10</v>
      </c>
      <c r="AE29" s="178" t="s">
        <v>10</v>
      </c>
      <c r="AF29" s="211" t="s">
        <v>10</v>
      </c>
      <c r="AG29" s="211" t="s">
        <v>10</v>
      </c>
      <c r="AH29" s="93"/>
      <c r="AI29" s="93"/>
      <c r="AJ29" s="93"/>
      <c r="AK29" s="321">
        <f ca="1">SUMIF($F29:$AJ32,"Р",$F30:$AJ30)</f>
        <v>144</v>
      </c>
      <c r="AL29" s="279">
        <f ca="1">SUMIF($F31:$AJ32,"НУ",$F32:$AJ32)</f>
        <v>0</v>
      </c>
      <c r="AM29" s="305">
        <f ca="1">SUMIF(F29:AJ32,"РВ",F30:AJ30)</f>
        <v>0</v>
      </c>
      <c r="AN29" s="308">
        <f ca="1">AK29+AL29+AM29</f>
        <v>144</v>
      </c>
      <c r="AO29" s="310">
        <f t="shared" ref="AO29" si="15">COUNTIF($F29:$AJ32,"=Р")</f>
        <v>20</v>
      </c>
      <c r="AP29" s="311">
        <f>COUNTIF($F29:$AJ32,"=ВВ")</f>
        <v>8</v>
      </c>
      <c r="AQ29" s="311">
        <f>COUNTIF($F29:$AJ32,"=В")</f>
        <v>0</v>
      </c>
      <c r="AR29" s="241">
        <f>COUNTIF($F29:$AJ32,"=НА")</f>
        <v>0</v>
      </c>
      <c r="AS29" s="241">
        <f>COUNTIF(F29:AJ32,"=ТН")</f>
        <v>0</v>
      </c>
      <c r="AT29" s="241">
        <f>COUNTIF($F29:$AJ32,"=ВД")</f>
        <v>0</v>
      </c>
      <c r="AU29" s="241">
        <f>COUNTIF($F29:$AJ32,"=ВП")</f>
        <v>0</v>
      </c>
      <c r="AV29" s="241">
        <f>COUNTIF($F29:$AJ32,"=ДД")</f>
        <v>0</v>
      </c>
      <c r="AW29" s="241">
        <f>COUNTIF($F29:$AJ32,"=П")</f>
        <v>0</v>
      </c>
      <c r="AX29" s="241">
        <f>COUNTIF($F29:$AJ32,"=ПР")</f>
        <v>0</v>
      </c>
      <c r="AY29" s="316">
        <f>COUNTIF($F29:$AJ32,"=І")</f>
        <v>0</v>
      </c>
      <c r="AZ29" s="316">
        <f>COUNTIF($F29:$AJ32,"=НЗ")</f>
        <v>0</v>
      </c>
      <c r="BA29" s="318">
        <f>IF(C29&gt;1,[1]Графік!$L$36,"")</f>
        <v>160</v>
      </c>
    </row>
    <row r="30" spans="1:53" ht="15" customHeight="1" x14ac:dyDescent="0.2">
      <c r="A30" s="293"/>
      <c r="B30" s="296"/>
      <c r="C30" s="299"/>
      <c r="D30" s="325"/>
      <c r="E30" s="109"/>
      <c r="F30" s="96">
        <f t="shared" ref="F30:R30" si="16">IF(F29="Р",8,"")</f>
        <v>8</v>
      </c>
      <c r="G30" s="129">
        <f t="shared" si="16"/>
        <v>8</v>
      </c>
      <c r="H30" s="129">
        <f t="shared" si="16"/>
        <v>8</v>
      </c>
      <c r="I30" s="129">
        <f t="shared" si="16"/>
        <v>8</v>
      </c>
      <c r="J30" s="129" t="str">
        <f t="shared" si="16"/>
        <v/>
      </c>
      <c r="K30" s="129" t="str">
        <f t="shared" si="16"/>
        <v/>
      </c>
      <c r="L30" s="129">
        <f t="shared" si="16"/>
        <v>8</v>
      </c>
      <c r="M30" s="129">
        <f t="shared" si="16"/>
        <v>8</v>
      </c>
      <c r="N30" s="129">
        <f t="shared" si="16"/>
        <v>8</v>
      </c>
      <c r="O30" s="129">
        <f t="shared" si="16"/>
        <v>8</v>
      </c>
      <c r="P30" s="129" t="str">
        <f t="shared" si="16"/>
        <v/>
      </c>
      <c r="Q30" s="129" t="str">
        <f t="shared" si="16"/>
        <v/>
      </c>
      <c r="R30" s="129">
        <f t="shared" si="16"/>
        <v>8</v>
      </c>
      <c r="S30" s="129">
        <f t="shared" ref="S30:U30" si="17">IF(S29="Р",8,"")</f>
        <v>8</v>
      </c>
      <c r="T30" s="129">
        <f t="shared" si="17"/>
        <v>8</v>
      </c>
      <c r="U30" s="129">
        <f t="shared" si="17"/>
        <v>8</v>
      </c>
      <c r="V30" s="129"/>
      <c r="W30" s="210"/>
      <c r="X30" s="210">
        <v>8</v>
      </c>
      <c r="Y30" s="210">
        <v>8</v>
      </c>
      <c r="Z30" s="210">
        <v>8</v>
      </c>
      <c r="AA30" s="210">
        <v>8</v>
      </c>
      <c r="AB30" s="129"/>
      <c r="AC30" s="129"/>
      <c r="AD30" s="421">
        <v>8</v>
      </c>
      <c r="AE30" s="185">
        <v>8</v>
      </c>
      <c r="AF30" s="129"/>
      <c r="AG30" s="129"/>
      <c r="AH30" s="129"/>
      <c r="AI30" s="129"/>
      <c r="AJ30" s="129"/>
      <c r="AK30" s="321"/>
      <c r="AL30" s="279"/>
      <c r="AM30" s="305"/>
      <c r="AN30" s="308"/>
      <c r="AO30" s="311"/>
      <c r="AP30" s="311"/>
      <c r="AQ30" s="311"/>
      <c r="AR30" s="241"/>
      <c r="AS30" s="241"/>
      <c r="AT30" s="241"/>
      <c r="AU30" s="241"/>
      <c r="AV30" s="241"/>
      <c r="AW30" s="241"/>
      <c r="AX30" s="241"/>
      <c r="AY30" s="316"/>
      <c r="AZ30" s="316"/>
      <c r="BA30" s="319"/>
    </row>
    <row r="31" spans="1:53" ht="15" customHeight="1" x14ac:dyDescent="0.2">
      <c r="A31" s="293"/>
      <c r="B31" s="296"/>
      <c r="C31" s="299"/>
      <c r="D31" s="325"/>
      <c r="E31" s="109"/>
      <c r="F31" s="100" t="str">
        <f t="shared" ref="F31:R31" si="18">IF(F32&gt;0,"НУ","")</f>
        <v/>
      </c>
      <c r="G31" s="131" t="str">
        <f t="shared" si="18"/>
        <v/>
      </c>
      <c r="H31" s="131" t="str">
        <f t="shared" si="18"/>
        <v/>
      </c>
      <c r="I31" s="131" t="str">
        <f t="shared" si="18"/>
        <v/>
      </c>
      <c r="J31" s="131" t="str">
        <f t="shared" si="18"/>
        <v/>
      </c>
      <c r="K31" s="131" t="str">
        <f t="shared" si="18"/>
        <v/>
      </c>
      <c r="L31" s="131" t="str">
        <f t="shared" si="18"/>
        <v/>
      </c>
      <c r="M31" s="131" t="str">
        <f t="shared" si="18"/>
        <v/>
      </c>
      <c r="N31" s="131" t="str">
        <f t="shared" si="18"/>
        <v/>
      </c>
      <c r="O31" s="131" t="str">
        <f t="shared" si="18"/>
        <v/>
      </c>
      <c r="P31" s="131" t="str">
        <f t="shared" si="18"/>
        <v/>
      </c>
      <c r="Q31" s="131" t="str">
        <f t="shared" si="18"/>
        <v/>
      </c>
      <c r="R31" s="131" t="str">
        <f t="shared" si="18"/>
        <v/>
      </c>
      <c r="S31" s="131"/>
      <c r="T31" s="131"/>
      <c r="U31" s="131"/>
      <c r="V31" s="131"/>
      <c r="W31" s="212"/>
      <c r="X31" s="212"/>
      <c r="Y31" s="212"/>
      <c r="Z31" s="131"/>
      <c r="AA31" s="212"/>
      <c r="AB31" s="131"/>
      <c r="AC31" s="131"/>
      <c r="AD31" s="422"/>
      <c r="AE31" s="186"/>
      <c r="AF31" s="131"/>
      <c r="AG31" s="131"/>
      <c r="AH31" s="131"/>
      <c r="AI31" s="131"/>
      <c r="AJ31" s="131"/>
      <c r="AK31" s="321"/>
      <c r="AL31" s="279"/>
      <c r="AM31" s="305"/>
      <c r="AN31" s="308"/>
      <c r="AO31" s="311"/>
      <c r="AP31" s="311"/>
      <c r="AQ31" s="311"/>
      <c r="AR31" s="241"/>
      <c r="AS31" s="241"/>
      <c r="AT31" s="241"/>
      <c r="AU31" s="241"/>
      <c r="AV31" s="241"/>
      <c r="AW31" s="241"/>
      <c r="AX31" s="241"/>
      <c r="AY31" s="316"/>
      <c r="AZ31" s="316"/>
      <c r="BA31" s="319"/>
    </row>
    <row r="32" spans="1:53" ht="15" customHeight="1" thickBot="1" x14ac:dyDescent="0.25">
      <c r="A32" s="294"/>
      <c r="B32" s="297"/>
      <c r="C32" s="300"/>
      <c r="D32" s="326"/>
      <c r="E32" s="110"/>
      <c r="F32" s="105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213"/>
      <c r="X32" s="213"/>
      <c r="Y32" s="213"/>
      <c r="Z32" s="132"/>
      <c r="AA32" s="213"/>
      <c r="AB32" s="132"/>
      <c r="AC32" s="132"/>
      <c r="AD32" s="423"/>
      <c r="AE32" s="187"/>
      <c r="AF32" s="132"/>
      <c r="AG32" s="132"/>
      <c r="AH32" s="132"/>
      <c r="AI32" s="132"/>
      <c r="AJ32" s="132"/>
      <c r="AK32" s="322"/>
      <c r="AL32" s="280"/>
      <c r="AM32" s="306"/>
      <c r="AN32" s="309"/>
      <c r="AO32" s="312"/>
      <c r="AP32" s="312"/>
      <c r="AQ32" s="312"/>
      <c r="AR32" s="242"/>
      <c r="AS32" s="242"/>
      <c r="AT32" s="242"/>
      <c r="AU32" s="242"/>
      <c r="AV32" s="242"/>
      <c r="AW32" s="242"/>
      <c r="AX32" s="242"/>
      <c r="AY32" s="317"/>
      <c r="AZ32" s="317"/>
      <c r="BA32" s="320"/>
    </row>
    <row r="33" spans="1:53" ht="15" customHeight="1" x14ac:dyDescent="0.2">
      <c r="A33" s="292">
        <v>6</v>
      </c>
      <c r="B33" s="295" t="str">
        <f>IFERROR(VLOOKUP($C33,Списки!$A$1:$C$4003,2,0),"")</f>
        <v/>
      </c>
      <c r="C33" s="323"/>
      <c r="D33" s="324" t="str">
        <f>IFERROR(VLOOKUP($C33,Списки!$A$1:$C$4003,3,0),"")</f>
        <v/>
      </c>
      <c r="E33" s="108"/>
      <c r="F33" s="92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211"/>
      <c r="X33" s="211"/>
      <c r="Y33" s="211"/>
      <c r="Z33" s="93"/>
      <c r="AA33" s="211"/>
      <c r="AB33" s="93"/>
      <c r="AC33" s="93"/>
      <c r="AD33" s="420"/>
      <c r="AE33" s="178"/>
      <c r="AF33" s="93"/>
      <c r="AG33" s="93"/>
      <c r="AH33" s="93"/>
      <c r="AI33" s="93"/>
      <c r="AJ33" s="93"/>
      <c r="AK33" s="321">
        <f ca="1">SUMIF($F33:$AJ36,"Р",$F34:$AJ34)</f>
        <v>0</v>
      </c>
      <c r="AL33" s="279">
        <f ca="1">SUMIF($F35:$AJ36,"НУ",$F36:$AJ36)</f>
        <v>0</v>
      </c>
      <c r="AM33" s="305">
        <f ca="1">SUMIF(F33:AJ36,"РВ",F34:AJ34)</f>
        <v>0</v>
      </c>
      <c r="AN33" s="308">
        <f ca="1">AK33+AL33+AM33</f>
        <v>0</v>
      </c>
      <c r="AO33" s="310">
        <f t="shared" ref="AO33" si="19">COUNTIF($F33:$AJ36,"=Р")</f>
        <v>0</v>
      </c>
      <c r="AP33" s="311">
        <f>COUNTIF($F33:$AJ36,"=ВВ")</f>
        <v>0</v>
      </c>
      <c r="AQ33" s="311">
        <f>COUNTIF($F33:$AJ36,"=В")</f>
        <v>0</v>
      </c>
      <c r="AR33" s="241">
        <f>COUNTIF($F33:$AJ36,"=НА")</f>
        <v>0</v>
      </c>
      <c r="AS33" s="241">
        <f>COUNTIF(F33:AJ36,"=ТН")</f>
        <v>0</v>
      </c>
      <c r="AT33" s="241">
        <f>COUNTIF($F33:$AJ36,"=ВД")</f>
        <v>0</v>
      </c>
      <c r="AU33" s="241">
        <f>COUNTIF($F33:$AJ36,"=ВП")</f>
        <v>0</v>
      </c>
      <c r="AV33" s="241">
        <f>COUNTIF($F33:$AJ36,"=ДД")</f>
        <v>0</v>
      </c>
      <c r="AW33" s="241">
        <f>COUNTIF($F33:$AJ36,"=П")</f>
        <v>0</v>
      </c>
      <c r="AX33" s="241">
        <f>COUNTIF($F33:$AJ36,"=ПР")</f>
        <v>0</v>
      </c>
      <c r="AY33" s="316">
        <f>COUNTIF($F33:$AJ36,"=І")</f>
        <v>0</v>
      </c>
      <c r="AZ33" s="316">
        <f>COUNTIF($F33:$AJ36,"=НЗ")</f>
        <v>0</v>
      </c>
      <c r="BA33" s="318" t="str">
        <f>IF(C33&gt;1,[1]Графік!$L$36,"")</f>
        <v/>
      </c>
    </row>
    <row r="34" spans="1:53" ht="15" customHeight="1" x14ac:dyDescent="0.2">
      <c r="A34" s="293"/>
      <c r="B34" s="296"/>
      <c r="C34" s="299"/>
      <c r="D34" s="325"/>
      <c r="E34" s="109"/>
      <c r="F34" s="96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210"/>
      <c r="X34" s="210"/>
      <c r="Y34" s="210"/>
      <c r="Z34" s="129"/>
      <c r="AA34" s="210"/>
      <c r="AB34" s="129"/>
      <c r="AC34" s="129"/>
      <c r="AD34" s="421"/>
      <c r="AE34" s="185"/>
      <c r="AF34" s="129"/>
      <c r="AG34" s="129"/>
      <c r="AH34" s="129"/>
      <c r="AI34" s="129"/>
      <c r="AJ34" s="129"/>
      <c r="AK34" s="321"/>
      <c r="AL34" s="279"/>
      <c r="AM34" s="305"/>
      <c r="AN34" s="308"/>
      <c r="AO34" s="311"/>
      <c r="AP34" s="311"/>
      <c r="AQ34" s="311"/>
      <c r="AR34" s="241"/>
      <c r="AS34" s="241"/>
      <c r="AT34" s="241"/>
      <c r="AU34" s="241"/>
      <c r="AV34" s="241"/>
      <c r="AW34" s="241"/>
      <c r="AX34" s="241"/>
      <c r="AY34" s="316"/>
      <c r="AZ34" s="316"/>
      <c r="BA34" s="319"/>
    </row>
    <row r="35" spans="1:53" ht="15" customHeight="1" x14ac:dyDescent="0.2">
      <c r="A35" s="293"/>
      <c r="B35" s="296"/>
      <c r="C35" s="299"/>
      <c r="D35" s="325"/>
      <c r="E35" s="109"/>
      <c r="F35" s="100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212"/>
      <c r="X35" s="212"/>
      <c r="Y35" s="212"/>
      <c r="Z35" s="131"/>
      <c r="AA35" s="212"/>
      <c r="AB35" s="131"/>
      <c r="AC35" s="131"/>
      <c r="AD35" s="422"/>
      <c r="AE35" s="186"/>
      <c r="AF35" s="131"/>
      <c r="AG35" s="131"/>
      <c r="AH35" s="131"/>
      <c r="AI35" s="131"/>
      <c r="AJ35" s="131"/>
      <c r="AK35" s="321"/>
      <c r="AL35" s="279"/>
      <c r="AM35" s="305"/>
      <c r="AN35" s="308"/>
      <c r="AO35" s="311"/>
      <c r="AP35" s="311"/>
      <c r="AQ35" s="311"/>
      <c r="AR35" s="241"/>
      <c r="AS35" s="241"/>
      <c r="AT35" s="241"/>
      <c r="AU35" s="241"/>
      <c r="AV35" s="241"/>
      <c r="AW35" s="241"/>
      <c r="AX35" s="241"/>
      <c r="AY35" s="316"/>
      <c r="AZ35" s="316"/>
      <c r="BA35" s="319"/>
    </row>
    <row r="36" spans="1:53" ht="15" customHeight="1" thickBot="1" x14ac:dyDescent="0.25">
      <c r="A36" s="294"/>
      <c r="B36" s="297"/>
      <c r="C36" s="300"/>
      <c r="D36" s="326"/>
      <c r="E36" s="110"/>
      <c r="F36" s="105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213"/>
      <c r="X36" s="213"/>
      <c r="Y36" s="213"/>
      <c r="Z36" s="132"/>
      <c r="AA36" s="213"/>
      <c r="AB36" s="132"/>
      <c r="AC36" s="132"/>
      <c r="AD36" s="423"/>
      <c r="AE36" s="187"/>
      <c r="AF36" s="132"/>
      <c r="AG36" s="132"/>
      <c r="AH36" s="132"/>
      <c r="AI36" s="132"/>
      <c r="AJ36" s="132"/>
      <c r="AK36" s="322"/>
      <c r="AL36" s="280"/>
      <c r="AM36" s="306"/>
      <c r="AN36" s="309"/>
      <c r="AO36" s="312"/>
      <c r="AP36" s="312"/>
      <c r="AQ36" s="312"/>
      <c r="AR36" s="242"/>
      <c r="AS36" s="242"/>
      <c r="AT36" s="242"/>
      <c r="AU36" s="242"/>
      <c r="AV36" s="242"/>
      <c r="AW36" s="242"/>
      <c r="AX36" s="242"/>
      <c r="AY36" s="317"/>
      <c r="AZ36" s="317"/>
      <c r="BA36" s="320"/>
    </row>
    <row r="37" spans="1:53" ht="15" customHeight="1" x14ac:dyDescent="0.2">
      <c r="A37" s="292">
        <v>7</v>
      </c>
      <c r="B37" s="295" t="str">
        <f>IFERROR(VLOOKUP($C37,Списки!$A$1:$C$4003,2,0),"")</f>
        <v/>
      </c>
      <c r="C37" s="323"/>
      <c r="D37" s="324" t="str">
        <f>IFERROR(VLOOKUP($C37,Списки!$A$1:$C$4003,3,0),"")</f>
        <v/>
      </c>
      <c r="E37" s="108"/>
      <c r="F37" s="92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211"/>
      <c r="X37" s="211"/>
      <c r="Y37" s="211"/>
      <c r="Z37" s="93"/>
      <c r="AA37" s="211"/>
      <c r="AB37" s="93"/>
      <c r="AC37" s="93"/>
      <c r="AD37" s="420"/>
      <c r="AE37" s="178"/>
      <c r="AF37" s="93"/>
      <c r="AG37" s="93"/>
      <c r="AH37" s="93"/>
      <c r="AI37" s="93"/>
      <c r="AJ37" s="93"/>
      <c r="AK37" s="321">
        <f ca="1">SUMIF($F37:$AJ40,"Р",$F38:$AJ38)</f>
        <v>0</v>
      </c>
      <c r="AL37" s="279">
        <f ca="1">SUMIF($F39:$AJ40,"НУ",$F40:$AJ40)</f>
        <v>0</v>
      </c>
      <c r="AM37" s="305">
        <f ca="1">SUMIF(F37:AJ40,"РВ",F38:AJ38)</f>
        <v>0</v>
      </c>
      <c r="AN37" s="308">
        <f ca="1">AK37+AL37+AM37</f>
        <v>0</v>
      </c>
      <c r="AO37" s="310">
        <f t="shared" ref="AO37" si="20">COUNTIF($F37:$AJ40,"=Р")</f>
        <v>0</v>
      </c>
      <c r="AP37" s="311">
        <f>COUNTIF($F37:$AJ40,"=ВВ")</f>
        <v>0</v>
      </c>
      <c r="AQ37" s="311">
        <f>COUNTIF($F37:$AJ40,"=В")</f>
        <v>0</v>
      </c>
      <c r="AR37" s="241">
        <f>COUNTIF($F37:$AJ40,"=НА")</f>
        <v>0</v>
      </c>
      <c r="AS37" s="241">
        <f>COUNTIF(F37:AJ40,"=ТН")</f>
        <v>0</v>
      </c>
      <c r="AT37" s="241">
        <f>COUNTIF($F37:$AJ40,"=ВД")</f>
        <v>0</v>
      </c>
      <c r="AU37" s="241">
        <f>COUNTIF($F37:$AJ40,"=ВП")</f>
        <v>0</v>
      </c>
      <c r="AV37" s="241">
        <f>COUNTIF($F37:$AJ40,"=ДД")</f>
        <v>0</v>
      </c>
      <c r="AW37" s="241">
        <f>COUNTIF($F37:$AJ40,"=П")</f>
        <v>0</v>
      </c>
      <c r="AX37" s="241">
        <f>COUNTIF($F37:$AJ40,"=ПР")</f>
        <v>0</v>
      </c>
      <c r="AY37" s="316">
        <f>COUNTIF($F37:$AJ40,"=І")</f>
        <v>0</v>
      </c>
      <c r="AZ37" s="316">
        <f>COUNTIF($F37:$AJ40,"=НЗ")</f>
        <v>0</v>
      </c>
      <c r="BA37" s="318" t="str">
        <f>IF(C37&gt;1,[1]Графік!$L$36,"")</f>
        <v/>
      </c>
    </row>
    <row r="38" spans="1:53" ht="15" customHeight="1" x14ac:dyDescent="0.2">
      <c r="A38" s="293"/>
      <c r="B38" s="296"/>
      <c r="C38" s="299"/>
      <c r="D38" s="325"/>
      <c r="E38" s="109"/>
      <c r="F38" s="96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210"/>
      <c r="X38" s="210"/>
      <c r="Y38" s="210"/>
      <c r="Z38" s="129"/>
      <c r="AA38" s="210"/>
      <c r="AB38" s="129"/>
      <c r="AC38" s="129"/>
      <c r="AD38" s="421"/>
      <c r="AE38" s="185"/>
      <c r="AF38" s="129"/>
      <c r="AG38" s="129"/>
      <c r="AH38" s="129"/>
      <c r="AI38" s="129"/>
      <c r="AJ38" s="129"/>
      <c r="AK38" s="321"/>
      <c r="AL38" s="279"/>
      <c r="AM38" s="305"/>
      <c r="AN38" s="308"/>
      <c r="AO38" s="311"/>
      <c r="AP38" s="311"/>
      <c r="AQ38" s="311"/>
      <c r="AR38" s="241"/>
      <c r="AS38" s="241"/>
      <c r="AT38" s="241"/>
      <c r="AU38" s="241"/>
      <c r="AV38" s="241"/>
      <c r="AW38" s="241"/>
      <c r="AX38" s="241"/>
      <c r="AY38" s="316"/>
      <c r="AZ38" s="316"/>
      <c r="BA38" s="319"/>
    </row>
    <row r="39" spans="1:53" ht="15" customHeight="1" x14ac:dyDescent="0.2">
      <c r="A39" s="293"/>
      <c r="B39" s="296"/>
      <c r="C39" s="299"/>
      <c r="D39" s="325"/>
      <c r="E39" s="109"/>
      <c r="F39" s="100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212"/>
      <c r="X39" s="212"/>
      <c r="Y39" s="212"/>
      <c r="Z39" s="131"/>
      <c r="AA39" s="212"/>
      <c r="AB39" s="131"/>
      <c r="AC39" s="131"/>
      <c r="AD39" s="422"/>
      <c r="AE39" s="186"/>
      <c r="AF39" s="131"/>
      <c r="AG39" s="131"/>
      <c r="AH39" s="131"/>
      <c r="AI39" s="131"/>
      <c r="AJ39" s="131"/>
      <c r="AK39" s="321"/>
      <c r="AL39" s="279"/>
      <c r="AM39" s="305"/>
      <c r="AN39" s="308"/>
      <c r="AO39" s="311"/>
      <c r="AP39" s="311"/>
      <c r="AQ39" s="311"/>
      <c r="AR39" s="241"/>
      <c r="AS39" s="241"/>
      <c r="AT39" s="241"/>
      <c r="AU39" s="241"/>
      <c r="AV39" s="241"/>
      <c r="AW39" s="241"/>
      <c r="AX39" s="241"/>
      <c r="AY39" s="316"/>
      <c r="AZ39" s="316"/>
      <c r="BA39" s="319"/>
    </row>
    <row r="40" spans="1:53" ht="15" customHeight="1" thickBot="1" x14ac:dyDescent="0.25">
      <c r="A40" s="294"/>
      <c r="B40" s="297"/>
      <c r="C40" s="300"/>
      <c r="D40" s="326"/>
      <c r="E40" s="110"/>
      <c r="F40" s="105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213"/>
      <c r="X40" s="213"/>
      <c r="Y40" s="213"/>
      <c r="Z40" s="132"/>
      <c r="AA40" s="213"/>
      <c r="AB40" s="132"/>
      <c r="AC40" s="132"/>
      <c r="AD40" s="423"/>
      <c r="AE40" s="187"/>
      <c r="AF40" s="132"/>
      <c r="AG40" s="132"/>
      <c r="AH40" s="132"/>
      <c r="AI40" s="132"/>
      <c r="AJ40" s="132"/>
      <c r="AK40" s="322"/>
      <c r="AL40" s="280"/>
      <c r="AM40" s="306"/>
      <c r="AN40" s="309"/>
      <c r="AO40" s="312"/>
      <c r="AP40" s="312"/>
      <c r="AQ40" s="312"/>
      <c r="AR40" s="242"/>
      <c r="AS40" s="242"/>
      <c r="AT40" s="242"/>
      <c r="AU40" s="242"/>
      <c r="AV40" s="242"/>
      <c r="AW40" s="242"/>
      <c r="AX40" s="242"/>
      <c r="AY40" s="317"/>
      <c r="AZ40" s="317"/>
      <c r="BA40" s="320"/>
    </row>
    <row r="41" spans="1:53" ht="15" customHeight="1" x14ac:dyDescent="0.2">
      <c r="A41" s="292">
        <v>8</v>
      </c>
      <c r="B41" s="295" t="str">
        <f>IFERROR(VLOOKUP($C41,Списки!$A$1:$C$4003,2,0),"")</f>
        <v/>
      </c>
      <c r="C41" s="323"/>
      <c r="D41" s="324" t="str">
        <f>IFERROR(VLOOKUP($C41,Списки!$A$1:$C$4003,3,0),"")</f>
        <v/>
      </c>
      <c r="E41" s="108"/>
      <c r="F41" s="92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211"/>
      <c r="X41" s="211"/>
      <c r="Y41" s="211"/>
      <c r="Z41" s="93"/>
      <c r="AA41" s="211"/>
      <c r="AB41" s="93"/>
      <c r="AC41" s="93"/>
      <c r="AD41" s="420"/>
      <c r="AE41" s="178"/>
      <c r="AF41" s="93"/>
      <c r="AG41" s="93"/>
      <c r="AH41" s="93"/>
      <c r="AI41" s="93"/>
      <c r="AJ41" s="93"/>
      <c r="AK41" s="321">
        <f ca="1">SUMIF($F41:$AJ44,"Р",$F42:$AJ42)</f>
        <v>0</v>
      </c>
      <c r="AL41" s="279">
        <f ca="1">SUMIF($F43:$AJ44,"НУ",$F44:$AJ44)</f>
        <v>0</v>
      </c>
      <c r="AM41" s="305">
        <f ca="1">SUMIF(F41:AJ44,"РВ",F42:AJ42)</f>
        <v>0</v>
      </c>
      <c r="AN41" s="308">
        <f ca="1">AK41+AL41+AM41</f>
        <v>0</v>
      </c>
      <c r="AO41" s="310">
        <f t="shared" ref="AO41" si="21">COUNTIF($F41:$AJ44,"=Р")</f>
        <v>0</v>
      </c>
      <c r="AP41" s="311">
        <f>COUNTIF($F41:$AJ44,"=ВВ")</f>
        <v>0</v>
      </c>
      <c r="AQ41" s="311">
        <f>COUNTIF($F41:$AJ44,"=В")</f>
        <v>0</v>
      </c>
      <c r="AR41" s="241">
        <f>COUNTIF($F41:$AJ44,"=НА")</f>
        <v>0</v>
      </c>
      <c r="AS41" s="241">
        <f>COUNTIF(F41:AJ44,"=ТН")</f>
        <v>0</v>
      </c>
      <c r="AT41" s="241">
        <f>COUNTIF($F41:$AJ44,"=ВД")</f>
        <v>0</v>
      </c>
      <c r="AU41" s="241">
        <f>COUNTIF($F41:$AJ44,"=ВП")</f>
        <v>0</v>
      </c>
      <c r="AV41" s="241">
        <f>COUNTIF($F41:$AJ44,"=ДД")</f>
        <v>0</v>
      </c>
      <c r="AW41" s="241">
        <f>COUNTIF($F41:$AJ44,"=П")</f>
        <v>0</v>
      </c>
      <c r="AX41" s="241">
        <f>COUNTIF($F41:$AJ44,"=ПР")</f>
        <v>0</v>
      </c>
      <c r="AY41" s="316">
        <f>COUNTIF($F41:$AJ44,"=І")</f>
        <v>0</v>
      </c>
      <c r="AZ41" s="316">
        <f>COUNTIF($F41:$AJ44,"=НЗ")</f>
        <v>0</v>
      </c>
      <c r="BA41" s="318" t="str">
        <f>IF(C41&gt;1,[1]Графік!$L$36,"")</f>
        <v/>
      </c>
    </row>
    <row r="42" spans="1:53" ht="15" customHeight="1" x14ac:dyDescent="0.2">
      <c r="A42" s="293"/>
      <c r="B42" s="296"/>
      <c r="C42" s="299"/>
      <c r="D42" s="325"/>
      <c r="E42" s="109"/>
      <c r="F42" s="96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210"/>
      <c r="X42" s="210"/>
      <c r="Y42" s="210"/>
      <c r="Z42" s="129"/>
      <c r="AA42" s="210"/>
      <c r="AB42" s="129"/>
      <c r="AC42" s="129"/>
      <c r="AD42" s="421"/>
      <c r="AE42" s="185"/>
      <c r="AF42" s="129"/>
      <c r="AG42" s="129"/>
      <c r="AH42" s="129"/>
      <c r="AI42" s="129"/>
      <c r="AJ42" s="129"/>
      <c r="AK42" s="321"/>
      <c r="AL42" s="279"/>
      <c r="AM42" s="305"/>
      <c r="AN42" s="308"/>
      <c r="AO42" s="311"/>
      <c r="AP42" s="311"/>
      <c r="AQ42" s="311"/>
      <c r="AR42" s="241"/>
      <c r="AS42" s="241"/>
      <c r="AT42" s="241"/>
      <c r="AU42" s="241"/>
      <c r="AV42" s="241"/>
      <c r="AW42" s="241"/>
      <c r="AX42" s="241"/>
      <c r="AY42" s="316"/>
      <c r="AZ42" s="316"/>
      <c r="BA42" s="319"/>
    </row>
    <row r="43" spans="1:53" ht="15" customHeight="1" x14ac:dyDescent="0.2">
      <c r="A43" s="293"/>
      <c r="B43" s="296"/>
      <c r="C43" s="299"/>
      <c r="D43" s="325"/>
      <c r="E43" s="109"/>
      <c r="F43" s="100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212"/>
      <c r="X43" s="212"/>
      <c r="Y43" s="212"/>
      <c r="Z43" s="131"/>
      <c r="AA43" s="212"/>
      <c r="AB43" s="131"/>
      <c r="AC43" s="131"/>
      <c r="AD43" s="422"/>
      <c r="AE43" s="186"/>
      <c r="AF43" s="131"/>
      <c r="AG43" s="131"/>
      <c r="AH43" s="131"/>
      <c r="AI43" s="131"/>
      <c r="AJ43" s="131"/>
      <c r="AK43" s="321"/>
      <c r="AL43" s="279"/>
      <c r="AM43" s="305"/>
      <c r="AN43" s="308"/>
      <c r="AO43" s="311"/>
      <c r="AP43" s="311"/>
      <c r="AQ43" s="311"/>
      <c r="AR43" s="241"/>
      <c r="AS43" s="241"/>
      <c r="AT43" s="241"/>
      <c r="AU43" s="241"/>
      <c r="AV43" s="241"/>
      <c r="AW43" s="241"/>
      <c r="AX43" s="241"/>
      <c r="AY43" s="316"/>
      <c r="AZ43" s="316"/>
      <c r="BA43" s="319"/>
    </row>
    <row r="44" spans="1:53" ht="15" customHeight="1" thickBot="1" x14ac:dyDescent="0.25">
      <c r="A44" s="294"/>
      <c r="B44" s="297"/>
      <c r="C44" s="300"/>
      <c r="D44" s="326"/>
      <c r="E44" s="110"/>
      <c r="F44" s="105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213"/>
      <c r="X44" s="213"/>
      <c r="Y44" s="213"/>
      <c r="Z44" s="132"/>
      <c r="AA44" s="213"/>
      <c r="AB44" s="132"/>
      <c r="AC44" s="132"/>
      <c r="AD44" s="423"/>
      <c r="AE44" s="187"/>
      <c r="AF44" s="132"/>
      <c r="AG44" s="132"/>
      <c r="AH44" s="132"/>
      <c r="AI44" s="132"/>
      <c r="AJ44" s="132"/>
      <c r="AK44" s="322"/>
      <c r="AL44" s="280"/>
      <c r="AM44" s="306"/>
      <c r="AN44" s="309"/>
      <c r="AO44" s="312"/>
      <c r="AP44" s="312"/>
      <c r="AQ44" s="312"/>
      <c r="AR44" s="242"/>
      <c r="AS44" s="242"/>
      <c r="AT44" s="242"/>
      <c r="AU44" s="242"/>
      <c r="AV44" s="242"/>
      <c r="AW44" s="242"/>
      <c r="AX44" s="242"/>
      <c r="AY44" s="317"/>
      <c r="AZ44" s="317"/>
      <c r="BA44" s="320"/>
    </row>
    <row r="45" spans="1:53" ht="15" customHeight="1" x14ac:dyDescent="0.2">
      <c r="A45" s="292">
        <v>9</v>
      </c>
      <c r="B45" s="295" t="str">
        <f>IFERROR(VLOOKUP($C45,Списки!$A$1:$C$4003,2,0),"")</f>
        <v/>
      </c>
      <c r="C45" s="323"/>
      <c r="D45" s="324" t="str">
        <f>IFERROR(VLOOKUP($C45,Списки!$A$1:$C$4003,3,0),"")</f>
        <v/>
      </c>
      <c r="E45" s="108"/>
      <c r="F45" s="92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211"/>
      <c r="X45" s="211"/>
      <c r="Y45" s="211"/>
      <c r="Z45" s="93"/>
      <c r="AA45" s="211"/>
      <c r="AB45" s="93"/>
      <c r="AC45" s="93"/>
      <c r="AD45" s="420"/>
      <c r="AE45" s="178"/>
      <c r="AF45" s="93"/>
      <c r="AG45" s="93"/>
      <c r="AH45" s="93"/>
      <c r="AI45" s="93"/>
      <c r="AJ45" s="93"/>
      <c r="AK45" s="321">
        <f ca="1">SUMIF($F45:$AJ48,"Р",$F46:$AJ46)</f>
        <v>0</v>
      </c>
      <c r="AL45" s="279">
        <f ca="1">SUMIF($F47:$AJ48,"НУ",$F48:$AJ48)</f>
        <v>0</v>
      </c>
      <c r="AM45" s="305">
        <f ca="1">SUMIF(F45:AJ48,"РВ",F46:AJ46)</f>
        <v>0</v>
      </c>
      <c r="AN45" s="308">
        <f ca="1">AK45+AL45+AM45</f>
        <v>0</v>
      </c>
      <c r="AO45" s="310">
        <f t="shared" ref="AO45" si="22">COUNTIF($F45:$AJ48,"=Р")</f>
        <v>0</v>
      </c>
      <c r="AP45" s="311">
        <f>COUNTIF($F45:$AJ48,"=ВВ")</f>
        <v>0</v>
      </c>
      <c r="AQ45" s="311">
        <f>COUNTIF($F45:$AJ48,"=В")</f>
        <v>0</v>
      </c>
      <c r="AR45" s="241">
        <f>COUNTIF($F45:$AJ48,"=НА")</f>
        <v>0</v>
      </c>
      <c r="AS45" s="241">
        <f>COUNTIF(F45:AJ48,"=ТН")</f>
        <v>0</v>
      </c>
      <c r="AT45" s="241">
        <f>COUNTIF($F45:$AJ48,"=ВД")</f>
        <v>0</v>
      </c>
      <c r="AU45" s="241">
        <f>COUNTIF($F45:$AJ48,"=ВП")</f>
        <v>0</v>
      </c>
      <c r="AV45" s="241">
        <f>COUNTIF($F45:$AJ48,"=ДД")</f>
        <v>0</v>
      </c>
      <c r="AW45" s="241">
        <f>COUNTIF($F45:$AJ48,"=П")</f>
        <v>0</v>
      </c>
      <c r="AX45" s="241">
        <f>COUNTIF($F45:$AJ48,"=ПР")</f>
        <v>0</v>
      </c>
      <c r="AY45" s="316">
        <f>COUNTIF($F45:$AJ48,"=І")</f>
        <v>0</v>
      </c>
      <c r="AZ45" s="316">
        <f>COUNTIF($F45:$AJ48,"=НЗ")</f>
        <v>0</v>
      </c>
      <c r="BA45" s="318" t="str">
        <f>IF(C45&gt;1,[1]Графік!$L$36,"")</f>
        <v/>
      </c>
    </row>
    <row r="46" spans="1:53" ht="15" customHeight="1" x14ac:dyDescent="0.2">
      <c r="A46" s="293"/>
      <c r="B46" s="296"/>
      <c r="C46" s="299"/>
      <c r="D46" s="325"/>
      <c r="E46" s="109"/>
      <c r="F46" s="96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210"/>
      <c r="X46" s="210"/>
      <c r="Y46" s="210"/>
      <c r="Z46" s="129"/>
      <c r="AA46" s="210"/>
      <c r="AB46" s="129"/>
      <c r="AC46" s="129"/>
      <c r="AD46" s="421"/>
      <c r="AE46" s="185"/>
      <c r="AF46" s="129"/>
      <c r="AG46" s="129"/>
      <c r="AH46" s="129"/>
      <c r="AI46" s="129"/>
      <c r="AJ46" s="129"/>
      <c r="AK46" s="321"/>
      <c r="AL46" s="279"/>
      <c r="AM46" s="305"/>
      <c r="AN46" s="308"/>
      <c r="AO46" s="311"/>
      <c r="AP46" s="311"/>
      <c r="AQ46" s="311"/>
      <c r="AR46" s="241"/>
      <c r="AS46" s="241"/>
      <c r="AT46" s="241"/>
      <c r="AU46" s="241"/>
      <c r="AV46" s="241"/>
      <c r="AW46" s="241"/>
      <c r="AX46" s="241"/>
      <c r="AY46" s="316"/>
      <c r="AZ46" s="316"/>
      <c r="BA46" s="319"/>
    </row>
    <row r="47" spans="1:53" ht="15" customHeight="1" x14ac:dyDescent="0.2">
      <c r="A47" s="293"/>
      <c r="B47" s="296"/>
      <c r="C47" s="299"/>
      <c r="D47" s="325"/>
      <c r="E47" s="109"/>
      <c r="F47" s="100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212"/>
      <c r="X47" s="212"/>
      <c r="Y47" s="212"/>
      <c r="Z47" s="131"/>
      <c r="AA47" s="212"/>
      <c r="AB47" s="131"/>
      <c r="AC47" s="131"/>
      <c r="AD47" s="422"/>
      <c r="AE47" s="186"/>
      <c r="AF47" s="131"/>
      <c r="AG47" s="131"/>
      <c r="AH47" s="131"/>
      <c r="AI47" s="131"/>
      <c r="AJ47" s="131"/>
      <c r="AK47" s="321"/>
      <c r="AL47" s="279"/>
      <c r="AM47" s="305"/>
      <c r="AN47" s="308"/>
      <c r="AO47" s="311"/>
      <c r="AP47" s="311"/>
      <c r="AQ47" s="311"/>
      <c r="AR47" s="241"/>
      <c r="AS47" s="241"/>
      <c r="AT47" s="241"/>
      <c r="AU47" s="241"/>
      <c r="AV47" s="241"/>
      <c r="AW47" s="241"/>
      <c r="AX47" s="241"/>
      <c r="AY47" s="316"/>
      <c r="AZ47" s="316"/>
      <c r="BA47" s="319"/>
    </row>
    <row r="48" spans="1:53" ht="15" customHeight="1" thickBot="1" x14ac:dyDescent="0.25">
      <c r="A48" s="294"/>
      <c r="B48" s="297"/>
      <c r="C48" s="300"/>
      <c r="D48" s="326"/>
      <c r="E48" s="110"/>
      <c r="F48" s="105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213"/>
      <c r="X48" s="213"/>
      <c r="Y48" s="213"/>
      <c r="Z48" s="132"/>
      <c r="AA48" s="213"/>
      <c r="AB48" s="132"/>
      <c r="AC48" s="132"/>
      <c r="AD48" s="423"/>
      <c r="AE48" s="187"/>
      <c r="AF48" s="132"/>
      <c r="AG48" s="132"/>
      <c r="AH48" s="132"/>
      <c r="AI48" s="132"/>
      <c r="AJ48" s="132"/>
      <c r="AK48" s="322"/>
      <c r="AL48" s="280"/>
      <c r="AM48" s="306"/>
      <c r="AN48" s="309"/>
      <c r="AO48" s="312"/>
      <c r="AP48" s="312"/>
      <c r="AQ48" s="312"/>
      <c r="AR48" s="242"/>
      <c r="AS48" s="242"/>
      <c r="AT48" s="242"/>
      <c r="AU48" s="242"/>
      <c r="AV48" s="242"/>
      <c r="AW48" s="242"/>
      <c r="AX48" s="242"/>
      <c r="AY48" s="317"/>
      <c r="AZ48" s="317"/>
      <c r="BA48" s="320"/>
    </row>
    <row r="49" spans="1:53" ht="15" customHeight="1" x14ac:dyDescent="0.2">
      <c r="A49" s="292">
        <v>10</v>
      </c>
      <c r="B49" s="295" t="str">
        <f>IFERROR(VLOOKUP($C49,Списки!$A$1:$C$4003,2,0),"")</f>
        <v/>
      </c>
      <c r="C49" s="323"/>
      <c r="D49" s="324" t="str">
        <f>IFERROR(VLOOKUP($C49,Списки!$A$1:$C$4003,3,0),"")</f>
        <v/>
      </c>
      <c r="E49" s="108"/>
      <c r="F49" s="92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211"/>
      <c r="X49" s="211"/>
      <c r="Y49" s="211"/>
      <c r="Z49" s="93"/>
      <c r="AA49" s="211"/>
      <c r="AB49" s="93"/>
      <c r="AC49" s="93"/>
      <c r="AD49" s="420"/>
      <c r="AE49" s="178"/>
      <c r="AF49" s="93"/>
      <c r="AG49" s="93"/>
      <c r="AH49" s="93"/>
      <c r="AI49" s="93"/>
      <c r="AJ49" s="93"/>
      <c r="AK49" s="321">
        <f ca="1">SUMIF($F49:$AJ52,"Р",$F50:$AJ50)</f>
        <v>0</v>
      </c>
      <c r="AL49" s="279">
        <f ca="1">SUMIF($F51:$AJ52,"НУ",$F52:$AJ52)</f>
        <v>0</v>
      </c>
      <c r="AM49" s="305">
        <f ca="1">SUMIF(F49:AJ52,"РВ",F50:AJ50)</f>
        <v>0</v>
      </c>
      <c r="AN49" s="308">
        <f ca="1">AK49+AL49+AM49</f>
        <v>0</v>
      </c>
      <c r="AO49" s="310">
        <f t="shared" ref="AO49" si="23">COUNTIF($F49:$AJ52,"=Р")</f>
        <v>0</v>
      </c>
      <c r="AP49" s="311">
        <f>COUNTIF($F49:$AJ52,"=ВВ")</f>
        <v>0</v>
      </c>
      <c r="AQ49" s="311">
        <f>COUNTIF($F49:$AJ52,"=В")</f>
        <v>0</v>
      </c>
      <c r="AR49" s="241">
        <f>COUNTIF($F49:$AJ52,"=НА")</f>
        <v>0</v>
      </c>
      <c r="AS49" s="241">
        <f>COUNTIF(F49:AJ52,"=ТН")</f>
        <v>0</v>
      </c>
      <c r="AT49" s="241">
        <f>COUNTIF($F49:$AJ52,"=ВД")</f>
        <v>0</v>
      </c>
      <c r="AU49" s="241">
        <f>COUNTIF($F49:$AJ52,"=ВП")</f>
        <v>0</v>
      </c>
      <c r="AV49" s="241">
        <f>COUNTIF($F49:$AJ52,"=ДД")</f>
        <v>0</v>
      </c>
      <c r="AW49" s="241">
        <f>COUNTIF($F49:$AJ52,"=П")</f>
        <v>0</v>
      </c>
      <c r="AX49" s="241">
        <f>COUNTIF($F49:$AJ52,"=ПР")</f>
        <v>0</v>
      </c>
      <c r="AY49" s="316">
        <f>COUNTIF($F49:$AJ52,"=І")</f>
        <v>0</v>
      </c>
      <c r="AZ49" s="316">
        <f>COUNTIF($F49:$AJ52,"=НЗ")</f>
        <v>0</v>
      </c>
      <c r="BA49" s="318" t="str">
        <f>IF(C49&gt;1,[1]Графік!$L$36,"")</f>
        <v/>
      </c>
    </row>
    <row r="50" spans="1:53" ht="15" customHeight="1" x14ac:dyDescent="0.2">
      <c r="A50" s="293"/>
      <c r="B50" s="296"/>
      <c r="C50" s="299"/>
      <c r="D50" s="325"/>
      <c r="E50" s="109"/>
      <c r="F50" s="96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210"/>
      <c r="X50" s="210"/>
      <c r="Y50" s="210"/>
      <c r="Z50" s="129"/>
      <c r="AA50" s="210"/>
      <c r="AB50" s="129"/>
      <c r="AC50" s="129"/>
      <c r="AD50" s="421"/>
      <c r="AE50" s="185"/>
      <c r="AF50" s="129"/>
      <c r="AG50" s="129"/>
      <c r="AH50" s="129"/>
      <c r="AI50" s="129"/>
      <c r="AJ50" s="129"/>
      <c r="AK50" s="321"/>
      <c r="AL50" s="279"/>
      <c r="AM50" s="305"/>
      <c r="AN50" s="308"/>
      <c r="AO50" s="311"/>
      <c r="AP50" s="311"/>
      <c r="AQ50" s="311"/>
      <c r="AR50" s="241"/>
      <c r="AS50" s="241"/>
      <c r="AT50" s="241"/>
      <c r="AU50" s="241"/>
      <c r="AV50" s="241"/>
      <c r="AW50" s="241"/>
      <c r="AX50" s="241"/>
      <c r="AY50" s="316"/>
      <c r="AZ50" s="316"/>
      <c r="BA50" s="319"/>
    </row>
    <row r="51" spans="1:53" ht="15" customHeight="1" x14ac:dyDescent="0.2">
      <c r="A51" s="293"/>
      <c r="B51" s="296"/>
      <c r="C51" s="299"/>
      <c r="D51" s="325"/>
      <c r="E51" s="109"/>
      <c r="F51" s="100" t="str">
        <f t="shared" ref="F51:R51" si="24">IF(F52&gt;0,"НУ","")</f>
        <v/>
      </c>
      <c r="G51" s="131" t="str">
        <f t="shared" si="24"/>
        <v/>
      </c>
      <c r="H51" s="131" t="str">
        <f t="shared" si="24"/>
        <v/>
      </c>
      <c r="I51" s="131" t="str">
        <f t="shared" si="24"/>
        <v/>
      </c>
      <c r="J51" s="131" t="str">
        <f t="shared" si="24"/>
        <v/>
      </c>
      <c r="K51" s="131" t="str">
        <f t="shared" si="24"/>
        <v/>
      </c>
      <c r="L51" s="131" t="str">
        <f t="shared" si="24"/>
        <v/>
      </c>
      <c r="M51" s="131" t="str">
        <f t="shared" si="24"/>
        <v/>
      </c>
      <c r="N51" s="131" t="str">
        <f t="shared" si="24"/>
        <v/>
      </c>
      <c r="O51" s="131" t="str">
        <f t="shared" si="24"/>
        <v/>
      </c>
      <c r="P51" s="131" t="str">
        <f t="shared" si="24"/>
        <v/>
      </c>
      <c r="Q51" s="131" t="str">
        <f t="shared" si="24"/>
        <v/>
      </c>
      <c r="R51" s="131" t="str">
        <f t="shared" si="24"/>
        <v/>
      </c>
      <c r="S51" s="131"/>
      <c r="T51" s="131"/>
      <c r="U51" s="131"/>
      <c r="V51" s="131"/>
      <c r="W51" s="212"/>
      <c r="X51" s="212"/>
      <c r="Y51" s="212"/>
      <c r="Z51" s="131"/>
      <c r="AA51" s="212"/>
      <c r="AB51" s="131"/>
      <c r="AC51" s="131"/>
      <c r="AD51" s="422"/>
      <c r="AE51" s="186"/>
      <c r="AF51" s="131"/>
      <c r="AG51" s="131"/>
      <c r="AH51" s="131"/>
      <c r="AI51" s="131"/>
      <c r="AJ51" s="131"/>
      <c r="AK51" s="321"/>
      <c r="AL51" s="279"/>
      <c r="AM51" s="305"/>
      <c r="AN51" s="308"/>
      <c r="AO51" s="311"/>
      <c r="AP51" s="311"/>
      <c r="AQ51" s="311"/>
      <c r="AR51" s="241"/>
      <c r="AS51" s="241"/>
      <c r="AT51" s="241"/>
      <c r="AU51" s="241"/>
      <c r="AV51" s="241"/>
      <c r="AW51" s="241"/>
      <c r="AX51" s="241"/>
      <c r="AY51" s="316"/>
      <c r="AZ51" s="316"/>
      <c r="BA51" s="319"/>
    </row>
    <row r="52" spans="1:53" ht="15" customHeight="1" thickBot="1" x14ac:dyDescent="0.25">
      <c r="A52" s="294"/>
      <c r="B52" s="297"/>
      <c r="C52" s="300"/>
      <c r="D52" s="326"/>
      <c r="E52" s="110"/>
      <c r="F52" s="105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213"/>
      <c r="X52" s="213"/>
      <c r="Y52" s="213"/>
      <c r="Z52" s="132"/>
      <c r="AA52" s="213"/>
      <c r="AB52" s="132"/>
      <c r="AC52" s="132"/>
      <c r="AD52" s="423"/>
      <c r="AE52" s="187"/>
      <c r="AF52" s="132"/>
      <c r="AG52" s="132"/>
      <c r="AH52" s="132"/>
      <c r="AI52" s="132"/>
      <c r="AJ52" s="132"/>
      <c r="AK52" s="322"/>
      <c r="AL52" s="280"/>
      <c r="AM52" s="306"/>
      <c r="AN52" s="309"/>
      <c r="AO52" s="312"/>
      <c r="AP52" s="312"/>
      <c r="AQ52" s="312"/>
      <c r="AR52" s="242"/>
      <c r="AS52" s="242"/>
      <c r="AT52" s="242"/>
      <c r="AU52" s="242"/>
      <c r="AV52" s="242"/>
      <c r="AW52" s="242"/>
      <c r="AX52" s="242"/>
      <c r="AY52" s="317"/>
      <c r="AZ52" s="317"/>
      <c r="BA52" s="320"/>
    </row>
    <row r="53" spans="1:53" ht="27" customHeight="1" thickBot="1" x14ac:dyDescent="0.25">
      <c r="A53" s="335" t="s">
        <v>496</v>
      </c>
      <c r="B53" s="336"/>
      <c r="C53" s="336"/>
      <c r="D53" s="336"/>
      <c r="E53" s="337"/>
      <c r="F53" s="218">
        <f>IF(COUNTIF(F$13:F$52,"Р")=0,"-",COUNTIF(F$13:F$52,"Р"))</f>
        <v>5</v>
      </c>
      <c r="G53" s="218">
        <f t="shared" ref="G53:AJ53" si="25">IF(COUNTIF(G$13:G$52,"Р")=0,"-",COUNTIF(G$13:G$52,"Р"))</f>
        <v>5</v>
      </c>
      <c r="H53" s="218">
        <f t="shared" si="25"/>
        <v>5</v>
      </c>
      <c r="I53" s="218">
        <f t="shared" si="25"/>
        <v>4</v>
      </c>
      <c r="J53" s="218" t="str">
        <f t="shared" si="25"/>
        <v>-</v>
      </c>
      <c r="K53" s="218" t="str">
        <f t="shared" si="25"/>
        <v>-</v>
      </c>
      <c r="L53" s="218">
        <f t="shared" si="25"/>
        <v>5</v>
      </c>
      <c r="M53" s="218">
        <f t="shared" si="25"/>
        <v>5</v>
      </c>
      <c r="N53" s="218">
        <f t="shared" si="25"/>
        <v>5</v>
      </c>
      <c r="O53" s="218">
        <f t="shared" si="25"/>
        <v>4</v>
      </c>
      <c r="P53" s="218" t="str">
        <f t="shared" si="25"/>
        <v>-</v>
      </c>
      <c r="Q53" s="218" t="str">
        <f t="shared" si="25"/>
        <v>-</v>
      </c>
      <c r="R53" s="218">
        <f t="shared" si="25"/>
        <v>5</v>
      </c>
      <c r="S53" s="218">
        <f t="shared" si="25"/>
        <v>5</v>
      </c>
      <c r="T53" s="218">
        <f t="shared" si="25"/>
        <v>5</v>
      </c>
      <c r="U53" s="218">
        <f t="shared" si="25"/>
        <v>5</v>
      </c>
      <c r="V53" s="218" t="str">
        <f t="shared" si="25"/>
        <v>-</v>
      </c>
      <c r="W53" s="218" t="str">
        <f t="shared" si="25"/>
        <v>-</v>
      </c>
      <c r="X53" s="218">
        <f t="shared" si="25"/>
        <v>5</v>
      </c>
      <c r="Y53" s="234">
        <f t="shared" si="25"/>
        <v>5</v>
      </c>
      <c r="Z53" s="218">
        <f t="shared" si="25"/>
        <v>5</v>
      </c>
      <c r="AA53" s="234">
        <f t="shared" si="25"/>
        <v>4</v>
      </c>
      <c r="AB53" s="218" t="str">
        <f t="shared" si="25"/>
        <v>-</v>
      </c>
      <c r="AC53" s="218" t="str">
        <f t="shared" si="25"/>
        <v>-</v>
      </c>
      <c r="AD53" s="424">
        <f t="shared" si="25"/>
        <v>5</v>
      </c>
      <c r="AE53" s="236">
        <f t="shared" si="25"/>
        <v>5</v>
      </c>
      <c r="AF53" s="218">
        <f t="shared" si="25"/>
        <v>5</v>
      </c>
      <c r="AG53" s="218">
        <f t="shared" si="25"/>
        <v>5</v>
      </c>
      <c r="AH53" s="218" t="str">
        <f t="shared" si="25"/>
        <v>-</v>
      </c>
      <c r="AI53" s="218" t="str">
        <f t="shared" si="25"/>
        <v>-</v>
      </c>
      <c r="AJ53" s="218" t="str">
        <f t="shared" si="25"/>
        <v>-</v>
      </c>
      <c r="AK53" s="215">
        <f ca="1">IF(SUM(AK$13:AK$52)&gt;0,SUM(AK$13:AK$52),"-")</f>
        <v>695</v>
      </c>
      <c r="AL53" s="219" t="str">
        <f t="shared" ref="AL53:AZ53" ca="1" si="26">IF(SUM(AL$13:AL$52)&gt;0,SUM(AL$13:AL$52),"-")</f>
        <v>-</v>
      </c>
      <c r="AM53" s="219" t="str">
        <f t="shared" ca="1" si="26"/>
        <v>-</v>
      </c>
      <c r="AN53" s="216">
        <f t="shared" ca="1" si="26"/>
        <v>695</v>
      </c>
      <c r="AO53" s="220">
        <f t="shared" si="26"/>
        <v>97</v>
      </c>
      <c r="AP53" s="220">
        <f t="shared" si="26"/>
        <v>40</v>
      </c>
      <c r="AQ53" s="220" t="str">
        <f t="shared" si="26"/>
        <v>-</v>
      </c>
      <c r="AR53" s="220" t="str">
        <f t="shared" si="26"/>
        <v>-</v>
      </c>
      <c r="AS53" s="220" t="str">
        <f t="shared" si="26"/>
        <v>-</v>
      </c>
      <c r="AT53" s="220" t="str">
        <f t="shared" si="26"/>
        <v>-</v>
      </c>
      <c r="AU53" s="220" t="str">
        <f t="shared" si="26"/>
        <v>-</v>
      </c>
      <c r="AV53" s="220" t="str">
        <f t="shared" si="26"/>
        <v>-</v>
      </c>
      <c r="AW53" s="220">
        <f t="shared" si="26"/>
        <v>1</v>
      </c>
      <c r="AX53" s="220" t="str">
        <f t="shared" si="26"/>
        <v>-</v>
      </c>
      <c r="AY53" s="220" t="str">
        <f t="shared" si="26"/>
        <v>-</v>
      </c>
      <c r="AZ53" s="220">
        <f t="shared" si="26"/>
        <v>2</v>
      </c>
      <c r="BA53" s="221">
        <f>IF(SUM(BA$13:BA$52)&gt;0,SUM(BA$13:BA$52),"-")</f>
        <v>800</v>
      </c>
    </row>
    <row r="54" spans="1:53" ht="27" customHeight="1" thickBot="1" x14ac:dyDescent="0.25">
      <c r="A54" s="335" t="s">
        <v>85</v>
      </c>
      <c r="B54" s="336"/>
      <c r="C54" s="336"/>
      <c r="D54" s="336"/>
      <c r="E54" s="337"/>
      <c r="F54" s="218" t="str">
        <f>IF(COUNTIF(F$13:F$52,"РВ")=0,"-",COUNTIF(F$13:F$52,"РВ"))</f>
        <v>-</v>
      </c>
      <c r="G54" s="218" t="str">
        <f t="shared" ref="G54:AJ54" si="27">IF(COUNTIF(G$13:G$52,"РВ")=0,"-",COUNTIF(G$13:G$52,"РВ"))</f>
        <v>-</v>
      </c>
      <c r="H54" s="218" t="str">
        <f t="shared" si="27"/>
        <v>-</v>
      </c>
      <c r="I54" s="218" t="str">
        <f t="shared" si="27"/>
        <v>-</v>
      </c>
      <c r="J54" s="218" t="str">
        <f t="shared" si="27"/>
        <v>-</v>
      </c>
      <c r="K54" s="218" t="str">
        <f t="shared" si="27"/>
        <v>-</v>
      </c>
      <c r="L54" s="218" t="str">
        <f t="shared" si="27"/>
        <v>-</v>
      </c>
      <c r="M54" s="218" t="str">
        <f t="shared" si="27"/>
        <v>-</v>
      </c>
      <c r="N54" s="218" t="str">
        <f t="shared" si="27"/>
        <v>-</v>
      </c>
      <c r="O54" s="218" t="str">
        <f t="shared" si="27"/>
        <v>-</v>
      </c>
      <c r="P54" s="218" t="str">
        <f t="shared" si="27"/>
        <v>-</v>
      </c>
      <c r="Q54" s="218" t="str">
        <f t="shared" si="27"/>
        <v>-</v>
      </c>
      <c r="R54" s="218" t="str">
        <f t="shared" si="27"/>
        <v>-</v>
      </c>
      <c r="S54" s="218" t="str">
        <f t="shared" si="27"/>
        <v>-</v>
      </c>
      <c r="T54" s="218" t="str">
        <f t="shared" si="27"/>
        <v>-</v>
      </c>
      <c r="U54" s="218" t="str">
        <f t="shared" si="27"/>
        <v>-</v>
      </c>
      <c r="V54" s="218" t="str">
        <f t="shared" si="27"/>
        <v>-</v>
      </c>
      <c r="W54" s="218" t="str">
        <f t="shared" si="27"/>
        <v>-</v>
      </c>
      <c r="X54" s="218" t="str">
        <f t="shared" si="27"/>
        <v>-</v>
      </c>
      <c r="Y54" s="234" t="str">
        <f t="shared" si="27"/>
        <v>-</v>
      </c>
      <c r="Z54" s="218" t="str">
        <f t="shared" si="27"/>
        <v>-</v>
      </c>
      <c r="AA54" s="234" t="str">
        <f t="shared" si="27"/>
        <v>-</v>
      </c>
      <c r="AB54" s="218" t="str">
        <f t="shared" si="27"/>
        <v>-</v>
      </c>
      <c r="AC54" s="218" t="str">
        <f t="shared" si="27"/>
        <v>-</v>
      </c>
      <c r="AD54" s="424" t="str">
        <f t="shared" si="27"/>
        <v>-</v>
      </c>
      <c r="AE54" s="236" t="str">
        <f t="shared" si="27"/>
        <v>-</v>
      </c>
      <c r="AF54" s="218" t="str">
        <f t="shared" si="27"/>
        <v>-</v>
      </c>
      <c r="AG54" s="218" t="str">
        <f t="shared" si="27"/>
        <v>-</v>
      </c>
      <c r="AH54" s="218" t="str">
        <f t="shared" si="27"/>
        <v>-</v>
      </c>
      <c r="AI54" s="218" t="str">
        <f t="shared" si="27"/>
        <v>-</v>
      </c>
      <c r="AJ54" s="218" t="str">
        <f t="shared" si="27"/>
        <v>-</v>
      </c>
      <c r="AK54" s="214"/>
      <c r="AL54" s="214"/>
      <c r="AM54" s="214"/>
      <c r="AN54" s="214"/>
      <c r="AO54" s="214"/>
      <c r="AP54" s="214"/>
      <c r="AQ54" s="214"/>
      <c r="AR54" s="214"/>
      <c r="AS54" s="214"/>
      <c r="AT54" s="214"/>
      <c r="AU54" s="214"/>
      <c r="AV54" s="214"/>
      <c r="AW54" s="214"/>
      <c r="AX54" s="214"/>
      <c r="AY54" s="214"/>
      <c r="AZ54" s="214"/>
      <c r="BA54" s="217"/>
    </row>
    <row r="55" spans="1:53" ht="27" customHeight="1" thickBot="1" x14ac:dyDescent="0.25">
      <c r="A55" s="335" t="s">
        <v>84</v>
      </c>
      <c r="B55" s="336"/>
      <c r="C55" s="336"/>
      <c r="D55" s="336"/>
      <c r="E55" s="336"/>
      <c r="F55" s="218" t="str">
        <f>IF(COUNTIF(F$13:F$52,"НУ")=0,"-",COUNTIF(F$13:F$52,"НУ"))</f>
        <v>-</v>
      </c>
      <c r="G55" s="218" t="str">
        <f t="shared" ref="G55:AJ55" si="28">IF(COUNTIF(G$13:G$52,"НУ")=0,"-",COUNTIF(G$13:G$52,"НУ"))</f>
        <v>-</v>
      </c>
      <c r="H55" s="218" t="str">
        <f t="shared" si="28"/>
        <v>-</v>
      </c>
      <c r="I55" s="218" t="str">
        <f t="shared" si="28"/>
        <v>-</v>
      </c>
      <c r="J55" s="218" t="str">
        <f t="shared" si="28"/>
        <v>-</v>
      </c>
      <c r="K55" s="218" t="str">
        <f t="shared" si="28"/>
        <v>-</v>
      </c>
      <c r="L55" s="218" t="str">
        <f t="shared" si="28"/>
        <v>-</v>
      </c>
      <c r="M55" s="218" t="str">
        <f t="shared" si="28"/>
        <v>-</v>
      </c>
      <c r="N55" s="218" t="str">
        <f t="shared" si="28"/>
        <v>-</v>
      </c>
      <c r="O55" s="218" t="str">
        <f t="shared" si="28"/>
        <v>-</v>
      </c>
      <c r="P55" s="218" t="str">
        <f t="shared" si="28"/>
        <v>-</v>
      </c>
      <c r="Q55" s="218" t="str">
        <f t="shared" si="28"/>
        <v>-</v>
      </c>
      <c r="R55" s="218" t="str">
        <f t="shared" si="28"/>
        <v>-</v>
      </c>
      <c r="S55" s="218" t="str">
        <f t="shared" si="28"/>
        <v>-</v>
      </c>
      <c r="T55" s="218" t="str">
        <f t="shared" si="28"/>
        <v>-</v>
      </c>
      <c r="U55" s="218" t="str">
        <f t="shared" si="28"/>
        <v>-</v>
      </c>
      <c r="V55" s="218" t="str">
        <f t="shared" si="28"/>
        <v>-</v>
      </c>
      <c r="W55" s="218" t="str">
        <f t="shared" si="28"/>
        <v>-</v>
      </c>
      <c r="X55" s="218" t="str">
        <f t="shared" si="28"/>
        <v>-</v>
      </c>
      <c r="Y55" s="234" t="str">
        <f t="shared" si="28"/>
        <v>-</v>
      </c>
      <c r="Z55" s="218" t="str">
        <f t="shared" si="28"/>
        <v>-</v>
      </c>
      <c r="AA55" s="234" t="str">
        <f t="shared" si="28"/>
        <v>-</v>
      </c>
      <c r="AB55" s="218" t="str">
        <f t="shared" si="28"/>
        <v>-</v>
      </c>
      <c r="AC55" s="218" t="str">
        <f t="shared" si="28"/>
        <v>-</v>
      </c>
      <c r="AD55" s="424" t="str">
        <f t="shared" si="28"/>
        <v>-</v>
      </c>
      <c r="AE55" s="236" t="str">
        <f t="shared" si="28"/>
        <v>-</v>
      </c>
      <c r="AF55" s="218" t="str">
        <f t="shared" si="28"/>
        <v>-</v>
      </c>
      <c r="AG55" s="218" t="str">
        <f t="shared" si="28"/>
        <v>-</v>
      </c>
      <c r="AH55" s="218" t="str">
        <f t="shared" si="28"/>
        <v>-</v>
      </c>
      <c r="AI55" s="218" t="str">
        <f t="shared" si="28"/>
        <v>-</v>
      </c>
      <c r="AJ55" s="218" t="str">
        <f t="shared" si="28"/>
        <v>-</v>
      </c>
      <c r="AK55" s="214"/>
      <c r="AL55" s="214"/>
      <c r="AM55" s="214"/>
      <c r="AN55" s="214"/>
      <c r="AO55" s="214"/>
      <c r="AP55" s="214"/>
      <c r="AQ55" s="214"/>
      <c r="AR55" s="214"/>
      <c r="AS55" s="214"/>
      <c r="AT55" s="214"/>
      <c r="AU55" s="214"/>
      <c r="AV55" s="214"/>
      <c r="AW55" s="214"/>
      <c r="AX55" s="214"/>
      <c r="AY55" s="214"/>
      <c r="AZ55" s="214"/>
      <c r="BA55" s="217"/>
    </row>
    <row r="56" spans="1:53" ht="27" customHeight="1" thickBot="1" x14ac:dyDescent="0.25">
      <c r="A56" s="338" t="s">
        <v>640</v>
      </c>
      <c r="B56" s="339"/>
      <c r="C56" s="339"/>
      <c r="D56" s="339"/>
      <c r="E56" s="339"/>
      <c r="F56" s="222" t="str">
        <f>IF(COUNTIF(F$13:F$52,"ВВ"),"-",IF(COUNTIF(F$13:F$52,"НЗ")+COUNTIF(F$13:F$52,"ТН")+COUNTIF(F$13:F$52,"ПР")+COUNTIF(F$13:F$52,"П")+COUNTIF(F$13:F$52,"В")+COUNTIF(F$13:F$52,"НА")+COUNTIF(F$13:F$52,"ВД")+COUNTIF(F$13:F$52,"ВП")+COUNTIF(F$13:F$52,"ДД")+COUNTIF(F$13:F$52,"І")=0,"-",COUNTIF(F$13:F$52,"НЗ")+COUNTIF(F$13:F$52,"ТН")+COUNTIF(F$13:F$52,"ПР")+COUNTIF(F$13:F$52,"П")+COUNTIF(F$13:F$52,"В")+COUNTIF(F$13:F$52,"НА")+COUNTIF(F$13:F$52,"ВД")+COUNTIF(F$13:F$52,"ВП")+COUNTIF(F$13:F$52,"ДД")+COUNTIF(F$13:F$52,"І")))</f>
        <v>-</v>
      </c>
      <c r="G56" s="222" t="str">
        <f t="shared" ref="G56:AJ56" si="29">IF(COUNTIF(G$13:G$52,"ВВ"),"-",IF(COUNTIF(G$13:G$52,"НЗ")+COUNTIF(G$13:G$52,"ТН")+COUNTIF(G$13:G$52,"ПР")+COUNTIF(G$13:G$52,"П")+COUNTIF(G$13:G$52,"В")+COUNTIF(G$13:G$52,"НА")+COUNTIF(G$13:G$52,"ВД")+COUNTIF(G$13:G$52,"ВП")+COUNTIF(G$13:G$52,"ДД")+COUNTIF(G$13:G$52,"І")=0,"-",COUNTIF(G$13:G$52,"НЗ")+COUNTIF(G$13:G$52,"ТН")+COUNTIF(G$13:G$52,"ПР")+COUNTIF(G$13:G$52,"П")+COUNTIF(G$13:G$52,"В")+COUNTIF(G$13:G$52,"НА")+COUNTIF(G$13:G$52,"ВД")+COUNTIF(G$13:G$52,"ВП")+COUNTIF(G$13:G$52,"ДД")+COUNTIF(G$13:G$52,"І")))</f>
        <v>-</v>
      </c>
      <c r="H56" s="222" t="str">
        <f t="shared" si="29"/>
        <v>-</v>
      </c>
      <c r="I56" s="222">
        <f t="shared" si="29"/>
        <v>1</v>
      </c>
      <c r="J56" s="222" t="str">
        <f t="shared" si="29"/>
        <v>-</v>
      </c>
      <c r="K56" s="222" t="str">
        <f t="shared" si="29"/>
        <v>-</v>
      </c>
      <c r="L56" s="222" t="str">
        <f t="shared" si="29"/>
        <v>-</v>
      </c>
      <c r="M56" s="222" t="str">
        <f t="shared" si="29"/>
        <v>-</v>
      </c>
      <c r="N56" s="222" t="str">
        <f t="shared" si="29"/>
        <v>-</v>
      </c>
      <c r="O56" s="222">
        <f t="shared" si="29"/>
        <v>1</v>
      </c>
      <c r="P56" s="222" t="str">
        <f t="shared" si="29"/>
        <v>-</v>
      </c>
      <c r="Q56" s="222" t="str">
        <f t="shared" si="29"/>
        <v>-</v>
      </c>
      <c r="R56" s="222" t="str">
        <f t="shared" si="29"/>
        <v>-</v>
      </c>
      <c r="S56" s="222" t="str">
        <f t="shared" si="29"/>
        <v>-</v>
      </c>
      <c r="T56" s="222" t="str">
        <f t="shared" si="29"/>
        <v>-</v>
      </c>
      <c r="U56" s="222" t="str">
        <f t="shared" si="29"/>
        <v>-</v>
      </c>
      <c r="V56" s="222" t="str">
        <f t="shared" si="29"/>
        <v>-</v>
      </c>
      <c r="W56" s="222" t="str">
        <f t="shared" si="29"/>
        <v>-</v>
      </c>
      <c r="X56" s="222" t="str">
        <f t="shared" si="29"/>
        <v>-</v>
      </c>
      <c r="Y56" s="235" t="str">
        <f t="shared" si="29"/>
        <v>-</v>
      </c>
      <c r="Z56" s="222" t="str">
        <f t="shared" si="29"/>
        <v>-</v>
      </c>
      <c r="AA56" s="235">
        <f t="shared" si="29"/>
        <v>1</v>
      </c>
      <c r="AB56" s="222" t="str">
        <f t="shared" si="29"/>
        <v>-</v>
      </c>
      <c r="AC56" s="222" t="str">
        <f t="shared" si="29"/>
        <v>-</v>
      </c>
      <c r="AD56" s="425" t="str">
        <f t="shared" si="29"/>
        <v>-</v>
      </c>
      <c r="AE56" s="237" t="str">
        <f t="shared" si="29"/>
        <v>-</v>
      </c>
      <c r="AF56" s="222" t="str">
        <f t="shared" si="29"/>
        <v>-</v>
      </c>
      <c r="AG56" s="222" t="str">
        <f t="shared" si="29"/>
        <v>-</v>
      </c>
      <c r="AH56" s="222" t="str">
        <f t="shared" si="29"/>
        <v>-</v>
      </c>
      <c r="AI56" s="222" t="str">
        <f t="shared" si="29"/>
        <v>-</v>
      </c>
      <c r="AJ56" s="222" t="str">
        <f t="shared" si="29"/>
        <v>-</v>
      </c>
      <c r="AK56" s="223"/>
      <c r="AL56" s="223"/>
      <c r="AM56" s="223"/>
      <c r="AN56" s="223"/>
      <c r="AO56" s="223"/>
      <c r="AP56" s="223"/>
      <c r="AQ56" s="223"/>
      <c r="AR56" s="223"/>
      <c r="AS56" s="223"/>
      <c r="AT56" s="223"/>
      <c r="AU56" s="223"/>
      <c r="AV56" s="223"/>
      <c r="AW56" s="223"/>
      <c r="AX56" s="223"/>
      <c r="AY56" s="223"/>
      <c r="AZ56" s="223"/>
      <c r="BA56" s="224"/>
    </row>
    <row r="57" spans="1:53" x14ac:dyDescent="0.2">
      <c r="D57" s="65"/>
      <c r="E57" s="65"/>
    </row>
    <row r="58" spans="1:53" x14ac:dyDescent="0.2">
      <c r="A58" s="331" t="s">
        <v>62</v>
      </c>
      <c r="B58" s="331"/>
      <c r="C58" s="331"/>
      <c r="D58" s="331"/>
      <c r="E58" s="332"/>
      <c r="F58" s="332"/>
      <c r="G58" s="332"/>
      <c r="H58" s="332"/>
      <c r="I58" s="332"/>
      <c r="J58" s="332"/>
      <c r="L58" s="329"/>
      <c r="M58" s="329"/>
      <c r="N58" s="329"/>
      <c r="P58" s="330"/>
      <c r="Q58" s="330"/>
      <c r="R58" s="330"/>
      <c r="S58" s="330"/>
      <c r="T58" s="330"/>
      <c r="U58" s="111"/>
      <c r="V58" s="111"/>
      <c r="W58" s="195"/>
      <c r="X58" s="195"/>
      <c r="Y58" s="195"/>
      <c r="Z58" s="111"/>
      <c r="AA58" s="195"/>
      <c r="AB58" s="111"/>
      <c r="AC58" s="111"/>
      <c r="AD58" s="426"/>
      <c r="AE58" s="182"/>
      <c r="AF58" s="111"/>
      <c r="AG58" s="111"/>
      <c r="AH58" s="111"/>
      <c r="AI58" s="111"/>
      <c r="AJ58" s="111"/>
      <c r="AK58" s="333"/>
      <c r="AL58" s="333"/>
      <c r="AM58" s="333"/>
      <c r="AN58" s="112"/>
      <c r="AO58" s="112"/>
    </row>
    <row r="59" spans="1:53" x14ac:dyDescent="0.15">
      <c r="A59" s="78"/>
      <c r="B59" s="113"/>
      <c r="C59" s="114"/>
      <c r="D59" s="78"/>
      <c r="E59" s="334" t="s">
        <v>63</v>
      </c>
      <c r="F59" s="334"/>
      <c r="G59" s="334"/>
      <c r="H59" s="334"/>
      <c r="I59" s="334"/>
      <c r="J59" s="334"/>
      <c r="K59" s="78"/>
      <c r="L59" s="334" t="s">
        <v>64</v>
      </c>
      <c r="M59" s="334"/>
      <c r="N59" s="334"/>
      <c r="O59" s="78"/>
      <c r="P59" s="334" t="s">
        <v>65</v>
      </c>
      <c r="Q59" s="334"/>
      <c r="R59" s="334"/>
      <c r="S59" s="334"/>
      <c r="T59" s="334"/>
      <c r="U59" s="78"/>
      <c r="V59" s="78"/>
      <c r="W59" s="196"/>
      <c r="X59" s="196"/>
      <c r="Y59" s="196"/>
      <c r="Z59" s="78"/>
      <c r="AA59" s="196"/>
      <c r="AB59" s="78"/>
      <c r="AC59" s="78"/>
      <c r="AD59" s="427"/>
      <c r="AE59" s="183"/>
      <c r="AF59" s="78"/>
      <c r="AG59" s="78"/>
      <c r="AH59" s="78"/>
      <c r="AI59" s="78"/>
      <c r="AJ59" s="78"/>
      <c r="AK59" s="78"/>
      <c r="AL59" s="115"/>
      <c r="AM59" s="78"/>
      <c r="AN59" s="116"/>
      <c r="AO59" s="116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117"/>
    </row>
    <row r="60" spans="1:53" x14ac:dyDescent="0.2">
      <c r="A60" s="118" t="s">
        <v>66</v>
      </c>
      <c r="B60" s="118"/>
      <c r="C60" s="119"/>
      <c r="E60" s="328" t="s">
        <v>67</v>
      </c>
      <c r="F60" s="328"/>
      <c r="G60" s="328"/>
      <c r="H60" s="328"/>
      <c r="I60" s="328"/>
      <c r="J60" s="328"/>
      <c r="L60" s="329"/>
      <c r="M60" s="329"/>
      <c r="N60" s="329"/>
      <c r="P60" s="330"/>
      <c r="Q60" s="330"/>
      <c r="R60" s="330"/>
      <c r="S60" s="330"/>
      <c r="T60" s="330"/>
      <c r="U60" s="111"/>
      <c r="V60" s="111"/>
      <c r="W60" s="195"/>
      <c r="X60" s="195"/>
      <c r="Y60" s="195"/>
      <c r="Z60" s="111"/>
      <c r="AA60" s="195"/>
      <c r="AB60" s="111"/>
      <c r="AC60" s="111"/>
      <c r="AD60" s="426"/>
      <c r="AE60" s="182"/>
      <c r="AF60" s="111"/>
      <c r="AG60" s="111"/>
      <c r="AH60" s="111"/>
      <c r="AI60" s="111"/>
      <c r="AJ60" s="111"/>
      <c r="AK60" s="340">
        <f ca="1">AO4</f>
        <v>43522</v>
      </c>
      <c r="AL60" s="340"/>
      <c r="AM60" s="340"/>
      <c r="AN60" s="112"/>
      <c r="AO60" s="112"/>
    </row>
    <row r="61" spans="1:53" x14ac:dyDescent="0.2">
      <c r="A61" s="78"/>
      <c r="B61" s="78"/>
      <c r="C61" s="120"/>
      <c r="D61" s="78"/>
      <c r="E61" s="334" t="s">
        <v>63</v>
      </c>
      <c r="F61" s="334"/>
      <c r="G61" s="334"/>
      <c r="H61" s="334"/>
      <c r="I61" s="334"/>
      <c r="J61" s="334"/>
      <c r="K61" s="78"/>
      <c r="L61" s="334" t="s">
        <v>64</v>
      </c>
      <c r="M61" s="334"/>
      <c r="N61" s="334"/>
      <c r="O61" s="78"/>
      <c r="P61" s="334" t="s">
        <v>65</v>
      </c>
      <c r="Q61" s="334"/>
      <c r="R61" s="334"/>
      <c r="S61" s="334"/>
      <c r="T61" s="334"/>
      <c r="U61" s="116"/>
      <c r="V61" s="116"/>
      <c r="W61" s="197"/>
      <c r="X61" s="197"/>
      <c r="Y61" s="197"/>
      <c r="Z61" s="116"/>
      <c r="AA61" s="197"/>
      <c r="AB61" s="116"/>
      <c r="AC61" s="116"/>
      <c r="AD61" s="428"/>
      <c r="AE61" s="184"/>
      <c r="AF61" s="116"/>
      <c r="AG61" s="116"/>
      <c r="AH61" s="116"/>
      <c r="AI61" s="116"/>
      <c r="AJ61" s="116"/>
      <c r="AK61" s="116"/>
      <c r="AL61" s="78"/>
      <c r="AM61" s="116"/>
      <c r="AN61" s="116"/>
      <c r="AO61" s="116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117"/>
    </row>
    <row r="63" spans="1:53" x14ac:dyDescent="0.2">
      <c r="D63" s="341" t="s">
        <v>68</v>
      </c>
      <c r="E63" s="342"/>
      <c r="F63" s="342"/>
      <c r="G63" s="342"/>
      <c r="H63" s="342"/>
      <c r="I63" s="342"/>
      <c r="J63" s="342"/>
      <c r="K63" s="342"/>
      <c r="L63" s="342"/>
      <c r="M63" s="342"/>
      <c r="N63" s="342"/>
      <c r="O63" s="342"/>
      <c r="P63" s="342"/>
      <c r="Q63" s="342"/>
      <c r="R63" s="342"/>
      <c r="S63" s="342"/>
      <c r="T63" s="342"/>
      <c r="U63" s="342"/>
      <c r="V63" s="342"/>
      <c r="W63" s="342"/>
      <c r="X63" s="342"/>
      <c r="Y63" s="342"/>
      <c r="Z63" s="342"/>
      <c r="AA63" s="342"/>
      <c r="AB63" s="342"/>
      <c r="AC63" s="342"/>
      <c r="AD63" s="342"/>
      <c r="AE63" s="342"/>
      <c r="AF63" s="342"/>
      <c r="AG63" s="342"/>
      <c r="AH63" s="342"/>
      <c r="AI63" s="342"/>
      <c r="AJ63" s="342"/>
      <c r="AK63" s="342"/>
      <c r="AL63" s="342"/>
      <c r="AM63" s="342"/>
    </row>
    <row r="64" spans="1:53" x14ac:dyDescent="0.2">
      <c r="D64" s="121" t="s">
        <v>10</v>
      </c>
      <c r="E64" s="121" t="s">
        <v>69</v>
      </c>
      <c r="F64" s="327" t="s">
        <v>70</v>
      </c>
      <c r="G64" s="327"/>
      <c r="H64" s="327"/>
      <c r="I64" s="327"/>
      <c r="J64" s="327"/>
      <c r="K64" s="327"/>
      <c r="L64" s="327"/>
      <c r="M64" s="327"/>
      <c r="N64" s="327"/>
      <c r="O64" s="327"/>
      <c r="P64" s="327"/>
      <c r="Q64" s="327"/>
      <c r="R64" s="327"/>
      <c r="S64" s="327"/>
      <c r="T64" s="327"/>
      <c r="U64" s="327"/>
      <c r="V64" s="327"/>
      <c r="W64" s="327"/>
      <c r="X64" s="327"/>
      <c r="Y64" s="327"/>
      <c r="Z64" s="327"/>
      <c r="AA64" s="327"/>
      <c r="AB64" s="327"/>
      <c r="AC64" s="327"/>
      <c r="AD64" s="327"/>
      <c r="AE64" s="327"/>
      <c r="AF64" s="327"/>
      <c r="AG64" s="327"/>
      <c r="AH64" s="327"/>
      <c r="AI64" s="327"/>
      <c r="AJ64" s="327"/>
      <c r="AK64" s="327"/>
      <c r="AL64" s="327"/>
      <c r="AM64" s="327"/>
    </row>
    <row r="65" spans="4:39" x14ac:dyDescent="0.2">
      <c r="D65" s="121" t="s">
        <v>11</v>
      </c>
      <c r="E65" s="121" t="s">
        <v>69</v>
      </c>
      <c r="F65" s="327" t="s">
        <v>71</v>
      </c>
      <c r="G65" s="327"/>
      <c r="H65" s="327"/>
      <c r="I65" s="327"/>
      <c r="J65" s="327"/>
      <c r="K65" s="327"/>
      <c r="L65" s="327"/>
      <c r="M65" s="327"/>
      <c r="N65" s="327"/>
      <c r="O65" s="327"/>
      <c r="P65" s="327"/>
      <c r="Q65" s="327"/>
      <c r="R65" s="327"/>
      <c r="S65" s="327"/>
      <c r="T65" s="327"/>
      <c r="U65" s="327"/>
      <c r="V65" s="327"/>
      <c r="W65" s="327"/>
      <c r="X65" s="327"/>
      <c r="Y65" s="327"/>
      <c r="Z65" s="327"/>
      <c r="AA65" s="327"/>
      <c r="AB65" s="327"/>
      <c r="AC65" s="327"/>
      <c r="AD65" s="327"/>
      <c r="AE65" s="327"/>
      <c r="AF65" s="327"/>
      <c r="AG65" s="327"/>
      <c r="AH65" s="327"/>
      <c r="AI65" s="327"/>
      <c r="AJ65" s="327"/>
      <c r="AK65" s="327"/>
      <c r="AL65" s="327"/>
      <c r="AM65" s="327"/>
    </row>
    <row r="66" spans="4:39" x14ac:dyDescent="0.2">
      <c r="D66" s="121" t="s">
        <v>72</v>
      </c>
      <c r="E66" s="121" t="s">
        <v>69</v>
      </c>
      <c r="F66" s="327" t="s">
        <v>73</v>
      </c>
      <c r="G66" s="327"/>
      <c r="H66" s="327"/>
      <c r="I66" s="327"/>
      <c r="J66" s="327"/>
      <c r="K66" s="327"/>
      <c r="L66" s="327"/>
      <c r="M66" s="327"/>
      <c r="N66" s="327"/>
      <c r="O66" s="327"/>
      <c r="P66" s="327"/>
      <c r="Q66" s="327"/>
      <c r="R66" s="327"/>
      <c r="S66" s="327"/>
      <c r="T66" s="327"/>
      <c r="U66" s="327"/>
      <c r="V66" s="327"/>
      <c r="W66" s="327"/>
      <c r="X66" s="327"/>
      <c r="Y66" s="327"/>
      <c r="Z66" s="327"/>
      <c r="AA66" s="327"/>
      <c r="AB66" s="327"/>
      <c r="AC66" s="327"/>
      <c r="AD66" s="327"/>
      <c r="AE66" s="327"/>
      <c r="AF66" s="327"/>
      <c r="AG66" s="327"/>
      <c r="AH66" s="327"/>
      <c r="AI66" s="327"/>
      <c r="AJ66" s="327"/>
      <c r="AK66" s="327"/>
      <c r="AL66" s="327"/>
      <c r="AM66" s="327"/>
    </row>
    <row r="67" spans="4:39" x14ac:dyDescent="0.2">
      <c r="D67" s="121" t="s">
        <v>74</v>
      </c>
      <c r="E67" s="121" t="s">
        <v>69</v>
      </c>
      <c r="F67" s="327" t="s">
        <v>75</v>
      </c>
      <c r="G67" s="327"/>
      <c r="H67" s="327"/>
      <c r="I67" s="327"/>
      <c r="J67" s="327"/>
      <c r="K67" s="327"/>
      <c r="L67" s="327"/>
      <c r="M67" s="327"/>
      <c r="N67" s="327"/>
      <c r="O67" s="327"/>
      <c r="P67" s="327"/>
      <c r="Q67" s="327"/>
      <c r="R67" s="327"/>
      <c r="S67" s="327"/>
      <c r="T67" s="327"/>
      <c r="U67" s="327"/>
      <c r="V67" s="327"/>
      <c r="W67" s="327"/>
      <c r="X67" s="327"/>
      <c r="Y67" s="327"/>
      <c r="Z67" s="327"/>
      <c r="AA67" s="327"/>
      <c r="AB67" s="327"/>
      <c r="AC67" s="327"/>
      <c r="AD67" s="327"/>
      <c r="AE67" s="327"/>
      <c r="AF67" s="327"/>
      <c r="AG67" s="327"/>
      <c r="AH67" s="327"/>
      <c r="AI67" s="327"/>
      <c r="AJ67" s="327"/>
      <c r="AK67" s="327"/>
      <c r="AL67" s="327"/>
      <c r="AM67" s="327"/>
    </row>
    <row r="68" spans="4:39" x14ac:dyDescent="0.2">
      <c r="D68" s="121" t="s">
        <v>50</v>
      </c>
      <c r="E68" s="121" t="s">
        <v>69</v>
      </c>
      <c r="F68" s="327" t="s">
        <v>76</v>
      </c>
      <c r="G68" s="327"/>
      <c r="H68" s="327"/>
      <c r="I68" s="327"/>
      <c r="J68" s="327"/>
      <c r="K68" s="327"/>
      <c r="L68" s="327"/>
      <c r="M68" s="327"/>
      <c r="N68" s="327"/>
      <c r="O68" s="327"/>
      <c r="P68" s="327"/>
      <c r="Q68" s="327"/>
      <c r="R68" s="327"/>
      <c r="S68" s="327"/>
      <c r="T68" s="327"/>
      <c r="U68" s="327"/>
      <c r="V68" s="327"/>
      <c r="W68" s="327"/>
      <c r="X68" s="327"/>
      <c r="Y68" s="327"/>
      <c r="Z68" s="327"/>
      <c r="AA68" s="327"/>
      <c r="AB68" s="327"/>
      <c r="AC68" s="327"/>
      <c r="AD68" s="327"/>
      <c r="AE68" s="327"/>
      <c r="AF68" s="327"/>
      <c r="AG68" s="327"/>
      <c r="AH68" s="327"/>
      <c r="AI68" s="327"/>
      <c r="AJ68" s="327"/>
      <c r="AK68" s="327"/>
      <c r="AL68" s="327"/>
      <c r="AM68" s="327"/>
    </row>
    <row r="69" spans="4:39" x14ac:dyDescent="0.2">
      <c r="D69" s="121" t="s">
        <v>51</v>
      </c>
      <c r="E69" s="121" t="s">
        <v>69</v>
      </c>
      <c r="F69" s="327" t="s">
        <v>77</v>
      </c>
      <c r="G69" s="327"/>
      <c r="H69" s="327"/>
      <c r="I69" s="327"/>
      <c r="J69" s="327"/>
      <c r="K69" s="327"/>
      <c r="L69" s="327"/>
      <c r="M69" s="327"/>
      <c r="N69" s="327"/>
      <c r="O69" s="327"/>
      <c r="P69" s="327"/>
      <c r="Q69" s="327"/>
      <c r="R69" s="327"/>
      <c r="S69" s="327"/>
      <c r="T69" s="327"/>
      <c r="U69" s="327"/>
      <c r="V69" s="327"/>
      <c r="W69" s="327"/>
      <c r="X69" s="327"/>
      <c r="Y69" s="327"/>
      <c r="Z69" s="327"/>
      <c r="AA69" s="327"/>
      <c r="AB69" s="327"/>
      <c r="AC69" s="327"/>
      <c r="AD69" s="327"/>
      <c r="AE69" s="327"/>
      <c r="AF69" s="327"/>
      <c r="AG69" s="327"/>
      <c r="AH69" s="327"/>
      <c r="AI69" s="327"/>
      <c r="AJ69" s="327"/>
      <c r="AK69" s="327"/>
      <c r="AL69" s="327"/>
      <c r="AM69" s="327"/>
    </row>
    <row r="70" spans="4:39" x14ac:dyDescent="0.2">
      <c r="D70" s="121" t="s">
        <v>55</v>
      </c>
      <c r="E70" s="121" t="s">
        <v>69</v>
      </c>
      <c r="F70" s="327" t="s">
        <v>42</v>
      </c>
      <c r="G70" s="327"/>
      <c r="H70" s="327"/>
      <c r="I70" s="327"/>
      <c r="J70" s="327"/>
      <c r="K70" s="327"/>
      <c r="L70" s="327"/>
      <c r="M70" s="327"/>
      <c r="N70" s="327"/>
      <c r="O70" s="327"/>
      <c r="P70" s="327"/>
      <c r="Q70" s="327"/>
      <c r="R70" s="327"/>
      <c r="S70" s="327"/>
      <c r="T70" s="327"/>
      <c r="U70" s="327"/>
      <c r="V70" s="327"/>
      <c r="W70" s="327"/>
      <c r="X70" s="327"/>
      <c r="Y70" s="327"/>
      <c r="Z70" s="327"/>
      <c r="AA70" s="327"/>
      <c r="AB70" s="327"/>
      <c r="AC70" s="327"/>
      <c r="AD70" s="327"/>
      <c r="AE70" s="327"/>
      <c r="AF70" s="327"/>
      <c r="AG70" s="327"/>
      <c r="AH70" s="327"/>
      <c r="AI70" s="327"/>
      <c r="AJ70" s="327"/>
      <c r="AK70" s="327"/>
      <c r="AL70" s="327"/>
      <c r="AM70" s="327"/>
    </row>
    <row r="71" spans="4:39" x14ac:dyDescent="0.2">
      <c r="D71" s="121" t="s">
        <v>78</v>
      </c>
      <c r="E71" s="121" t="s">
        <v>69</v>
      </c>
      <c r="F71" s="327" t="s">
        <v>79</v>
      </c>
      <c r="G71" s="327"/>
      <c r="H71" s="327"/>
      <c r="I71" s="327"/>
      <c r="J71" s="327"/>
      <c r="K71" s="327"/>
      <c r="L71" s="327"/>
      <c r="M71" s="327"/>
      <c r="N71" s="327"/>
      <c r="O71" s="327"/>
      <c r="P71" s="327"/>
      <c r="Q71" s="327"/>
      <c r="R71" s="327"/>
      <c r="S71" s="327"/>
      <c r="T71" s="327"/>
      <c r="U71" s="327"/>
      <c r="V71" s="327"/>
      <c r="W71" s="327"/>
      <c r="X71" s="327"/>
      <c r="Y71" s="327"/>
      <c r="Z71" s="327"/>
      <c r="AA71" s="327"/>
      <c r="AB71" s="327"/>
      <c r="AC71" s="327"/>
      <c r="AD71" s="327"/>
      <c r="AE71" s="327"/>
      <c r="AF71" s="327"/>
      <c r="AG71" s="327"/>
      <c r="AH71" s="327"/>
      <c r="AI71" s="327"/>
      <c r="AJ71" s="327"/>
      <c r="AK71" s="327"/>
      <c r="AL71" s="327"/>
      <c r="AM71" s="327"/>
    </row>
    <row r="72" spans="4:39" x14ac:dyDescent="0.2">
      <c r="D72" s="121" t="s">
        <v>56</v>
      </c>
      <c r="E72" s="121" t="s">
        <v>69</v>
      </c>
      <c r="F72" s="327" t="s">
        <v>80</v>
      </c>
      <c r="G72" s="327"/>
      <c r="H72" s="327"/>
      <c r="I72" s="327"/>
      <c r="J72" s="327"/>
      <c r="K72" s="327"/>
      <c r="L72" s="327"/>
      <c r="M72" s="327"/>
      <c r="N72" s="327"/>
      <c r="O72" s="327"/>
      <c r="P72" s="327"/>
      <c r="Q72" s="327"/>
      <c r="R72" s="327"/>
      <c r="S72" s="327"/>
      <c r="T72" s="327"/>
      <c r="U72" s="327"/>
      <c r="V72" s="327"/>
      <c r="W72" s="327"/>
      <c r="X72" s="327"/>
      <c r="Y72" s="327"/>
      <c r="Z72" s="327"/>
      <c r="AA72" s="327"/>
      <c r="AB72" s="327"/>
      <c r="AC72" s="327"/>
      <c r="AD72" s="327"/>
      <c r="AE72" s="327"/>
      <c r="AF72" s="327"/>
      <c r="AG72" s="327"/>
      <c r="AH72" s="327"/>
      <c r="AI72" s="327"/>
      <c r="AJ72" s="327"/>
      <c r="AK72" s="327"/>
      <c r="AL72" s="327"/>
      <c r="AM72" s="327"/>
    </row>
    <row r="73" spans="4:39" x14ac:dyDescent="0.2">
      <c r="D73" s="121" t="s">
        <v>57</v>
      </c>
      <c r="E73" s="121" t="s">
        <v>69</v>
      </c>
      <c r="F73" s="327" t="s">
        <v>81</v>
      </c>
      <c r="G73" s="327"/>
      <c r="H73" s="327"/>
      <c r="I73" s="327"/>
      <c r="J73" s="327"/>
      <c r="K73" s="327"/>
      <c r="L73" s="327"/>
      <c r="M73" s="327"/>
      <c r="N73" s="327"/>
      <c r="O73" s="327"/>
      <c r="P73" s="327"/>
      <c r="Q73" s="327"/>
      <c r="R73" s="327"/>
      <c r="S73" s="327"/>
      <c r="T73" s="327"/>
      <c r="U73" s="327"/>
      <c r="V73" s="327"/>
      <c r="W73" s="327"/>
      <c r="X73" s="327"/>
      <c r="Y73" s="327"/>
      <c r="Z73" s="327"/>
      <c r="AA73" s="327"/>
      <c r="AB73" s="327"/>
      <c r="AC73" s="327"/>
      <c r="AD73" s="327"/>
      <c r="AE73" s="327"/>
      <c r="AF73" s="327"/>
      <c r="AG73" s="327"/>
      <c r="AH73" s="327"/>
      <c r="AI73" s="327"/>
      <c r="AJ73" s="327"/>
      <c r="AK73" s="327"/>
      <c r="AL73" s="327"/>
      <c r="AM73" s="327"/>
    </row>
    <row r="74" spans="4:39" x14ac:dyDescent="0.2">
      <c r="D74" s="121" t="s">
        <v>53</v>
      </c>
      <c r="E74" s="121" t="s">
        <v>69</v>
      </c>
      <c r="F74" s="327" t="s">
        <v>82</v>
      </c>
      <c r="G74" s="327"/>
      <c r="H74" s="327"/>
      <c r="I74" s="327"/>
      <c r="J74" s="327"/>
      <c r="K74" s="327"/>
      <c r="L74" s="327"/>
      <c r="M74" s="327"/>
      <c r="N74" s="327"/>
      <c r="O74" s="327"/>
      <c r="P74" s="327"/>
      <c r="Q74" s="327"/>
      <c r="R74" s="327"/>
      <c r="S74" s="327"/>
      <c r="T74" s="327"/>
      <c r="U74" s="327"/>
      <c r="V74" s="327"/>
      <c r="W74" s="327"/>
      <c r="X74" s="327"/>
      <c r="Y74" s="327"/>
      <c r="Z74" s="327"/>
      <c r="AA74" s="327"/>
      <c r="AB74" s="327"/>
      <c r="AC74" s="327"/>
      <c r="AD74" s="327"/>
      <c r="AE74" s="327"/>
      <c r="AF74" s="327"/>
      <c r="AG74" s="327"/>
      <c r="AH74" s="327"/>
      <c r="AI74" s="327"/>
      <c r="AJ74" s="327"/>
      <c r="AK74" s="327"/>
      <c r="AL74" s="327"/>
      <c r="AM74" s="327"/>
    </row>
    <row r="75" spans="4:39" x14ac:dyDescent="0.2">
      <c r="D75" s="121" t="s">
        <v>58</v>
      </c>
      <c r="E75" s="121" t="s">
        <v>69</v>
      </c>
      <c r="F75" s="327" t="s">
        <v>45</v>
      </c>
      <c r="G75" s="327"/>
      <c r="H75" s="327"/>
      <c r="I75" s="327"/>
      <c r="J75" s="327"/>
      <c r="K75" s="327"/>
      <c r="L75" s="327"/>
      <c r="M75" s="327"/>
      <c r="N75" s="327"/>
      <c r="O75" s="327"/>
      <c r="P75" s="327"/>
      <c r="Q75" s="327"/>
      <c r="R75" s="327"/>
      <c r="S75" s="327"/>
      <c r="T75" s="327"/>
      <c r="U75" s="327"/>
      <c r="V75" s="327"/>
      <c r="W75" s="327"/>
      <c r="X75" s="327"/>
      <c r="Y75" s="327"/>
      <c r="Z75" s="327"/>
      <c r="AA75" s="327"/>
      <c r="AB75" s="327"/>
      <c r="AC75" s="327"/>
      <c r="AD75" s="327"/>
      <c r="AE75" s="327"/>
      <c r="AF75" s="327"/>
      <c r="AG75" s="327"/>
      <c r="AH75" s="327"/>
      <c r="AI75" s="327"/>
      <c r="AJ75" s="327"/>
      <c r="AK75" s="327"/>
      <c r="AL75" s="327"/>
      <c r="AM75" s="327"/>
    </row>
    <row r="76" spans="4:39" x14ac:dyDescent="0.2">
      <c r="D76" s="121" t="s">
        <v>59</v>
      </c>
      <c r="E76" s="121" t="s">
        <v>69</v>
      </c>
      <c r="F76" s="327" t="s">
        <v>46</v>
      </c>
      <c r="G76" s="327"/>
      <c r="H76" s="327"/>
      <c r="I76" s="327"/>
      <c r="J76" s="327"/>
      <c r="K76" s="327"/>
      <c r="L76" s="327"/>
      <c r="M76" s="327"/>
      <c r="N76" s="327"/>
      <c r="O76" s="327"/>
      <c r="P76" s="327"/>
      <c r="Q76" s="327"/>
      <c r="R76" s="327"/>
      <c r="S76" s="327"/>
      <c r="T76" s="327"/>
      <c r="U76" s="327"/>
      <c r="V76" s="327"/>
      <c r="W76" s="327"/>
      <c r="X76" s="327"/>
      <c r="Y76" s="327"/>
      <c r="Z76" s="327"/>
      <c r="AA76" s="327"/>
      <c r="AB76" s="327"/>
      <c r="AC76" s="327"/>
      <c r="AD76" s="327"/>
      <c r="AE76" s="327"/>
      <c r="AF76" s="327"/>
      <c r="AG76" s="327"/>
      <c r="AH76" s="327"/>
      <c r="AI76" s="327"/>
      <c r="AJ76" s="327"/>
      <c r="AK76" s="327"/>
      <c r="AL76" s="327"/>
      <c r="AM76" s="327"/>
    </row>
    <row r="77" spans="4:39" ht="13.5" thickBot="1" x14ac:dyDescent="0.25">
      <c r="D77" s="121" t="s">
        <v>54</v>
      </c>
      <c r="E77" s="121" t="s">
        <v>69</v>
      </c>
      <c r="F77" s="327" t="s">
        <v>83</v>
      </c>
      <c r="G77" s="327"/>
      <c r="H77" s="327"/>
      <c r="I77" s="327"/>
      <c r="J77" s="327"/>
      <c r="K77" s="327"/>
      <c r="L77" s="327"/>
      <c r="M77" s="327"/>
      <c r="N77" s="327"/>
      <c r="O77" s="327"/>
      <c r="P77" s="327"/>
      <c r="Q77" s="327"/>
      <c r="R77" s="327"/>
      <c r="S77" s="327"/>
      <c r="T77" s="327"/>
      <c r="U77" s="327"/>
      <c r="V77" s="327"/>
      <c r="W77" s="327"/>
      <c r="X77" s="327"/>
      <c r="Y77" s="327"/>
      <c r="Z77" s="327"/>
      <c r="AA77" s="327"/>
      <c r="AB77" s="327"/>
      <c r="AC77" s="327"/>
      <c r="AD77" s="327"/>
      <c r="AE77" s="327"/>
      <c r="AF77" s="327"/>
      <c r="AG77" s="327"/>
      <c r="AH77" s="327"/>
      <c r="AI77" s="327"/>
      <c r="AJ77" s="327"/>
      <c r="AK77" s="327"/>
      <c r="AL77" s="327"/>
      <c r="AM77" s="327"/>
    </row>
    <row r="78" spans="4:39" ht="13.5" thickBot="1" x14ac:dyDescent="0.25">
      <c r="D78" s="89" t="s">
        <v>497</v>
      </c>
      <c r="E78" s="121" t="s">
        <v>69</v>
      </c>
      <c r="F78" s="327" t="s">
        <v>47</v>
      </c>
      <c r="G78" s="327"/>
      <c r="H78" s="327"/>
      <c r="I78" s="327"/>
      <c r="J78" s="327"/>
      <c r="K78" s="327"/>
      <c r="L78" s="327"/>
      <c r="M78" s="327"/>
      <c r="N78" s="327"/>
      <c r="O78" s="327"/>
      <c r="P78" s="327"/>
      <c r="Q78" s="327"/>
      <c r="R78" s="327"/>
      <c r="S78" s="327"/>
      <c r="T78" s="327"/>
      <c r="U78" s="327"/>
      <c r="V78" s="327"/>
      <c r="W78" s="327"/>
      <c r="X78" s="327"/>
      <c r="Y78" s="327"/>
      <c r="Z78" s="327"/>
      <c r="AA78" s="327"/>
      <c r="AB78" s="327"/>
      <c r="AC78" s="327"/>
      <c r="AD78" s="327"/>
      <c r="AE78" s="327"/>
      <c r="AF78" s="327"/>
      <c r="AG78" s="327"/>
      <c r="AH78" s="327"/>
      <c r="AI78" s="327"/>
      <c r="AJ78" s="327"/>
      <c r="AK78" s="327"/>
      <c r="AL78" s="327"/>
      <c r="AM78" s="327"/>
    </row>
    <row r="79" spans="4:39" x14ac:dyDescent="0.2">
      <c r="D79" s="121" t="s">
        <v>60</v>
      </c>
      <c r="E79" s="121" t="s">
        <v>69</v>
      </c>
      <c r="F79" s="327" t="s">
        <v>48</v>
      </c>
      <c r="G79" s="327"/>
      <c r="H79" s="327"/>
      <c r="I79" s="327"/>
      <c r="J79" s="327"/>
      <c r="K79" s="327"/>
      <c r="L79" s="327"/>
      <c r="M79" s="327"/>
      <c r="N79" s="327"/>
      <c r="O79" s="327"/>
      <c r="P79" s="327"/>
      <c r="Q79" s="327"/>
      <c r="R79" s="327"/>
      <c r="S79" s="327"/>
      <c r="T79" s="327"/>
      <c r="U79" s="327"/>
      <c r="V79" s="327"/>
      <c r="W79" s="327"/>
      <c r="X79" s="327"/>
      <c r="Y79" s="327"/>
      <c r="Z79" s="327"/>
      <c r="AA79" s="327"/>
      <c r="AB79" s="327"/>
      <c r="AC79" s="327"/>
      <c r="AD79" s="327"/>
      <c r="AE79" s="327"/>
      <c r="AF79" s="327"/>
      <c r="AG79" s="327"/>
      <c r="AH79" s="327"/>
      <c r="AI79" s="327"/>
      <c r="AJ79" s="327"/>
      <c r="AK79" s="327"/>
      <c r="AL79" s="327"/>
      <c r="AM79" s="327"/>
    </row>
    <row r="80" spans="4:39" x14ac:dyDescent="0.2">
      <c r="D80" s="122"/>
      <c r="E80" s="122"/>
    </row>
    <row r="81" spans="4:5" x14ac:dyDescent="0.2">
      <c r="D81" s="122"/>
      <c r="E81" s="122"/>
    </row>
    <row r="82" spans="4:5" x14ac:dyDescent="0.2">
      <c r="D82" s="122"/>
      <c r="E82" s="122"/>
    </row>
    <row r="83" spans="4:5" x14ac:dyDescent="0.2">
      <c r="D83" s="122"/>
      <c r="E83" s="122"/>
    </row>
  </sheetData>
  <mergeCells count="284">
    <mergeCell ref="AY13:AY16"/>
    <mergeCell ref="AE4:AG4"/>
    <mergeCell ref="AH4:AJ4"/>
    <mergeCell ref="AL4:AN4"/>
    <mergeCell ref="AO4:AQ4"/>
    <mergeCell ref="A5:O5"/>
    <mergeCell ref="A6:O6"/>
    <mergeCell ref="AX10:AX11"/>
    <mergeCell ref="AY10:AY11"/>
    <mergeCell ref="AW13:AW16"/>
    <mergeCell ref="AX13:AX16"/>
    <mergeCell ref="AM13:AM16"/>
    <mergeCell ref="AN13:AN16"/>
    <mergeCell ref="AO13:AO16"/>
    <mergeCell ref="AP13:AP16"/>
    <mergeCell ref="AQ13:AQ16"/>
    <mergeCell ref="AR13:AR16"/>
    <mergeCell ref="A2:O2"/>
    <mergeCell ref="AE2:AJ2"/>
    <mergeCell ref="AL2:AN3"/>
    <mergeCell ref="AO2:AQ3"/>
    <mergeCell ref="AE3:AG3"/>
    <mergeCell ref="AH3:AJ3"/>
    <mergeCell ref="AP10:AP11"/>
    <mergeCell ref="AQ10:AQ11"/>
    <mergeCell ref="I7:U7"/>
    <mergeCell ref="H8:Q8"/>
    <mergeCell ref="R8:AK8"/>
    <mergeCell ref="A10:A11"/>
    <mergeCell ref="B10:B11"/>
    <mergeCell ref="C10:C11"/>
    <mergeCell ref="D10:D11"/>
    <mergeCell ref="E10:E11"/>
    <mergeCell ref="F10:AJ10"/>
    <mergeCell ref="AK10:AK11"/>
    <mergeCell ref="AZ10:AZ11"/>
    <mergeCell ref="BA10:BA11"/>
    <mergeCell ref="A13:A16"/>
    <mergeCell ref="B13:B16"/>
    <mergeCell ref="C13:C16"/>
    <mergeCell ref="D13:D16"/>
    <mergeCell ref="AK13:AK16"/>
    <mergeCell ref="AL13:AL16"/>
    <mergeCell ref="AR10:AR11"/>
    <mergeCell ref="AS10:AS11"/>
    <mergeCell ref="AT10:AT11"/>
    <mergeCell ref="AU10:AU11"/>
    <mergeCell ref="AV10:AV11"/>
    <mergeCell ref="AW10:AW11"/>
    <mergeCell ref="AL10:AL11"/>
    <mergeCell ref="AM10:AM11"/>
    <mergeCell ref="AN10:AN11"/>
    <mergeCell ref="AO10:AO11"/>
    <mergeCell ref="AZ13:AZ16"/>
    <mergeCell ref="BA13:BA16"/>
    <mergeCell ref="AS13:AS16"/>
    <mergeCell ref="AT13:AT16"/>
    <mergeCell ref="AU13:AU16"/>
    <mergeCell ref="AV13:AV16"/>
    <mergeCell ref="AV25:AV28"/>
    <mergeCell ref="AW25:AW28"/>
    <mergeCell ref="AS21:AS24"/>
    <mergeCell ref="AT21:AT24"/>
    <mergeCell ref="AZ17:AZ20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T17:AT20"/>
    <mergeCell ref="AU17:AU20"/>
    <mergeCell ref="AV17:AV20"/>
    <mergeCell ref="AW17:AW20"/>
    <mergeCell ref="AX17:AX20"/>
    <mergeCell ref="AY17:AY20"/>
    <mergeCell ref="AN17:AN20"/>
    <mergeCell ref="AO17:AO20"/>
    <mergeCell ref="AP17:AP20"/>
    <mergeCell ref="AQ17:AQ20"/>
    <mergeCell ref="AP25:AP28"/>
    <mergeCell ref="AQ25:AQ28"/>
    <mergeCell ref="AR25:AR28"/>
    <mergeCell ref="AS25:AS28"/>
    <mergeCell ref="AT25:AT28"/>
    <mergeCell ref="AU25:AU28"/>
    <mergeCell ref="A17:A20"/>
    <mergeCell ref="B17:B20"/>
    <mergeCell ref="C17:C20"/>
    <mergeCell ref="D17:D20"/>
    <mergeCell ref="AK17:AK20"/>
    <mergeCell ref="AL17:AL20"/>
    <mergeCell ref="AM17:AM20"/>
    <mergeCell ref="AR17:AR20"/>
    <mergeCell ref="AS17:AS20"/>
    <mergeCell ref="BA21:BA24"/>
    <mergeCell ref="A25:A28"/>
    <mergeCell ref="B25:B28"/>
    <mergeCell ref="C25:C28"/>
    <mergeCell ref="D25:D28"/>
    <mergeCell ref="AK25:AK28"/>
    <mergeCell ref="AL25:AL28"/>
    <mergeCell ref="AM25:AM28"/>
    <mergeCell ref="AN25:AN28"/>
    <mergeCell ref="AO25:AO28"/>
    <mergeCell ref="AU21:AU24"/>
    <mergeCell ref="AV21:AV24"/>
    <mergeCell ref="AW21:AW24"/>
    <mergeCell ref="AX21:AX24"/>
    <mergeCell ref="AY21:AY24"/>
    <mergeCell ref="AZ21:AZ24"/>
    <mergeCell ref="AO21:AO24"/>
    <mergeCell ref="AP21:AP24"/>
    <mergeCell ref="AQ21:AQ24"/>
    <mergeCell ref="AR21:AR24"/>
    <mergeCell ref="AX25:AX28"/>
    <mergeCell ref="AY25:AY28"/>
    <mergeCell ref="AZ25:AZ28"/>
    <mergeCell ref="BA25:BA28"/>
    <mergeCell ref="AY29:AY32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S29:AS32"/>
    <mergeCell ref="AT29:AT32"/>
    <mergeCell ref="AU29:AU32"/>
    <mergeCell ref="AV29:AV32"/>
    <mergeCell ref="AW29:AW32"/>
    <mergeCell ref="AX29:AX32"/>
    <mergeCell ref="AM29:AM32"/>
    <mergeCell ref="AN29:AN32"/>
    <mergeCell ref="AO29:AO32"/>
    <mergeCell ref="AP29:AP32"/>
    <mergeCell ref="AQ29:AQ32"/>
    <mergeCell ref="AR29:AR32"/>
    <mergeCell ref="A29:A32"/>
    <mergeCell ref="B29:B32"/>
    <mergeCell ref="C29:C32"/>
    <mergeCell ref="D29:D32"/>
    <mergeCell ref="AK29:AK32"/>
    <mergeCell ref="AL29:AL32"/>
    <mergeCell ref="AS37:AS40"/>
    <mergeCell ref="AT37:AT40"/>
    <mergeCell ref="AZ33:AZ36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T33:AT36"/>
    <mergeCell ref="AU33:AU36"/>
    <mergeCell ref="AV33:AV36"/>
    <mergeCell ref="AW33:AW36"/>
    <mergeCell ref="AX33:AX36"/>
    <mergeCell ref="AY33:AY36"/>
    <mergeCell ref="AN33:AN36"/>
    <mergeCell ref="AO33:AO36"/>
    <mergeCell ref="AP33:AP36"/>
    <mergeCell ref="AQ33:AQ36"/>
    <mergeCell ref="AR33:AR36"/>
    <mergeCell ref="AS33:AS36"/>
    <mergeCell ref="AV41:AV44"/>
    <mergeCell ref="AW41:AW44"/>
    <mergeCell ref="AX41:AX44"/>
    <mergeCell ref="AY41:AY44"/>
    <mergeCell ref="AZ41:AZ44"/>
    <mergeCell ref="AP37:AP40"/>
    <mergeCell ref="AQ37:AQ40"/>
    <mergeCell ref="AR37:AR40"/>
    <mergeCell ref="BA41:BA44"/>
    <mergeCell ref="AP41:AP44"/>
    <mergeCell ref="AQ41:AQ44"/>
    <mergeCell ref="AR41:AR44"/>
    <mergeCell ref="AS41:AS44"/>
    <mergeCell ref="AT41:AT44"/>
    <mergeCell ref="AU41:AU44"/>
    <mergeCell ref="BA37:BA40"/>
    <mergeCell ref="A41:A44"/>
    <mergeCell ref="B41:B44"/>
    <mergeCell ref="C41:C44"/>
    <mergeCell ref="D41:D44"/>
    <mergeCell ref="AK41:AK44"/>
    <mergeCell ref="AL41:AL44"/>
    <mergeCell ref="AM41:AM44"/>
    <mergeCell ref="AN41:AN44"/>
    <mergeCell ref="AO41:AO44"/>
    <mergeCell ref="AU37:AU40"/>
    <mergeCell ref="AV37:AV40"/>
    <mergeCell ref="AW37:AW40"/>
    <mergeCell ref="AX37:AX40"/>
    <mergeCell ref="AY37:AY40"/>
    <mergeCell ref="AZ37:AZ40"/>
    <mergeCell ref="AO37:AO40"/>
    <mergeCell ref="AX45:AX48"/>
    <mergeCell ref="AM45:AM48"/>
    <mergeCell ref="AN45:AN48"/>
    <mergeCell ref="AO45:AO48"/>
    <mergeCell ref="AP45:AP48"/>
    <mergeCell ref="AQ45:AQ48"/>
    <mergeCell ref="AR45:AR48"/>
    <mergeCell ref="A45:A48"/>
    <mergeCell ref="B45:B48"/>
    <mergeCell ref="B49:B52"/>
    <mergeCell ref="C49:C52"/>
    <mergeCell ref="D49:D52"/>
    <mergeCell ref="AK49:AK52"/>
    <mergeCell ref="AL49:AL52"/>
    <mergeCell ref="AM49:AM52"/>
    <mergeCell ref="AS45:AS48"/>
    <mergeCell ref="AT45:AT48"/>
    <mergeCell ref="C45:C48"/>
    <mergeCell ref="D45:D48"/>
    <mergeCell ref="AK45:AK48"/>
    <mergeCell ref="AL45:AL48"/>
    <mergeCell ref="AY45:AY48"/>
    <mergeCell ref="AZ45:AZ48"/>
    <mergeCell ref="BA45:BA48"/>
    <mergeCell ref="AU45:AU48"/>
    <mergeCell ref="AV45:AV48"/>
    <mergeCell ref="AW45:AW48"/>
    <mergeCell ref="A53:E53"/>
    <mergeCell ref="A54:E54"/>
    <mergeCell ref="A55:E55"/>
    <mergeCell ref="AZ49:AZ52"/>
    <mergeCell ref="BA49:BA52"/>
    <mergeCell ref="AT49:AT52"/>
    <mergeCell ref="AU49:AU52"/>
    <mergeCell ref="AV49:AV52"/>
    <mergeCell ref="AW49:AW52"/>
    <mergeCell ref="AX49:AX52"/>
    <mergeCell ref="AY49:AY52"/>
    <mergeCell ref="AN49:AN52"/>
    <mergeCell ref="AO49:AO52"/>
    <mergeCell ref="AP49:AP52"/>
    <mergeCell ref="AQ49:AQ52"/>
    <mergeCell ref="AR49:AR52"/>
    <mergeCell ref="AS49:AS52"/>
    <mergeCell ref="A49:A52"/>
    <mergeCell ref="A56:E56"/>
    <mergeCell ref="A58:D58"/>
    <mergeCell ref="E58:J58"/>
    <mergeCell ref="L58:N58"/>
    <mergeCell ref="P58:T58"/>
    <mergeCell ref="AK58:AM58"/>
    <mergeCell ref="F79:AM79"/>
    <mergeCell ref="F71:AM71"/>
    <mergeCell ref="F72:AM72"/>
    <mergeCell ref="F73:AM73"/>
    <mergeCell ref="F74:AM74"/>
    <mergeCell ref="F75:AM75"/>
    <mergeCell ref="F76:AM76"/>
    <mergeCell ref="E59:J59"/>
    <mergeCell ref="L59:N59"/>
    <mergeCell ref="P59:T59"/>
    <mergeCell ref="F77:AM77"/>
    <mergeCell ref="F78:AM78"/>
    <mergeCell ref="F65:AM65"/>
    <mergeCell ref="F66:AM66"/>
    <mergeCell ref="F67:AM67"/>
    <mergeCell ref="F68:AM68"/>
    <mergeCell ref="F69:AM69"/>
    <mergeCell ref="F70:AM70"/>
    <mergeCell ref="AK60:AM60"/>
    <mergeCell ref="E61:J61"/>
    <mergeCell ref="L61:N61"/>
    <mergeCell ref="P61:T61"/>
    <mergeCell ref="D63:AM63"/>
    <mergeCell ref="F64:AM64"/>
    <mergeCell ref="E60:J60"/>
    <mergeCell ref="L60:N60"/>
    <mergeCell ref="P60:T60"/>
  </mergeCells>
  <conditionalFormatting sqref="F32:T32 F36:AJ36 F40:AJ40 F44:AJ44 F48:AJ48 F52:AJ52 F16:AJ16 F20:T20 F24:T24 F28:T28 X20 X28:AA28 X24 X32:AA32 Z20:AA20 Z24:AA24 AH20:AJ20 AH24:AJ24 AH32:AJ32 AH28:AJ28">
    <cfRule type="cellIs" dxfId="134" priority="5" stopIfTrue="1" operator="greaterThan">
      <formula>4</formula>
    </cfRule>
  </conditionalFormatting>
  <conditionalFormatting sqref="U20:W20 U24:W24 U28:W28 U32:W32">
    <cfRule type="cellIs" dxfId="133" priority="4" stopIfTrue="1" operator="greaterThan">
      <formula>4</formula>
    </cfRule>
  </conditionalFormatting>
  <conditionalFormatting sqref="Y20 Y24">
    <cfRule type="cellIs" dxfId="132" priority="3" stopIfTrue="1" operator="greaterThan">
      <formula>4</formula>
    </cfRule>
  </conditionalFormatting>
  <conditionalFormatting sqref="AB20:AG20">
    <cfRule type="cellIs" dxfId="131" priority="2" stopIfTrue="1" operator="greaterThan">
      <formula>4</formula>
    </cfRule>
  </conditionalFormatting>
  <conditionalFormatting sqref="AB24:AG24 AB28:AG28 AB32:AG32">
    <cfRule type="cellIs" dxfId="130" priority="1" stopIfTrue="1" operator="greaterThan">
      <formula>4</formula>
    </cfRule>
  </conditionalFormatting>
  <pageMargins left="0.7" right="0.7" top="0.75" bottom="0.75" header="0.3" footer="0.3"/>
  <pageSetup paperSize="9" orientation="portrait" horizontalDpi="360" verticalDpi="36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6">
    <tabColor theme="8"/>
  </sheetPr>
  <dimension ref="A1:BA95"/>
  <sheetViews>
    <sheetView zoomScaleNormal="100" workbookViewId="0">
      <pane xSplit="5" ySplit="8" topLeftCell="S9" activePane="bottomRight" state="frozen"/>
      <selection pane="topRight" activeCell="F1" sqref="F1"/>
      <selection pane="bottomLeft" activeCell="A13" sqref="A13"/>
      <selection pane="bottomRight" activeCell="AG62" sqref="AG62"/>
    </sheetView>
  </sheetViews>
  <sheetFormatPr defaultRowHeight="12.75" x14ac:dyDescent="0.2"/>
  <cols>
    <col min="1" max="1" width="4" style="63" customWidth="1"/>
    <col min="2" max="2" width="29.5703125" style="63" customWidth="1"/>
    <col min="3" max="3" width="13.140625" style="65" customWidth="1"/>
    <col min="4" max="4" width="27.7109375" style="166" customWidth="1"/>
    <col min="5" max="5" width="4" style="99" customWidth="1"/>
    <col min="6" max="22" width="4.7109375" style="63" customWidth="1"/>
    <col min="23" max="24" width="4.7109375" style="190" customWidth="1"/>
    <col min="25" max="25" width="4.7109375" style="63" customWidth="1"/>
    <col min="26" max="27" width="4.7109375" style="190" customWidth="1"/>
    <col min="28" max="29" width="4.7109375" style="63" customWidth="1"/>
    <col min="30" max="30" width="4.7109375" style="190" customWidth="1"/>
    <col min="31" max="31" width="4.7109375" style="174" customWidth="1"/>
    <col min="32" max="36" width="4.7109375" style="63" customWidth="1"/>
    <col min="37" max="37" width="8.5703125" style="63" customWidth="1"/>
    <col min="38" max="39" width="4.7109375" style="63" customWidth="1"/>
    <col min="40" max="40" width="8.85546875" style="63" customWidth="1"/>
    <col min="41" max="41" width="6.140625" style="63" customWidth="1"/>
    <col min="42" max="42" width="6.28515625" style="63" customWidth="1"/>
    <col min="43" max="45" width="4.7109375" style="63" customWidth="1"/>
    <col min="46" max="46" width="4.85546875" style="63" customWidth="1"/>
    <col min="47" max="47" width="9.5703125" style="63" customWidth="1"/>
    <col min="48" max="48" width="7.85546875" style="63" customWidth="1"/>
    <col min="49" max="52" width="4.7109375" style="63" customWidth="1"/>
    <col min="53" max="53" width="8.7109375" style="64" customWidth="1"/>
    <col min="54" max="256" width="9.140625" style="63"/>
    <col min="257" max="257" width="4" style="63" customWidth="1"/>
    <col min="258" max="258" width="29.5703125" style="63" customWidth="1"/>
    <col min="259" max="259" width="16.5703125" style="63" customWidth="1"/>
    <col min="260" max="260" width="27.7109375" style="63" customWidth="1"/>
    <col min="261" max="261" width="4" style="63" customWidth="1"/>
    <col min="262" max="292" width="4.7109375" style="63" customWidth="1"/>
    <col min="293" max="293" width="8.5703125" style="63" customWidth="1"/>
    <col min="294" max="295" width="4.7109375" style="63" customWidth="1"/>
    <col min="296" max="296" width="9.42578125" style="63" customWidth="1"/>
    <col min="297" max="297" width="6.140625" style="63" customWidth="1"/>
    <col min="298" max="298" width="6.28515625" style="63" customWidth="1"/>
    <col min="299" max="301" width="4.7109375" style="63" customWidth="1"/>
    <col min="302" max="302" width="4.85546875" style="63" customWidth="1"/>
    <col min="303" max="303" width="7" style="63" customWidth="1"/>
    <col min="304" max="304" width="6.28515625" style="63" customWidth="1"/>
    <col min="305" max="308" width="4.7109375" style="63" customWidth="1"/>
    <col min="309" max="309" width="8.7109375" style="63" customWidth="1"/>
    <col min="310" max="512" width="9.140625" style="63"/>
    <col min="513" max="513" width="4" style="63" customWidth="1"/>
    <col min="514" max="514" width="29.5703125" style="63" customWidth="1"/>
    <col min="515" max="515" width="16.5703125" style="63" customWidth="1"/>
    <col min="516" max="516" width="27.7109375" style="63" customWidth="1"/>
    <col min="517" max="517" width="4" style="63" customWidth="1"/>
    <col min="518" max="548" width="4.7109375" style="63" customWidth="1"/>
    <col min="549" max="549" width="8.5703125" style="63" customWidth="1"/>
    <col min="550" max="551" width="4.7109375" style="63" customWidth="1"/>
    <col min="552" max="552" width="9.42578125" style="63" customWidth="1"/>
    <col min="553" max="553" width="6.140625" style="63" customWidth="1"/>
    <col min="554" max="554" width="6.28515625" style="63" customWidth="1"/>
    <col min="555" max="557" width="4.7109375" style="63" customWidth="1"/>
    <col min="558" max="558" width="4.85546875" style="63" customWidth="1"/>
    <col min="559" max="559" width="7" style="63" customWidth="1"/>
    <col min="560" max="560" width="6.28515625" style="63" customWidth="1"/>
    <col min="561" max="564" width="4.7109375" style="63" customWidth="1"/>
    <col min="565" max="565" width="8.7109375" style="63" customWidth="1"/>
    <col min="566" max="768" width="9.140625" style="63"/>
    <col min="769" max="769" width="4" style="63" customWidth="1"/>
    <col min="770" max="770" width="29.5703125" style="63" customWidth="1"/>
    <col min="771" max="771" width="16.5703125" style="63" customWidth="1"/>
    <col min="772" max="772" width="27.7109375" style="63" customWidth="1"/>
    <col min="773" max="773" width="4" style="63" customWidth="1"/>
    <col min="774" max="804" width="4.7109375" style="63" customWidth="1"/>
    <col min="805" max="805" width="8.5703125" style="63" customWidth="1"/>
    <col min="806" max="807" width="4.7109375" style="63" customWidth="1"/>
    <col min="808" max="808" width="9.42578125" style="63" customWidth="1"/>
    <col min="809" max="809" width="6.140625" style="63" customWidth="1"/>
    <col min="810" max="810" width="6.28515625" style="63" customWidth="1"/>
    <col min="811" max="813" width="4.7109375" style="63" customWidth="1"/>
    <col min="814" max="814" width="4.85546875" style="63" customWidth="1"/>
    <col min="815" max="815" width="7" style="63" customWidth="1"/>
    <col min="816" max="816" width="6.28515625" style="63" customWidth="1"/>
    <col min="817" max="820" width="4.7109375" style="63" customWidth="1"/>
    <col min="821" max="821" width="8.7109375" style="63" customWidth="1"/>
    <col min="822" max="1024" width="9.140625" style="63"/>
    <col min="1025" max="1025" width="4" style="63" customWidth="1"/>
    <col min="1026" max="1026" width="29.5703125" style="63" customWidth="1"/>
    <col min="1027" max="1027" width="16.5703125" style="63" customWidth="1"/>
    <col min="1028" max="1028" width="27.7109375" style="63" customWidth="1"/>
    <col min="1029" max="1029" width="4" style="63" customWidth="1"/>
    <col min="1030" max="1060" width="4.7109375" style="63" customWidth="1"/>
    <col min="1061" max="1061" width="8.5703125" style="63" customWidth="1"/>
    <col min="1062" max="1063" width="4.7109375" style="63" customWidth="1"/>
    <col min="1064" max="1064" width="9.42578125" style="63" customWidth="1"/>
    <col min="1065" max="1065" width="6.140625" style="63" customWidth="1"/>
    <col min="1066" max="1066" width="6.28515625" style="63" customWidth="1"/>
    <col min="1067" max="1069" width="4.7109375" style="63" customWidth="1"/>
    <col min="1070" max="1070" width="4.85546875" style="63" customWidth="1"/>
    <col min="1071" max="1071" width="7" style="63" customWidth="1"/>
    <col min="1072" max="1072" width="6.28515625" style="63" customWidth="1"/>
    <col min="1073" max="1076" width="4.7109375" style="63" customWidth="1"/>
    <col min="1077" max="1077" width="8.7109375" style="63" customWidth="1"/>
    <col min="1078" max="1280" width="9.140625" style="63"/>
    <col min="1281" max="1281" width="4" style="63" customWidth="1"/>
    <col min="1282" max="1282" width="29.5703125" style="63" customWidth="1"/>
    <col min="1283" max="1283" width="16.5703125" style="63" customWidth="1"/>
    <col min="1284" max="1284" width="27.7109375" style="63" customWidth="1"/>
    <col min="1285" max="1285" width="4" style="63" customWidth="1"/>
    <col min="1286" max="1316" width="4.7109375" style="63" customWidth="1"/>
    <col min="1317" max="1317" width="8.5703125" style="63" customWidth="1"/>
    <col min="1318" max="1319" width="4.7109375" style="63" customWidth="1"/>
    <col min="1320" max="1320" width="9.42578125" style="63" customWidth="1"/>
    <col min="1321" max="1321" width="6.140625" style="63" customWidth="1"/>
    <col min="1322" max="1322" width="6.28515625" style="63" customWidth="1"/>
    <col min="1323" max="1325" width="4.7109375" style="63" customWidth="1"/>
    <col min="1326" max="1326" width="4.85546875" style="63" customWidth="1"/>
    <col min="1327" max="1327" width="7" style="63" customWidth="1"/>
    <col min="1328" max="1328" width="6.28515625" style="63" customWidth="1"/>
    <col min="1329" max="1332" width="4.7109375" style="63" customWidth="1"/>
    <col min="1333" max="1333" width="8.7109375" style="63" customWidth="1"/>
    <col min="1334" max="1536" width="9.140625" style="63"/>
    <col min="1537" max="1537" width="4" style="63" customWidth="1"/>
    <col min="1538" max="1538" width="29.5703125" style="63" customWidth="1"/>
    <col min="1539" max="1539" width="16.5703125" style="63" customWidth="1"/>
    <col min="1540" max="1540" width="27.7109375" style="63" customWidth="1"/>
    <col min="1541" max="1541" width="4" style="63" customWidth="1"/>
    <col min="1542" max="1572" width="4.7109375" style="63" customWidth="1"/>
    <col min="1573" max="1573" width="8.5703125" style="63" customWidth="1"/>
    <col min="1574" max="1575" width="4.7109375" style="63" customWidth="1"/>
    <col min="1576" max="1576" width="9.42578125" style="63" customWidth="1"/>
    <col min="1577" max="1577" width="6.140625" style="63" customWidth="1"/>
    <col min="1578" max="1578" width="6.28515625" style="63" customWidth="1"/>
    <col min="1579" max="1581" width="4.7109375" style="63" customWidth="1"/>
    <col min="1582" max="1582" width="4.85546875" style="63" customWidth="1"/>
    <col min="1583" max="1583" width="7" style="63" customWidth="1"/>
    <col min="1584" max="1584" width="6.28515625" style="63" customWidth="1"/>
    <col min="1585" max="1588" width="4.7109375" style="63" customWidth="1"/>
    <col min="1589" max="1589" width="8.7109375" style="63" customWidth="1"/>
    <col min="1590" max="1792" width="9.140625" style="63"/>
    <col min="1793" max="1793" width="4" style="63" customWidth="1"/>
    <col min="1794" max="1794" width="29.5703125" style="63" customWidth="1"/>
    <col min="1795" max="1795" width="16.5703125" style="63" customWidth="1"/>
    <col min="1796" max="1796" width="27.7109375" style="63" customWidth="1"/>
    <col min="1797" max="1797" width="4" style="63" customWidth="1"/>
    <col min="1798" max="1828" width="4.7109375" style="63" customWidth="1"/>
    <col min="1829" max="1829" width="8.5703125" style="63" customWidth="1"/>
    <col min="1830" max="1831" width="4.7109375" style="63" customWidth="1"/>
    <col min="1832" max="1832" width="9.42578125" style="63" customWidth="1"/>
    <col min="1833" max="1833" width="6.140625" style="63" customWidth="1"/>
    <col min="1834" max="1834" width="6.28515625" style="63" customWidth="1"/>
    <col min="1835" max="1837" width="4.7109375" style="63" customWidth="1"/>
    <col min="1838" max="1838" width="4.85546875" style="63" customWidth="1"/>
    <col min="1839" max="1839" width="7" style="63" customWidth="1"/>
    <col min="1840" max="1840" width="6.28515625" style="63" customWidth="1"/>
    <col min="1841" max="1844" width="4.7109375" style="63" customWidth="1"/>
    <col min="1845" max="1845" width="8.7109375" style="63" customWidth="1"/>
    <col min="1846" max="2048" width="9.140625" style="63"/>
    <col min="2049" max="2049" width="4" style="63" customWidth="1"/>
    <col min="2050" max="2050" width="29.5703125" style="63" customWidth="1"/>
    <col min="2051" max="2051" width="16.5703125" style="63" customWidth="1"/>
    <col min="2052" max="2052" width="27.7109375" style="63" customWidth="1"/>
    <col min="2053" max="2053" width="4" style="63" customWidth="1"/>
    <col min="2054" max="2084" width="4.7109375" style="63" customWidth="1"/>
    <col min="2085" max="2085" width="8.5703125" style="63" customWidth="1"/>
    <col min="2086" max="2087" width="4.7109375" style="63" customWidth="1"/>
    <col min="2088" max="2088" width="9.42578125" style="63" customWidth="1"/>
    <col min="2089" max="2089" width="6.140625" style="63" customWidth="1"/>
    <col min="2090" max="2090" width="6.28515625" style="63" customWidth="1"/>
    <col min="2091" max="2093" width="4.7109375" style="63" customWidth="1"/>
    <col min="2094" max="2094" width="4.85546875" style="63" customWidth="1"/>
    <col min="2095" max="2095" width="7" style="63" customWidth="1"/>
    <col min="2096" max="2096" width="6.28515625" style="63" customWidth="1"/>
    <col min="2097" max="2100" width="4.7109375" style="63" customWidth="1"/>
    <col min="2101" max="2101" width="8.7109375" style="63" customWidth="1"/>
    <col min="2102" max="2304" width="9.140625" style="63"/>
    <col min="2305" max="2305" width="4" style="63" customWidth="1"/>
    <col min="2306" max="2306" width="29.5703125" style="63" customWidth="1"/>
    <col min="2307" max="2307" width="16.5703125" style="63" customWidth="1"/>
    <col min="2308" max="2308" width="27.7109375" style="63" customWidth="1"/>
    <col min="2309" max="2309" width="4" style="63" customWidth="1"/>
    <col min="2310" max="2340" width="4.7109375" style="63" customWidth="1"/>
    <col min="2341" max="2341" width="8.5703125" style="63" customWidth="1"/>
    <col min="2342" max="2343" width="4.7109375" style="63" customWidth="1"/>
    <col min="2344" max="2344" width="9.42578125" style="63" customWidth="1"/>
    <col min="2345" max="2345" width="6.140625" style="63" customWidth="1"/>
    <col min="2346" max="2346" width="6.28515625" style="63" customWidth="1"/>
    <col min="2347" max="2349" width="4.7109375" style="63" customWidth="1"/>
    <col min="2350" max="2350" width="4.85546875" style="63" customWidth="1"/>
    <col min="2351" max="2351" width="7" style="63" customWidth="1"/>
    <col min="2352" max="2352" width="6.28515625" style="63" customWidth="1"/>
    <col min="2353" max="2356" width="4.7109375" style="63" customWidth="1"/>
    <col min="2357" max="2357" width="8.7109375" style="63" customWidth="1"/>
    <col min="2358" max="2560" width="9.140625" style="63"/>
    <col min="2561" max="2561" width="4" style="63" customWidth="1"/>
    <col min="2562" max="2562" width="29.5703125" style="63" customWidth="1"/>
    <col min="2563" max="2563" width="16.5703125" style="63" customWidth="1"/>
    <col min="2564" max="2564" width="27.7109375" style="63" customWidth="1"/>
    <col min="2565" max="2565" width="4" style="63" customWidth="1"/>
    <col min="2566" max="2596" width="4.7109375" style="63" customWidth="1"/>
    <col min="2597" max="2597" width="8.5703125" style="63" customWidth="1"/>
    <col min="2598" max="2599" width="4.7109375" style="63" customWidth="1"/>
    <col min="2600" max="2600" width="9.42578125" style="63" customWidth="1"/>
    <col min="2601" max="2601" width="6.140625" style="63" customWidth="1"/>
    <col min="2602" max="2602" width="6.28515625" style="63" customWidth="1"/>
    <col min="2603" max="2605" width="4.7109375" style="63" customWidth="1"/>
    <col min="2606" max="2606" width="4.85546875" style="63" customWidth="1"/>
    <col min="2607" max="2607" width="7" style="63" customWidth="1"/>
    <col min="2608" max="2608" width="6.28515625" style="63" customWidth="1"/>
    <col min="2609" max="2612" width="4.7109375" style="63" customWidth="1"/>
    <col min="2613" max="2613" width="8.7109375" style="63" customWidth="1"/>
    <col min="2614" max="2816" width="9.140625" style="63"/>
    <col min="2817" max="2817" width="4" style="63" customWidth="1"/>
    <col min="2818" max="2818" width="29.5703125" style="63" customWidth="1"/>
    <col min="2819" max="2819" width="16.5703125" style="63" customWidth="1"/>
    <col min="2820" max="2820" width="27.7109375" style="63" customWidth="1"/>
    <col min="2821" max="2821" width="4" style="63" customWidth="1"/>
    <col min="2822" max="2852" width="4.7109375" style="63" customWidth="1"/>
    <col min="2853" max="2853" width="8.5703125" style="63" customWidth="1"/>
    <col min="2854" max="2855" width="4.7109375" style="63" customWidth="1"/>
    <col min="2856" max="2856" width="9.42578125" style="63" customWidth="1"/>
    <col min="2857" max="2857" width="6.140625" style="63" customWidth="1"/>
    <col min="2858" max="2858" width="6.28515625" style="63" customWidth="1"/>
    <col min="2859" max="2861" width="4.7109375" style="63" customWidth="1"/>
    <col min="2862" max="2862" width="4.85546875" style="63" customWidth="1"/>
    <col min="2863" max="2863" width="7" style="63" customWidth="1"/>
    <col min="2864" max="2864" width="6.28515625" style="63" customWidth="1"/>
    <col min="2865" max="2868" width="4.7109375" style="63" customWidth="1"/>
    <col min="2869" max="2869" width="8.7109375" style="63" customWidth="1"/>
    <col min="2870" max="3072" width="9.140625" style="63"/>
    <col min="3073" max="3073" width="4" style="63" customWidth="1"/>
    <col min="3074" max="3074" width="29.5703125" style="63" customWidth="1"/>
    <col min="3075" max="3075" width="16.5703125" style="63" customWidth="1"/>
    <col min="3076" max="3076" width="27.7109375" style="63" customWidth="1"/>
    <col min="3077" max="3077" width="4" style="63" customWidth="1"/>
    <col min="3078" max="3108" width="4.7109375" style="63" customWidth="1"/>
    <col min="3109" max="3109" width="8.5703125" style="63" customWidth="1"/>
    <col min="3110" max="3111" width="4.7109375" style="63" customWidth="1"/>
    <col min="3112" max="3112" width="9.42578125" style="63" customWidth="1"/>
    <col min="3113" max="3113" width="6.140625" style="63" customWidth="1"/>
    <col min="3114" max="3114" width="6.28515625" style="63" customWidth="1"/>
    <col min="3115" max="3117" width="4.7109375" style="63" customWidth="1"/>
    <col min="3118" max="3118" width="4.85546875" style="63" customWidth="1"/>
    <col min="3119" max="3119" width="7" style="63" customWidth="1"/>
    <col min="3120" max="3120" width="6.28515625" style="63" customWidth="1"/>
    <col min="3121" max="3124" width="4.7109375" style="63" customWidth="1"/>
    <col min="3125" max="3125" width="8.7109375" style="63" customWidth="1"/>
    <col min="3126" max="3328" width="9.140625" style="63"/>
    <col min="3329" max="3329" width="4" style="63" customWidth="1"/>
    <col min="3330" max="3330" width="29.5703125" style="63" customWidth="1"/>
    <col min="3331" max="3331" width="16.5703125" style="63" customWidth="1"/>
    <col min="3332" max="3332" width="27.7109375" style="63" customWidth="1"/>
    <col min="3333" max="3333" width="4" style="63" customWidth="1"/>
    <col min="3334" max="3364" width="4.7109375" style="63" customWidth="1"/>
    <col min="3365" max="3365" width="8.5703125" style="63" customWidth="1"/>
    <col min="3366" max="3367" width="4.7109375" style="63" customWidth="1"/>
    <col min="3368" max="3368" width="9.42578125" style="63" customWidth="1"/>
    <col min="3369" max="3369" width="6.140625" style="63" customWidth="1"/>
    <col min="3370" max="3370" width="6.28515625" style="63" customWidth="1"/>
    <col min="3371" max="3373" width="4.7109375" style="63" customWidth="1"/>
    <col min="3374" max="3374" width="4.85546875" style="63" customWidth="1"/>
    <col min="3375" max="3375" width="7" style="63" customWidth="1"/>
    <col min="3376" max="3376" width="6.28515625" style="63" customWidth="1"/>
    <col min="3377" max="3380" width="4.7109375" style="63" customWidth="1"/>
    <col min="3381" max="3381" width="8.7109375" style="63" customWidth="1"/>
    <col min="3382" max="3584" width="9.140625" style="63"/>
    <col min="3585" max="3585" width="4" style="63" customWidth="1"/>
    <col min="3586" max="3586" width="29.5703125" style="63" customWidth="1"/>
    <col min="3587" max="3587" width="16.5703125" style="63" customWidth="1"/>
    <col min="3588" max="3588" width="27.7109375" style="63" customWidth="1"/>
    <col min="3589" max="3589" width="4" style="63" customWidth="1"/>
    <col min="3590" max="3620" width="4.7109375" style="63" customWidth="1"/>
    <col min="3621" max="3621" width="8.5703125" style="63" customWidth="1"/>
    <col min="3622" max="3623" width="4.7109375" style="63" customWidth="1"/>
    <col min="3624" max="3624" width="9.42578125" style="63" customWidth="1"/>
    <col min="3625" max="3625" width="6.140625" style="63" customWidth="1"/>
    <col min="3626" max="3626" width="6.28515625" style="63" customWidth="1"/>
    <col min="3627" max="3629" width="4.7109375" style="63" customWidth="1"/>
    <col min="3630" max="3630" width="4.85546875" style="63" customWidth="1"/>
    <col min="3631" max="3631" width="7" style="63" customWidth="1"/>
    <col min="3632" max="3632" width="6.28515625" style="63" customWidth="1"/>
    <col min="3633" max="3636" width="4.7109375" style="63" customWidth="1"/>
    <col min="3637" max="3637" width="8.7109375" style="63" customWidth="1"/>
    <col min="3638" max="3840" width="9.140625" style="63"/>
    <col min="3841" max="3841" width="4" style="63" customWidth="1"/>
    <col min="3842" max="3842" width="29.5703125" style="63" customWidth="1"/>
    <col min="3843" max="3843" width="16.5703125" style="63" customWidth="1"/>
    <col min="3844" max="3844" width="27.7109375" style="63" customWidth="1"/>
    <col min="3845" max="3845" width="4" style="63" customWidth="1"/>
    <col min="3846" max="3876" width="4.7109375" style="63" customWidth="1"/>
    <col min="3877" max="3877" width="8.5703125" style="63" customWidth="1"/>
    <col min="3878" max="3879" width="4.7109375" style="63" customWidth="1"/>
    <col min="3880" max="3880" width="9.42578125" style="63" customWidth="1"/>
    <col min="3881" max="3881" width="6.140625" style="63" customWidth="1"/>
    <col min="3882" max="3882" width="6.28515625" style="63" customWidth="1"/>
    <col min="3883" max="3885" width="4.7109375" style="63" customWidth="1"/>
    <col min="3886" max="3886" width="4.85546875" style="63" customWidth="1"/>
    <col min="3887" max="3887" width="7" style="63" customWidth="1"/>
    <col min="3888" max="3888" width="6.28515625" style="63" customWidth="1"/>
    <col min="3889" max="3892" width="4.7109375" style="63" customWidth="1"/>
    <col min="3893" max="3893" width="8.7109375" style="63" customWidth="1"/>
    <col min="3894" max="4096" width="9.140625" style="63"/>
    <col min="4097" max="4097" width="4" style="63" customWidth="1"/>
    <col min="4098" max="4098" width="29.5703125" style="63" customWidth="1"/>
    <col min="4099" max="4099" width="16.5703125" style="63" customWidth="1"/>
    <col min="4100" max="4100" width="27.7109375" style="63" customWidth="1"/>
    <col min="4101" max="4101" width="4" style="63" customWidth="1"/>
    <col min="4102" max="4132" width="4.7109375" style="63" customWidth="1"/>
    <col min="4133" max="4133" width="8.5703125" style="63" customWidth="1"/>
    <col min="4134" max="4135" width="4.7109375" style="63" customWidth="1"/>
    <col min="4136" max="4136" width="9.42578125" style="63" customWidth="1"/>
    <col min="4137" max="4137" width="6.140625" style="63" customWidth="1"/>
    <col min="4138" max="4138" width="6.28515625" style="63" customWidth="1"/>
    <col min="4139" max="4141" width="4.7109375" style="63" customWidth="1"/>
    <col min="4142" max="4142" width="4.85546875" style="63" customWidth="1"/>
    <col min="4143" max="4143" width="7" style="63" customWidth="1"/>
    <col min="4144" max="4144" width="6.28515625" style="63" customWidth="1"/>
    <col min="4145" max="4148" width="4.7109375" style="63" customWidth="1"/>
    <col min="4149" max="4149" width="8.7109375" style="63" customWidth="1"/>
    <col min="4150" max="4352" width="9.140625" style="63"/>
    <col min="4353" max="4353" width="4" style="63" customWidth="1"/>
    <col min="4354" max="4354" width="29.5703125" style="63" customWidth="1"/>
    <col min="4355" max="4355" width="16.5703125" style="63" customWidth="1"/>
    <col min="4356" max="4356" width="27.7109375" style="63" customWidth="1"/>
    <col min="4357" max="4357" width="4" style="63" customWidth="1"/>
    <col min="4358" max="4388" width="4.7109375" style="63" customWidth="1"/>
    <col min="4389" max="4389" width="8.5703125" style="63" customWidth="1"/>
    <col min="4390" max="4391" width="4.7109375" style="63" customWidth="1"/>
    <col min="4392" max="4392" width="9.42578125" style="63" customWidth="1"/>
    <col min="4393" max="4393" width="6.140625" style="63" customWidth="1"/>
    <col min="4394" max="4394" width="6.28515625" style="63" customWidth="1"/>
    <col min="4395" max="4397" width="4.7109375" style="63" customWidth="1"/>
    <col min="4398" max="4398" width="4.85546875" style="63" customWidth="1"/>
    <col min="4399" max="4399" width="7" style="63" customWidth="1"/>
    <col min="4400" max="4400" width="6.28515625" style="63" customWidth="1"/>
    <col min="4401" max="4404" width="4.7109375" style="63" customWidth="1"/>
    <col min="4405" max="4405" width="8.7109375" style="63" customWidth="1"/>
    <col min="4406" max="4608" width="9.140625" style="63"/>
    <col min="4609" max="4609" width="4" style="63" customWidth="1"/>
    <col min="4610" max="4610" width="29.5703125" style="63" customWidth="1"/>
    <col min="4611" max="4611" width="16.5703125" style="63" customWidth="1"/>
    <col min="4612" max="4612" width="27.7109375" style="63" customWidth="1"/>
    <col min="4613" max="4613" width="4" style="63" customWidth="1"/>
    <col min="4614" max="4644" width="4.7109375" style="63" customWidth="1"/>
    <col min="4645" max="4645" width="8.5703125" style="63" customWidth="1"/>
    <col min="4646" max="4647" width="4.7109375" style="63" customWidth="1"/>
    <col min="4648" max="4648" width="9.42578125" style="63" customWidth="1"/>
    <col min="4649" max="4649" width="6.140625" style="63" customWidth="1"/>
    <col min="4650" max="4650" width="6.28515625" style="63" customWidth="1"/>
    <col min="4651" max="4653" width="4.7109375" style="63" customWidth="1"/>
    <col min="4654" max="4654" width="4.85546875" style="63" customWidth="1"/>
    <col min="4655" max="4655" width="7" style="63" customWidth="1"/>
    <col min="4656" max="4656" width="6.28515625" style="63" customWidth="1"/>
    <col min="4657" max="4660" width="4.7109375" style="63" customWidth="1"/>
    <col min="4661" max="4661" width="8.7109375" style="63" customWidth="1"/>
    <col min="4662" max="4864" width="9.140625" style="63"/>
    <col min="4865" max="4865" width="4" style="63" customWidth="1"/>
    <col min="4866" max="4866" width="29.5703125" style="63" customWidth="1"/>
    <col min="4867" max="4867" width="16.5703125" style="63" customWidth="1"/>
    <col min="4868" max="4868" width="27.7109375" style="63" customWidth="1"/>
    <col min="4869" max="4869" width="4" style="63" customWidth="1"/>
    <col min="4870" max="4900" width="4.7109375" style="63" customWidth="1"/>
    <col min="4901" max="4901" width="8.5703125" style="63" customWidth="1"/>
    <col min="4902" max="4903" width="4.7109375" style="63" customWidth="1"/>
    <col min="4904" max="4904" width="9.42578125" style="63" customWidth="1"/>
    <col min="4905" max="4905" width="6.140625" style="63" customWidth="1"/>
    <col min="4906" max="4906" width="6.28515625" style="63" customWidth="1"/>
    <col min="4907" max="4909" width="4.7109375" style="63" customWidth="1"/>
    <col min="4910" max="4910" width="4.85546875" style="63" customWidth="1"/>
    <col min="4911" max="4911" width="7" style="63" customWidth="1"/>
    <col min="4912" max="4912" width="6.28515625" style="63" customWidth="1"/>
    <col min="4913" max="4916" width="4.7109375" style="63" customWidth="1"/>
    <col min="4917" max="4917" width="8.7109375" style="63" customWidth="1"/>
    <col min="4918" max="5120" width="9.140625" style="63"/>
    <col min="5121" max="5121" width="4" style="63" customWidth="1"/>
    <col min="5122" max="5122" width="29.5703125" style="63" customWidth="1"/>
    <col min="5123" max="5123" width="16.5703125" style="63" customWidth="1"/>
    <col min="5124" max="5124" width="27.7109375" style="63" customWidth="1"/>
    <col min="5125" max="5125" width="4" style="63" customWidth="1"/>
    <col min="5126" max="5156" width="4.7109375" style="63" customWidth="1"/>
    <col min="5157" max="5157" width="8.5703125" style="63" customWidth="1"/>
    <col min="5158" max="5159" width="4.7109375" style="63" customWidth="1"/>
    <col min="5160" max="5160" width="9.42578125" style="63" customWidth="1"/>
    <col min="5161" max="5161" width="6.140625" style="63" customWidth="1"/>
    <col min="5162" max="5162" width="6.28515625" style="63" customWidth="1"/>
    <col min="5163" max="5165" width="4.7109375" style="63" customWidth="1"/>
    <col min="5166" max="5166" width="4.85546875" style="63" customWidth="1"/>
    <col min="5167" max="5167" width="7" style="63" customWidth="1"/>
    <col min="5168" max="5168" width="6.28515625" style="63" customWidth="1"/>
    <col min="5169" max="5172" width="4.7109375" style="63" customWidth="1"/>
    <col min="5173" max="5173" width="8.7109375" style="63" customWidth="1"/>
    <col min="5174" max="5376" width="9.140625" style="63"/>
    <col min="5377" max="5377" width="4" style="63" customWidth="1"/>
    <col min="5378" max="5378" width="29.5703125" style="63" customWidth="1"/>
    <col min="5379" max="5379" width="16.5703125" style="63" customWidth="1"/>
    <col min="5380" max="5380" width="27.7109375" style="63" customWidth="1"/>
    <col min="5381" max="5381" width="4" style="63" customWidth="1"/>
    <col min="5382" max="5412" width="4.7109375" style="63" customWidth="1"/>
    <col min="5413" max="5413" width="8.5703125" style="63" customWidth="1"/>
    <col min="5414" max="5415" width="4.7109375" style="63" customWidth="1"/>
    <col min="5416" max="5416" width="9.42578125" style="63" customWidth="1"/>
    <col min="5417" max="5417" width="6.140625" style="63" customWidth="1"/>
    <col min="5418" max="5418" width="6.28515625" style="63" customWidth="1"/>
    <col min="5419" max="5421" width="4.7109375" style="63" customWidth="1"/>
    <col min="5422" max="5422" width="4.85546875" style="63" customWidth="1"/>
    <col min="5423" max="5423" width="7" style="63" customWidth="1"/>
    <col min="5424" max="5424" width="6.28515625" style="63" customWidth="1"/>
    <col min="5425" max="5428" width="4.7109375" style="63" customWidth="1"/>
    <col min="5429" max="5429" width="8.7109375" style="63" customWidth="1"/>
    <col min="5430" max="5632" width="9.140625" style="63"/>
    <col min="5633" max="5633" width="4" style="63" customWidth="1"/>
    <col min="5634" max="5634" width="29.5703125" style="63" customWidth="1"/>
    <col min="5635" max="5635" width="16.5703125" style="63" customWidth="1"/>
    <col min="5636" max="5636" width="27.7109375" style="63" customWidth="1"/>
    <col min="5637" max="5637" width="4" style="63" customWidth="1"/>
    <col min="5638" max="5668" width="4.7109375" style="63" customWidth="1"/>
    <col min="5669" max="5669" width="8.5703125" style="63" customWidth="1"/>
    <col min="5670" max="5671" width="4.7109375" style="63" customWidth="1"/>
    <col min="5672" max="5672" width="9.42578125" style="63" customWidth="1"/>
    <col min="5673" max="5673" width="6.140625" style="63" customWidth="1"/>
    <col min="5674" max="5674" width="6.28515625" style="63" customWidth="1"/>
    <col min="5675" max="5677" width="4.7109375" style="63" customWidth="1"/>
    <col min="5678" max="5678" width="4.85546875" style="63" customWidth="1"/>
    <col min="5679" max="5679" width="7" style="63" customWidth="1"/>
    <col min="5680" max="5680" width="6.28515625" style="63" customWidth="1"/>
    <col min="5681" max="5684" width="4.7109375" style="63" customWidth="1"/>
    <col min="5685" max="5685" width="8.7109375" style="63" customWidth="1"/>
    <col min="5686" max="5888" width="9.140625" style="63"/>
    <col min="5889" max="5889" width="4" style="63" customWidth="1"/>
    <col min="5890" max="5890" width="29.5703125" style="63" customWidth="1"/>
    <col min="5891" max="5891" width="16.5703125" style="63" customWidth="1"/>
    <col min="5892" max="5892" width="27.7109375" style="63" customWidth="1"/>
    <col min="5893" max="5893" width="4" style="63" customWidth="1"/>
    <col min="5894" max="5924" width="4.7109375" style="63" customWidth="1"/>
    <col min="5925" max="5925" width="8.5703125" style="63" customWidth="1"/>
    <col min="5926" max="5927" width="4.7109375" style="63" customWidth="1"/>
    <col min="5928" max="5928" width="9.42578125" style="63" customWidth="1"/>
    <col min="5929" max="5929" width="6.140625" style="63" customWidth="1"/>
    <col min="5930" max="5930" width="6.28515625" style="63" customWidth="1"/>
    <col min="5931" max="5933" width="4.7109375" style="63" customWidth="1"/>
    <col min="5934" max="5934" width="4.85546875" style="63" customWidth="1"/>
    <col min="5935" max="5935" width="7" style="63" customWidth="1"/>
    <col min="5936" max="5936" width="6.28515625" style="63" customWidth="1"/>
    <col min="5937" max="5940" width="4.7109375" style="63" customWidth="1"/>
    <col min="5941" max="5941" width="8.7109375" style="63" customWidth="1"/>
    <col min="5942" max="6144" width="9.140625" style="63"/>
    <col min="6145" max="6145" width="4" style="63" customWidth="1"/>
    <col min="6146" max="6146" width="29.5703125" style="63" customWidth="1"/>
    <col min="6147" max="6147" width="16.5703125" style="63" customWidth="1"/>
    <col min="6148" max="6148" width="27.7109375" style="63" customWidth="1"/>
    <col min="6149" max="6149" width="4" style="63" customWidth="1"/>
    <col min="6150" max="6180" width="4.7109375" style="63" customWidth="1"/>
    <col min="6181" max="6181" width="8.5703125" style="63" customWidth="1"/>
    <col min="6182" max="6183" width="4.7109375" style="63" customWidth="1"/>
    <col min="6184" max="6184" width="9.42578125" style="63" customWidth="1"/>
    <col min="6185" max="6185" width="6.140625" style="63" customWidth="1"/>
    <col min="6186" max="6186" width="6.28515625" style="63" customWidth="1"/>
    <col min="6187" max="6189" width="4.7109375" style="63" customWidth="1"/>
    <col min="6190" max="6190" width="4.85546875" style="63" customWidth="1"/>
    <col min="6191" max="6191" width="7" style="63" customWidth="1"/>
    <col min="6192" max="6192" width="6.28515625" style="63" customWidth="1"/>
    <col min="6193" max="6196" width="4.7109375" style="63" customWidth="1"/>
    <col min="6197" max="6197" width="8.7109375" style="63" customWidth="1"/>
    <col min="6198" max="6400" width="9.140625" style="63"/>
    <col min="6401" max="6401" width="4" style="63" customWidth="1"/>
    <col min="6402" max="6402" width="29.5703125" style="63" customWidth="1"/>
    <col min="6403" max="6403" width="16.5703125" style="63" customWidth="1"/>
    <col min="6404" max="6404" width="27.7109375" style="63" customWidth="1"/>
    <col min="6405" max="6405" width="4" style="63" customWidth="1"/>
    <col min="6406" max="6436" width="4.7109375" style="63" customWidth="1"/>
    <col min="6437" max="6437" width="8.5703125" style="63" customWidth="1"/>
    <col min="6438" max="6439" width="4.7109375" style="63" customWidth="1"/>
    <col min="6440" max="6440" width="9.42578125" style="63" customWidth="1"/>
    <col min="6441" max="6441" width="6.140625" style="63" customWidth="1"/>
    <col min="6442" max="6442" width="6.28515625" style="63" customWidth="1"/>
    <col min="6443" max="6445" width="4.7109375" style="63" customWidth="1"/>
    <col min="6446" max="6446" width="4.85546875" style="63" customWidth="1"/>
    <col min="6447" max="6447" width="7" style="63" customWidth="1"/>
    <col min="6448" max="6448" width="6.28515625" style="63" customWidth="1"/>
    <col min="6449" max="6452" width="4.7109375" style="63" customWidth="1"/>
    <col min="6453" max="6453" width="8.7109375" style="63" customWidth="1"/>
    <col min="6454" max="6656" width="9.140625" style="63"/>
    <col min="6657" max="6657" width="4" style="63" customWidth="1"/>
    <col min="6658" max="6658" width="29.5703125" style="63" customWidth="1"/>
    <col min="6659" max="6659" width="16.5703125" style="63" customWidth="1"/>
    <col min="6660" max="6660" width="27.7109375" style="63" customWidth="1"/>
    <col min="6661" max="6661" width="4" style="63" customWidth="1"/>
    <col min="6662" max="6692" width="4.7109375" style="63" customWidth="1"/>
    <col min="6693" max="6693" width="8.5703125" style="63" customWidth="1"/>
    <col min="6694" max="6695" width="4.7109375" style="63" customWidth="1"/>
    <col min="6696" max="6696" width="9.42578125" style="63" customWidth="1"/>
    <col min="6697" max="6697" width="6.140625" style="63" customWidth="1"/>
    <col min="6698" max="6698" width="6.28515625" style="63" customWidth="1"/>
    <col min="6699" max="6701" width="4.7109375" style="63" customWidth="1"/>
    <col min="6702" max="6702" width="4.85546875" style="63" customWidth="1"/>
    <col min="6703" max="6703" width="7" style="63" customWidth="1"/>
    <col min="6704" max="6704" width="6.28515625" style="63" customWidth="1"/>
    <col min="6705" max="6708" width="4.7109375" style="63" customWidth="1"/>
    <col min="6709" max="6709" width="8.7109375" style="63" customWidth="1"/>
    <col min="6710" max="6912" width="9.140625" style="63"/>
    <col min="6913" max="6913" width="4" style="63" customWidth="1"/>
    <col min="6914" max="6914" width="29.5703125" style="63" customWidth="1"/>
    <col min="6915" max="6915" width="16.5703125" style="63" customWidth="1"/>
    <col min="6916" max="6916" width="27.7109375" style="63" customWidth="1"/>
    <col min="6917" max="6917" width="4" style="63" customWidth="1"/>
    <col min="6918" max="6948" width="4.7109375" style="63" customWidth="1"/>
    <col min="6949" max="6949" width="8.5703125" style="63" customWidth="1"/>
    <col min="6950" max="6951" width="4.7109375" style="63" customWidth="1"/>
    <col min="6952" max="6952" width="9.42578125" style="63" customWidth="1"/>
    <col min="6953" max="6953" width="6.140625" style="63" customWidth="1"/>
    <col min="6954" max="6954" width="6.28515625" style="63" customWidth="1"/>
    <col min="6955" max="6957" width="4.7109375" style="63" customWidth="1"/>
    <col min="6958" max="6958" width="4.85546875" style="63" customWidth="1"/>
    <col min="6959" max="6959" width="7" style="63" customWidth="1"/>
    <col min="6960" max="6960" width="6.28515625" style="63" customWidth="1"/>
    <col min="6961" max="6964" width="4.7109375" style="63" customWidth="1"/>
    <col min="6965" max="6965" width="8.7109375" style="63" customWidth="1"/>
    <col min="6966" max="7168" width="9.140625" style="63"/>
    <col min="7169" max="7169" width="4" style="63" customWidth="1"/>
    <col min="7170" max="7170" width="29.5703125" style="63" customWidth="1"/>
    <col min="7171" max="7171" width="16.5703125" style="63" customWidth="1"/>
    <col min="7172" max="7172" width="27.7109375" style="63" customWidth="1"/>
    <col min="7173" max="7173" width="4" style="63" customWidth="1"/>
    <col min="7174" max="7204" width="4.7109375" style="63" customWidth="1"/>
    <col min="7205" max="7205" width="8.5703125" style="63" customWidth="1"/>
    <col min="7206" max="7207" width="4.7109375" style="63" customWidth="1"/>
    <col min="7208" max="7208" width="9.42578125" style="63" customWidth="1"/>
    <col min="7209" max="7209" width="6.140625" style="63" customWidth="1"/>
    <col min="7210" max="7210" width="6.28515625" style="63" customWidth="1"/>
    <col min="7211" max="7213" width="4.7109375" style="63" customWidth="1"/>
    <col min="7214" max="7214" width="4.85546875" style="63" customWidth="1"/>
    <col min="7215" max="7215" width="7" style="63" customWidth="1"/>
    <col min="7216" max="7216" width="6.28515625" style="63" customWidth="1"/>
    <col min="7217" max="7220" width="4.7109375" style="63" customWidth="1"/>
    <col min="7221" max="7221" width="8.7109375" style="63" customWidth="1"/>
    <col min="7222" max="7424" width="9.140625" style="63"/>
    <col min="7425" max="7425" width="4" style="63" customWidth="1"/>
    <col min="7426" max="7426" width="29.5703125" style="63" customWidth="1"/>
    <col min="7427" max="7427" width="16.5703125" style="63" customWidth="1"/>
    <col min="7428" max="7428" width="27.7109375" style="63" customWidth="1"/>
    <col min="7429" max="7429" width="4" style="63" customWidth="1"/>
    <col min="7430" max="7460" width="4.7109375" style="63" customWidth="1"/>
    <col min="7461" max="7461" width="8.5703125" style="63" customWidth="1"/>
    <col min="7462" max="7463" width="4.7109375" style="63" customWidth="1"/>
    <col min="7464" max="7464" width="9.42578125" style="63" customWidth="1"/>
    <col min="7465" max="7465" width="6.140625" style="63" customWidth="1"/>
    <col min="7466" max="7466" width="6.28515625" style="63" customWidth="1"/>
    <col min="7467" max="7469" width="4.7109375" style="63" customWidth="1"/>
    <col min="7470" max="7470" width="4.85546875" style="63" customWidth="1"/>
    <col min="7471" max="7471" width="7" style="63" customWidth="1"/>
    <col min="7472" max="7472" width="6.28515625" style="63" customWidth="1"/>
    <col min="7473" max="7476" width="4.7109375" style="63" customWidth="1"/>
    <col min="7477" max="7477" width="8.7109375" style="63" customWidth="1"/>
    <col min="7478" max="7680" width="9.140625" style="63"/>
    <col min="7681" max="7681" width="4" style="63" customWidth="1"/>
    <col min="7682" max="7682" width="29.5703125" style="63" customWidth="1"/>
    <col min="7683" max="7683" width="16.5703125" style="63" customWidth="1"/>
    <col min="7684" max="7684" width="27.7109375" style="63" customWidth="1"/>
    <col min="7685" max="7685" width="4" style="63" customWidth="1"/>
    <col min="7686" max="7716" width="4.7109375" style="63" customWidth="1"/>
    <col min="7717" max="7717" width="8.5703125" style="63" customWidth="1"/>
    <col min="7718" max="7719" width="4.7109375" style="63" customWidth="1"/>
    <col min="7720" max="7720" width="9.42578125" style="63" customWidth="1"/>
    <col min="7721" max="7721" width="6.140625" style="63" customWidth="1"/>
    <col min="7722" max="7722" width="6.28515625" style="63" customWidth="1"/>
    <col min="7723" max="7725" width="4.7109375" style="63" customWidth="1"/>
    <col min="7726" max="7726" width="4.85546875" style="63" customWidth="1"/>
    <col min="7727" max="7727" width="7" style="63" customWidth="1"/>
    <col min="7728" max="7728" width="6.28515625" style="63" customWidth="1"/>
    <col min="7729" max="7732" width="4.7109375" style="63" customWidth="1"/>
    <col min="7733" max="7733" width="8.7109375" style="63" customWidth="1"/>
    <col min="7734" max="7936" width="9.140625" style="63"/>
    <col min="7937" max="7937" width="4" style="63" customWidth="1"/>
    <col min="7938" max="7938" width="29.5703125" style="63" customWidth="1"/>
    <col min="7939" max="7939" width="16.5703125" style="63" customWidth="1"/>
    <col min="7940" max="7940" width="27.7109375" style="63" customWidth="1"/>
    <col min="7941" max="7941" width="4" style="63" customWidth="1"/>
    <col min="7942" max="7972" width="4.7109375" style="63" customWidth="1"/>
    <col min="7973" max="7973" width="8.5703125" style="63" customWidth="1"/>
    <col min="7974" max="7975" width="4.7109375" style="63" customWidth="1"/>
    <col min="7976" max="7976" width="9.42578125" style="63" customWidth="1"/>
    <col min="7977" max="7977" width="6.140625" style="63" customWidth="1"/>
    <col min="7978" max="7978" width="6.28515625" style="63" customWidth="1"/>
    <col min="7979" max="7981" width="4.7109375" style="63" customWidth="1"/>
    <col min="7982" max="7982" width="4.85546875" style="63" customWidth="1"/>
    <col min="7983" max="7983" width="7" style="63" customWidth="1"/>
    <col min="7984" max="7984" width="6.28515625" style="63" customWidth="1"/>
    <col min="7985" max="7988" width="4.7109375" style="63" customWidth="1"/>
    <col min="7989" max="7989" width="8.7109375" style="63" customWidth="1"/>
    <col min="7990" max="8192" width="9.140625" style="63"/>
    <col min="8193" max="8193" width="4" style="63" customWidth="1"/>
    <col min="8194" max="8194" width="29.5703125" style="63" customWidth="1"/>
    <col min="8195" max="8195" width="16.5703125" style="63" customWidth="1"/>
    <col min="8196" max="8196" width="27.7109375" style="63" customWidth="1"/>
    <col min="8197" max="8197" width="4" style="63" customWidth="1"/>
    <col min="8198" max="8228" width="4.7109375" style="63" customWidth="1"/>
    <col min="8229" max="8229" width="8.5703125" style="63" customWidth="1"/>
    <col min="8230" max="8231" width="4.7109375" style="63" customWidth="1"/>
    <col min="8232" max="8232" width="9.42578125" style="63" customWidth="1"/>
    <col min="8233" max="8233" width="6.140625" style="63" customWidth="1"/>
    <col min="8234" max="8234" width="6.28515625" style="63" customWidth="1"/>
    <col min="8235" max="8237" width="4.7109375" style="63" customWidth="1"/>
    <col min="8238" max="8238" width="4.85546875" style="63" customWidth="1"/>
    <col min="8239" max="8239" width="7" style="63" customWidth="1"/>
    <col min="8240" max="8240" width="6.28515625" style="63" customWidth="1"/>
    <col min="8241" max="8244" width="4.7109375" style="63" customWidth="1"/>
    <col min="8245" max="8245" width="8.7109375" style="63" customWidth="1"/>
    <col min="8246" max="8448" width="9.140625" style="63"/>
    <col min="8449" max="8449" width="4" style="63" customWidth="1"/>
    <col min="8450" max="8450" width="29.5703125" style="63" customWidth="1"/>
    <col min="8451" max="8451" width="16.5703125" style="63" customWidth="1"/>
    <col min="8452" max="8452" width="27.7109375" style="63" customWidth="1"/>
    <col min="8453" max="8453" width="4" style="63" customWidth="1"/>
    <col min="8454" max="8484" width="4.7109375" style="63" customWidth="1"/>
    <col min="8485" max="8485" width="8.5703125" style="63" customWidth="1"/>
    <col min="8486" max="8487" width="4.7109375" style="63" customWidth="1"/>
    <col min="8488" max="8488" width="9.42578125" style="63" customWidth="1"/>
    <col min="8489" max="8489" width="6.140625" style="63" customWidth="1"/>
    <col min="8490" max="8490" width="6.28515625" style="63" customWidth="1"/>
    <col min="8491" max="8493" width="4.7109375" style="63" customWidth="1"/>
    <col min="8494" max="8494" width="4.85546875" style="63" customWidth="1"/>
    <col min="8495" max="8495" width="7" style="63" customWidth="1"/>
    <col min="8496" max="8496" width="6.28515625" style="63" customWidth="1"/>
    <col min="8497" max="8500" width="4.7109375" style="63" customWidth="1"/>
    <col min="8501" max="8501" width="8.7109375" style="63" customWidth="1"/>
    <col min="8502" max="8704" width="9.140625" style="63"/>
    <col min="8705" max="8705" width="4" style="63" customWidth="1"/>
    <col min="8706" max="8706" width="29.5703125" style="63" customWidth="1"/>
    <col min="8707" max="8707" width="16.5703125" style="63" customWidth="1"/>
    <col min="8708" max="8708" width="27.7109375" style="63" customWidth="1"/>
    <col min="8709" max="8709" width="4" style="63" customWidth="1"/>
    <col min="8710" max="8740" width="4.7109375" style="63" customWidth="1"/>
    <col min="8741" max="8741" width="8.5703125" style="63" customWidth="1"/>
    <col min="8742" max="8743" width="4.7109375" style="63" customWidth="1"/>
    <col min="8744" max="8744" width="9.42578125" style="63" customWidth="1"/>
    <col min="8745" max="8745" width="6.140625" style="63" customWidth="1"/>
    <col min="8746" max="8746" width="6.28515625" style="63" customWidth="1"/>
    <col min="8747" max="8749" width="4.7109375" style="63" customWidth="1"/>
    <col min="8750" max="8750" width="4.85546875" style="63" customWidth="1"/>
    <col min="8751" max="8751" width="7" style="63" customWidth="1"/>
    <col min="8752" max="8752" width="6.28515625" style="63" customWidth="1"/>
    <col min="8753" max="8756" width="4.7109375" style="63" customWidth="1"/>
    <col min="8757" max="8757" width="8.7109375" style="63" customWidth="1"/>
    <col min="8758" max="8960" width="9.140625" style="63"/>
    <col min="8961" max="8961" width="4" style="63" customWidth="1"/>
    <col min="8962" max="8962" width="29.5703125" style="63" customWidth="1"/>
    <col min="8963" max="8963" width="16.5703125" style="63" customWidth="1"/>
    <col min="8964" max="8964" width="27.7109375" style="63" customWidth="1"/>
    <col min="8965" max="8965" width="4" style="63" customWidth="1"/>
    <col min="8966" max="8996" width="4.7109375" style="63" customWidth="1"/>
    <col min="8997" max="8997" width="8.5703125" style="63" customWidth="1"/>
    <col min="8998" max="8999" width="4.7109375" style="63" customWidth="1"/>
    <col min="9000" max="9000" width="9.42578125" style="63" customWidth="1"/>
    <col min="9001" max="9001" width="6.140625" style="63" customWidth="1"/>
    <col min="9002" max="9002" width="6.28515625" style="63" customWidth="1"/>
    <col min="9003" max="9005" width="4.7109375" style="63" customWidth="1"/>
    <col min="9006" max="9006" width="4.85546875" style="63" customWidth="1"/>
    <col min="9007" max="9007" width="7" style="63" customWidth="1"/>
    <col min="9008" max="9008" width="6.28515625" style="63" customWidth="1"/>
    <col min="9009" max="9012" width="4.7109375" style="63" customWidth="1"/>
    <col min="9013" max="9013" width="8.7109375" style="63" customWidth="1"/>
    <col min="9014" max="9216" width="9.140625" style="63"/>
    <col min="9217" max="9217" width="4" style="63" customWidth="1"/>
    <col min="9218" max="9218" width="29.5703125" style="63" customWidth="1"/>
    <col min="9219" max="9219" width="16.5703125" style="63" customWidth="1"/>
    <col min="9220" max="9220" width="27.7109375" style="63" customWidth="1"/>
    <col min="9221" max="9221" width="4" style="63" customWidth="1"/>
    <col min="9222" max="9252" width="4.7109375" style="63" customWidth="1"/>
    <col min="9253" max="9253" width="8.5703125" style="63" customWidth="1"/>
    <col min="9254" max="9255" width="4.7109375" style="63" customWidth="1"/>
    <col min="9256" max="9256" width="9.42578125" style="63" customWidth="1"/>
    <col min="9257" max="9257" width="6.140625" style="63" customWidth="1"/>
    <col min="9258" max="9258" width="6.28515625" style="63" customWidth="1"/>
    <col min="9259" max="9261" width="4.7109375" style="63" customWidth="1"/>
    <col min="9262" max="9262" width="4.85546875" style="63" customWidth="1"/>
    <col min="9263" max="9263" width="7" style="63" customWidth="1"/>
    <col min="9264" max="9264" width="6.28515625" style="63" customWidth="1"/>
    <col min="9265" max="9268" width="4.7109375" style="63" customWidth="1"/>
    <col min="9269" max="9269" width="8.7109375" style="63" customWidth="1"/>
    <col min="9270" max="9472" width="9.140625" style="63"/>
    <col min="9473" max="9473" width="4" style="63" customWidth="1"/>
    <col min="9474" max="9474" width="29.5703125" style="63" customWidth="1"/>
    <col min="9475" max="9475" width="16.5703125" style="63" customWidth="1"/>
    <col min="9476" max="9476" width="27.7109375" style="63" customWidth="1"/>
    <col min="9477" max="9477" width="4" style="63" customWidth="1"/>
    <col min="9478" max="9508" width="4.7109375" style="63" customWidth="1"/>
    <col min="9509" max="9509" width="8.5703125" style="63" customWidth="1"/>
    <col min="9510" max="9511" width="4.7109375" style="63" customWidth="1"/>
    <col min="9512" max="9512" width="9.42578125" style="63" customWidth="1"/>
    <col min="9513" max="9513" width="6.140625" style="63" customWidth="1"/>
    <col min="9514" max="9514" width="6.28515625" style="63" customWidth="1"/>
    <col min="9515" max="9517" width="4.7109375" style="63" customWidth="1"/>
    <col min="9518" max="9518" width="4.85546875" style="63" customWidth="1"/>
    <col min="9519" max="9519" width="7" style="63" customWidth="1"/>
    <col min="9520" max="9520" width="6.28515625" style="63" customWidth="1"/>
    <col min="9521" max="9524" width="4.7109375" style="63" customWidth="1"/>
    <col min="9525" max="9525" width="8.7109375" style="63" customWidth="1"/>
    <col min="9526" max="9728" width="9.140625" style="63"/>
    <col min="9729" max="9729" width="4" style="63" customWidth="1"/>
    <col min="9730" max="9730" width="29.5703125" style="63" customWidth="1"/>
    <col min="9731" max="9731" width="16.5703125" style="63" customWidth="1"/>
    <col min="9732" max="9732" width="27.7109375" style="63" customWidth="1"/>
    <col min="9733" max="9733" width="4" style="63" customWidth="1"/>
    <col min="9734" max="9764" width="4.7109375" style="63" customWidth="1"/>
    <col min="9765" max="9765" width="8.5703125" style="63" customWidth="1"/>
    <col min="9766" max="9767" width="4.7109375" style="63" customWidth="1"/>
    <col min="9768" max="9768" width="9.42578125" style="63" customWidth="1"/>
    <col min="9769" max="9769" width="6.140625" style="63" customWidth="1"/>
    <col min="9770" max="9770" width="6.28515625" style="63" customWidth="1"/>
    <col min="9771" max="9773" width="4.7109375" style="63" customWidth="1"/>
    <col min="9774" max="9774" width="4.85546875" style="63" customWidth="1"/>
    <col min="9775" max="9775" width="7" style="63" customWidth="1"/>
    <col min="9776" max="9776" width="6.28515625" style="63" customWidth="1"/>
    <col min="9777" max="9780" width="4.7109375" style="63" customWidth="1"/>
    <col min="9781" max="9781" width="8.7109375" style="63" customWidth="1"/>
    <col min="9782" max="9984" width="9.140625" style="63"/>
    <col min="9985" max="9985" width="4" style="63" customWidth="1"/>
    <col min="9986" max="9986" width="29.5703125" style="63" customWidth="1"/>
    <col min="9987" max="9987" width="16.5703125" style="63" customWidth="1"/>
    <col min="9988" max="9988" width="27.7109375" style="63" customWidth="1"/>
    <col min="9989" max="9989" width="4" style="63" customWidth="1"/>
    <col min="9990" max="10020" width="4.7109375" style="63" customWidth="1"/>
    <col min="10021" max="10021" width="8.5703125" style="63" customWidth="1"/>
    <col min="10022" max="10023" width="4.7109375" style="63" customWidth="1"/>
    <col min="10024" max="10024" width="9.42578125" style="63" customWidth="1"/>
    <col min="10025" max="10025" width="6.140625" style="63" customWidth="1"/>
    <col min="10026" max="10026" width="6.28515625" style="63" customWidth="1"/>
    <col min="10027" max="10029" width="4.7109375" style="63" customWidth="1"/>
    <col min="10030" max="10030" width="4.85546875" style="63" customWidth="1"/>
    <col min="10031" max="10031" width="7" style="63" customWidth="1"/>
    <col min="10032" max="10032" width="6.28515625" style="63" customWidth="1"/>
    <col min="10033" max="10036" width="4.7109375" style="63" customWidth="1"/>
    <col min="10037" max="10037" width="8.7109375" style="63" customWidth="1"/>
    <col min="10038" max="10240" width="9.140625" style="63"/>
    <col min="10241" max="10241" width="4" style="63" customWidth="1"/>
    <col min="10242" max="10242" width="29.5703125" style="63" customWidth="1"/>
    <col min="10243" max="10243" width="16.5703125" style="63" customWidth="1"/>
    <col min="10244" max="10244" width="27.7109375" style="63" customWidth="1"/>
    <col min="10245" max="10245" width="4" style="63" customWidth="1"/>
    <col min="10246" max="10276" width="4.7109375" style="63" customWidth="1"/>
    <col min="10277" max="10277" width="8.5703125" style="63" customWidth="1"/>
    <col min="10278" max="10279" width="4.7109375" style="63" customWidth="1"/>
    <col min="10280" max="10280" width="9.42578125" style="63" customWidth="1"/>
    <col min="10281" max="10281" width="6.140625" style="63" customWidth="1"/>
    <col min="10282" max="10282" width="6.28515625" style="63" customWidth="1"/>
    <col min="10283" max="10285" width="4.7109375" style="63" customWidth="1"/>
    <col min="10286" max="10286" width="4.85546875" style="63" customWidth="1"/>
    <col min="10287" max="10287" width="7" style="63" customWidth="1"/>
    <col min="10288" max="10288" width="6.28515625" style="63" customWidth="1"/>
    <col min="10289" max="10292" width="4.7109375" style="63" customWidth="1"/>
    <col min="10293" max="10293" width="8.7109375" style="63" customWidth="1"/>
    <col min="10294" max="10496" width="9.140625" style="63"/>
    <col min="10497" max="10497" width="4" style="63" customWidth="1"/>
    <col min="10498" max="10498" width="29.5703125" style="63" customWidth="1"/>
    <col min="10499" max="10499" width="16.5703125" style="63" customWidth="1"/>
    <col min="10500" max="10500" width="27.7109375" style="63" customWidth="1"/>
    <col min="10501" max="10501" width="4" style="63" customWidth="1"/>
    <col min="10502" max="10532" width="4.7109375" style="63" customWidth="1"/>
    <col min="10533" max="10533" width="8.5703125" style="63" customWidth="1"/>
    <col min="10534" max="10535" width="4.7109375" style="63" customWidth="1"/>
    <col min="10536" max="10536" width="9.42578125" style="63" customWidth="1"/>
    <col min="10537" max="10537" width="6.140625" style="63" customWidth="1"/>
    <col min="10538" max="10538" width="6.28515625" style="63" customWidth="1"/>
    <col min="10539" max="10541" width="4.7109375" style="63" customWidth="1"/>
    <col min="10542" max="10542" width="4.85546875" style="63" customWidth="1"/>
    <col min="10543" max="10543" width="7" style="63" customWidth="1"/>
    <col min="10544" max="10544" width="6.28515625" style="63" customWidth="1"/>
    <col min="10545" max="10548" width="4.7109375" style="63" customWidth="1"/>
    <col min="10549" max="10549" width="8.7109375" style="63" customWidth="1"/>
    <col min="10550" max="10752" width="9.140625" style="63"/>
    <col min="10753" max="10753" width="4" style="63" customWidth="1"/>
    <col min="10754" max="10754" width="29.5703125" style="63" customWidth="1"/>
    <col min="10755" max="10755" width="16.5703125" style="63" customWidth="1"/>
    <col min="10756" max="10756" width="27.7109375" style="63" customWidth="1"/>
    <col min="10757" max="10757" width="4" style="63" customWidth="1"/>
    <col min="10758" max="10788" width="4.7109375" style="63" customWidth="1"/>
    <col min="10789" max="10789" width="8.5703125" style="63" customWidth="1"/>
    <col min="10790" max="10791" width="4.7109375" style="63" customWidth="1"/>
    <col min="10792" max="10792" width="9.42578125" style="63" customWidth="1"/>
    <col min="10793" max="10793" width="6.140625" style="63" customWidth="1"/>
    <col min="10794" max="10794" width="6.28515625" style="63" customWidth="1"/>
    <col min="10795" max="10797" width="4.7109375" style="63" customWidth="1"/>
    <col min="10798" max="10798" width="4.85546875" style="63" customWidth="1"/>
    <col min="10799" max="10799" width="7" style="63" customWidth="1"/>
    <col min="10800" max="10800" width="6.28515625" style="63" customWidth="1"/>
    <col min="10801" max="10804" width="4.7109375" style="63" customWidth="1"/>
    <col min="10805" max="10805" width="8.7109375" style="63" customWidth="1"/>
    <col min="10806" max="11008" width="9.140625" style="63"/>
    <col min="11009" max="11009" width="4" style="63" customWidth="1"/>
    <col min="11010" max="11010" width="29.5703125" style="63" customWidth="1"/>
    <col min="11011" max="11011" width="16.5703125" style="63" customWidth="1"/>
    <col min="11012" max="11012" width="27.7109375" style="63" customWidth="1"/>
    <col min="11013" max="11013" width="4" style="63" customWidth="1"/>
    <col min="11014" max="11044" width="4.7109375" style="63" customWidth="1"/>
    <col min="11045" max="11045" width="8.5703125" style="63" customWidth="1"/>
    <col min="11046" max="11047" width="4.7109375" style="63" customWidth="1"/>
    <col min="11048" max="11048" width="9.42578125" style="63" customWidth="1"/>
    <col min="11049" max="11049" width="6.140625" style="63" customWidth="1"/>
    <col min="11050" max="11050" width="6.28515625" style="63" customWidth="1"/>
    <col min="11051" max="11053" width="4.7109375" style="63" customWidth="1"/>
    <col min="11054" max="11054" width="4.85546875" style="63" customWidth="1"/>
    <col min="11055" max="11055" width="7" style="63" customWidth="1"/>
    <col min="11056" max="11056" width="6.28515625" style="63" customWidth="1"/>
    <col min="11057" max="11060" width="4.7109375" style="63" customWidth="1"/>
    <col min="11061" max="11061" width="8.7109375" style="63" customWidth="1"/>
    <col min="11062" max="11264" width="9.140625" style="63"/>
    <col min="11265" max="11265" width="4" style="63" customWidth="1"/>
    <col min="11266" max="11266" width="29.5703125" style="63" customWidth="1"/>
    <col min="11267" max="11267" width="16.5703125" style="63" customWidth="1"/>
    <col min="11268" max="11268" width="27.7109375" style="63" customWidth="1"/>
    <col min="11269" max="11269" width="4" style="63" customWidth="1"/>
    <col min="11270" max="11300" width="4.7109375" style="63" customWidth="1"/>
    <col min="11301" max="11301" width="8.5703125" style="63" customWidth="1"/>
    <col min="11302" max="11303" width="4.7109375" style="63" customWidth="1"/>
    <col min="11304" max="11304" width="9.42578125" style="63" customWidth="1"/>
    <col min="11305" max="11305" width="6.140625" style="63" customWidth="1"/>
    <col min="11306" max="11306" width="6.28515625" style="63" customWidth="1"/>
    <col min="11307" max="11309" width="4.7109375" style="63" customWidth="1"/>
    <col min="11310" max="11310" width="4.85546875" style="63" customWidth="1"/>
    <col min="11311" max="11311" width="7" style="63" customWidth="1"/>
    <col min="11312" max="11312" width="6.28515625" style="63" customWidth="1"/>
    <col min="11313" max="11316" width="4.7109375" style="63" customWidth="1"/>
    <col min="11317" max="11317" width="8.7109375" style="63" customWidth="1"/>
    <col min="11318" max="11520" width="9.140625" style="63"/>
    <col min="11521" max="11521" width="4" style="63" customWidth="1"/>
    <col min="11522" max="11522" width="29.5703125" style="63" customWidth="1"/>
    <col min="11523" max="11523" width="16.5703125" style="63" customWidth="1"/>
    <col min="11524" max="11524" width="27.7109375" style="63" customWidth="1"/>
    <col min="11525" max="11525" width="4" style="63" customWidth="1"/>
    <col min="11526" max="11556" width="4.7109375" style="63" customWidth="1"/>
    <col min="11557" max="11557" width="8.5703125" style="63" customWidth="1"/>
    <col min="11558" max="11559" width="4.7109375" style="63" customWidth="1"/>
    <col min="11560" max="11560" width="9.42578125" style="63" customWidth="1"/>
    <col min="11561" max="11561" width="6.140625" style="63" customWidth="1"/>
    <col min="11562" max="11562" width="6.28515625" style="63" customWidth="1"/>
    <col min="11563" max="11565" width="4.7109375" style="63" customWidth="1"/>
    <col min="11566" max="11566" width="4.85546875" style="63" customWidth="1"/>
    <col min="11567" max="11567" width="7" style="63" customWidth="1"/>
    <col min="11568" max="11568" width="6.28515625" style="63" customWidth="1"/>
    <col min="11569" max="11572" width="4.7109375" style="63" customWidth="1"/>
    <col min="11573" max="11573" width="8.7109375" style="63" customWidth="1"/>
    <col min="11574" max="11776" width="9.140625" style="63"/>
    <col min="11777" max="11777" width="4" style="63" customWidth="1"/>
    <col min="11778" max="11778" width="29.5703125" style="63" customWidth="1"/>
    <col min="11779" max="11779" width="16.5703125" style="63" customWidth="1"/>
    <col min="11780" max="11780" width="27.7109375" style="63" customWidth="1"/>
    <col min="11781" max="11781" width="4" style="63" customWidth="1"/>
    <col min="11782" max="11812" width="4.7109375" style="63" customWidth="1"/>
    <col min="11813" max="11813" width="8.5703125" style="63" customWidth="1"/>
    <col min="11814" max="11815" width="4.7109375" style="63" customWidth="1"/>
    <col min="11816" max="11816" width="9.42578125" style="63" customWidth="1"/>
    <col min="11817" max="11817" width="6.140625" style="63" customWidth="1"/>
    <col min="11818" max="11818" width="6.28515625" style="63" customWidth="1"/>
    <col min="11819" max="11821" width="4.7109375" style="63" customWidth="1"/>
    <col min="11822" max="11822" width="4.85546875" style="63" customWidth="1"/>
    <col min="11823" max="11823" width="7" style="63" customWidth="1"/>
    <col min="11824" max="11824" width="6.28515625" style="63" customWidth="1"/>
    <col min="11825" max="11828" width="4.7109375" style="63" customWidth="1"/>
    <col min="11829" max="11829" width="8.7109375" style="63" customWidth="1"/>
    <col min="11830" max="12032" width="9.140625" style="63"/>
    <col min="12033" max="12033" width="4" style="63" customWidth="1"/>
    <col min="12034" max="12034" width="29.5703125" style="63" customWidth="1"/>
    <col min="12035" max="12035" width="16.5703125" style="63" customWidth="1"/>
    <col min="12036" max="12036" width="27.7109375" style="63" customWidth="1"/>
    <col min="12037" max="12037" width="4" style="63" customWidth="1"/>
    <col min="12038" max="12068" width="4.7109375" style="63" customWidth="1"/>
    <col min="12069" max="12069" width="8.5703125" style="63" customWidth="1"/>
    <col min="12070" max="12071" width="4.7109375" style="63" customWidth="1"/>
    <col min="12072" max="12072" width="9.42578125" style="63" customWidth="1"/>
    <col min="12073" max="12073" width="6.140625" style="63" customWidth="1"/>
    <col min="12074" max="12074" width="6.28515625" style="63" customWidth="1"/>
    <col min="12075" max="12077" width="4.7109375" style="63" customWidth="1"/>
    <col min="12078" max="12078" width="4.85546875" style="63" customWidth="1"/>
    <col min="12079" max="12079" width="7" style="63" customWidth="1"/>
    <col min="12080" max="12080" width="6.28515625" style="63" customWidth="1"/>
    <col min="12081" max="12084" width="4.7109375" style="63" customWidth="1"/>
    <col min="12085" max="12085" width="8.7109375" style="63" customWidth="1"/>
    <col min="12086" max="12288" width="9.140625" style="63"/>
    <col min="12289" max="12289" width="4" style="63" customWidth="1"/>
    <col min="12290" max="12290" width="29.5703125" style="63" customWidth="1"/>
    <col min="12291" max="12291" width="16.5703125" style="63" customWidth="1"/>
    <col min="12292" max="12292" width="27.7109375" style="63" customWidth="1"/>
    <col min="12293" max="12293" width="4" style="63" customWidth="1"/>
    <col min="12294" max="12324" width="4.7109375" style="63" customWidth="1"/>
    <col min="12325" max="12325" width="8.5703125" style="63" customWidth="1"/>
    <col min="12326" max="12327" width="4.7109375" style="63" customWidth="1"/>
    <col min="12328" max="12328" width="9.42578125" style="63" customWidth="1"/>
    <col min="12329" max="12329" width="6.140625" style="63" customWidth="1"/>
    <col min="12330" max="12330" width="6.28515625" style="63" customWidth="1"/>
    <col min="12331" max="12333" width="4.7109375" style="63" customWidth="1"/>
    <col min="12334" max="12334" width="4.85546875" style="63" customWidth="1"/>
    <col min="12335" max="12335" width="7" style="63" customWidth="1"/>
    <col min="12336" max="12336" width="6.28515625" style="63" customWidth="1"/>
    <col min="12337" max="12340" width="4.7109375" style="63" customWidth="1"/>
    <col min="12341" max="12341" width="8.7109375" style="63" customWidth="1"/>
    <col min="12342" max="12544" width="9.140625" style="63"/>
    <col min="12545" max="12545" width="4" style="63" customWidth="1"/>
    <col min="12546" max="12546" width="29.5703125" style="63" customWidth="1"/>
    <col min="12547" max="12547" width="16.5703125" style="63" customWidth="1"/>
    <col min="12548" max="12548" width="27.7109375" style="63" customWidth="1"/>
    <col min="12549" max="12549" width="4" style="63" customWidth="1"/>
    <col min="12550" max="12580" width="4.7109375" style="63" customWidth="1"/>
    <col min="12581" max="12581" width="8.5703125" style="63" customWidth="1"/>
    <col min="12582" max="12583" width="4.7109375" style="63" customWidth="1"/>
    <col min="12584" max="12584" width="9.42578125" style="63" customWidth="1"/>
    <col min="12585" max="12585" width="6.140625" style="63" customWidth="1"/>
    <col min="12586" max="12586" width="6.28515625" style="63" customWidth="1"/>
    <col min="12587" max="12589" width="4.7109375" style="63" customWidth="1"/>
    <col min="12590" max="12590" width="4.85546875" style="63" customWidth="1"/>
    <col min="12591" max="12591" width="7" style="63" customWidth="1"/>
    <col min="12592" max="12592" width="6.28515625" style="63" customWidth="1"/>
    <col min="12593" max="12596" width="4.7109375" style="63" customWidth="1"/>
    <col min="12597" max="12597" width="8.7109375" style="63" customWidth="1"/>
    <col min="12598" max="12800" width="9.140625" style="63"/>
    <col min="12801" max="12801" width="4" style="63" customWidth="1"/>
    <col min="12802" max="12802" width="29.5703125" style="63" customWidth="1"/>
    <col min="12803" max="12803" width="16.5703125" style="63" customWidth="1"/>
    <col min="12804" max="12804" width="27.7109375" style="63" customWidth="1"/>
    <col min="12805" max="12805" width="4" style="63" customWidth="1"/>
    <col min="12806" max="12836" width="4.7109375" style="63" customWidth="1"/>
    <col min="12837" max="12837" width="8.5703125" style="63" customWidth="1"/>
    <col min="12838" max="12839" width="4.7109375" style="63" customWidth="1"/>
    <col min="12840" max="12840" width="9.42578125" style="63" customWidth="1"/>
    <col min="12841" max="12841" width="6.140625" style="63" customWidth="1"/>
    <col min="12842" max="12842" width="6.28515625" style="63" customWidth="1"/>
    <col min="12843" max="12845" width="4.7109375" style="63" customWidth="1"/>
    <col min="12846" max="12846" width="4.85546875" style="63" customWidth="1"/>
    <col min="12847" max="12847" width="7" style="63" customWidth="1"/>
    <col min="12848" max="12848" width="6.28515625" style="63" customWidth="1"/>
    <col min="12849" max="12852" width="4.7109375" style="63" customWidth="1"/>
    <col min="12853" max="12853" width="8.7109375" style="63" customWidth="1"/>
    <col min="12854" max="13056" width="9.140625" style="63"/>
    <col min="13057" max="13057" width="4" style="63" customWidth="1"/>
    <col min="13058" max="13058" width="29.5703125" style="63" customWidth="1"/>
    <col min="13059" max="13059" width="16.5703125" style="63" customWidth="1"/>
    <col min="13060" max="13060" width="27.7109375" style="63" customWidth="1"/>
    <col min="13061" max="13061" width="4" style="63" customWidth="1"/>
    <col min="13062" max="13092" width="4.7109375" style="63" customWidth="1"/>
    <col min="13093" max="13093" width="8.5703125" style="63" customWidth="1"/>
    <col min="13094" max="13095" width="4.7109375" style="63" customWidth="1"/>
    <col min="13096" max="13096" width="9.42578125" style="63" customWidth="1"/>
    <col min="13097" max="13097" width="6.140625" style="63" customWidth="1"/>
    <col min="13098" max="13098" width="6.28515625" style="63" customWidth="1"/>
    <col min="13099" max="13101" width="4.7109375" style="63" customWidth="1"/>
    <col min="13102" max="13102" width="4.85546875" style="63" customWidth="1"/>
    <col min="13103" max="13103" width="7" style="63" customWidth="1"/>
    <col min="13104" max="13104" width="6.28515625" style="63" customWidth="1"/>
    <col min="13105" max="13108" width="4.7109375" style="63" customWidth="1"/>
    <col min="13109" max="13109" width="8.7109375" style="63" customWidth="1"/>
    <col min="13110" max="13312" width="9.140625" style="63"/>
    <col min="13313" max="13313" width="4" style="63" customWidth="1"/>
    <col min="13314" max="13314" width="29.5703125" style="63" customWidth="1"/>
    <col min="13315" max="13315" width="16.5703125" style="63" customWidth="1"/>
    <col min="13316" max="13316" width="27.7109375" style="63" customWidth="1"/>
    <col min="13317" max="13317" width="4" style="63" customWidth="1"/>
    <col min="13318" max="13348" width="4.7109375" style="63" customWidth="1"/>
    <col min="13349" max="13349" width="8.5703125" style="63" customWidth="1"/>
    <col min="13350" max="13351" width="4.7109375" style="63" customWidth="1"/>
    <col min="13352" max="13352" width="9.42578125" style="63" customWidth="1"/>
    <col min="13353" max="13353" width="6.140625" style="63" customWidth="1"/>
    <col min="13354" max="13354" width="6.28515625" style="63" customWidth="1"/>
    <col min="13355" max="13357" width="4.7109375" style="63" customWidth="1"/>
    <col min="13358" max="13358" width="4.85546875" style="63" customWidth="1"/>
    <col min="13359" max="13359" width="7" style="63" customWidth="1"/>
    <col min="13360" max="13360" width="6.28515625" style="63" customWidth="1"/>
    <col min="13361" max="13364" width="4.7109375" style="63" customWidth="1"/>
    <col min="13365" max="13365" width="8.7109375" style="63" customWidth="1"/>
    <col min="13366" max="13568" width="9.140625" style="63"/>
    <col min="13569" max="13569" width="4" style="63" customWidth="1"/>
    <col min="13570" max="13570" width="29.5703125" style="63" customWidth="1"/>
    <col min="13571" max="13571" width="16.5703125" style="63" customWidth="1"/>
    <col min="13572" max="13572" width="27.7109375" style="63" customWidth="1"/>
    <col min="13573" max="13573" width="4" style="63" customWidth="1"/>
    <col min="13574" max="13604" width="4.7109375" style="63" customWidth="1"/>
    <col min="13605" max="13605" width="8.5703125" style="63" customWidth="1"/>
    <col min="13606" max="13607" width="4.7109375" style="63" customWidth="1"/>
    <col min="13608" max="13608" width="9.42578125" style="63" customWidth="1"/>
    <col min="13609" max="13609" width="6.140625" style="63" customWidth="1"/>
    <col min="13610" max="13610" width="6.28515625" style="63" customWidth="1"/>
    <col min="13611" max="13613" width="4.7109375" style="63" customWidth="1"/>
    <col min="13614" max="13614" width="4.85546875" style="63" customWidth="1"/>
    <col min="13615" max="13615" width="7" style="63" customWidth="1"/>
    <col min="13616" max="13616" width="6.28515625" style="63" customWidth="1"/>
    <col min="13617" max="13620" width="4.7109375" style="63" customWidth="1"/>
    <col min="13621" max="13621" width="8.7109375" style="63" customWidth="1"/>
    <col min="13622" max="13824" width="9.140625" style="63"/>
    <col min="13825" max="13825" width="4" style="63" customWidth="1"/>
    <col min="13826" max="13826" width="29.5703125" style="63" customWidth="1"/>
    <col min="13827" max="13827" width="16.5703125" style="63" customWidth="1"/>
    <col min="13828" max="13828" width="27.7109375" style="63" customWidth="1"/>
    <col min="13829" max="13829" width="4" style="63" customWidth="1"/>
    <col min="13830" max="13860" width="4.7109375" style="63" customWidth="1"/>
    <col min="13861" max="13861" width="8.5703125" style="63" customWidth="1"/>
    <col min="13862" max="13863" width="4.7109375" style="63" customWidth="1"/>
    <col min="13864" max="13864" width="9.42578125" style="63" customWidth="1"/>
    <col min="13865" max="13865" width="6.140625" style="63" customWidth="1"/>
    <col min="13866" max="13866" width="6.28515625" style="63" customWidth="1"/>
    <col min="13867" max="13869" width="4.7109375" style="63" customWidth="1"/>
    <col min="13870" max="13870" width="4.85546875" style="63" customWidth="1"/>
    <col min="13871" max="13871" width="7" style="63" customWidth="1"/>
    <col min="13872" max="13872" width="6.28515625" style="63" customWidth="1"/>
    <col min="13873" max="13876" width="4.7109375" style="63" customWidth="1"/>
    <col min="13877" max="13877" width="8.7109375" style="63" customWidth="1"/>
    <col min="13878" max="14080" width="9.140625" style="63"/>
    <col min="14081" max="14081" width="4" style="63" customWidth="1"/>
    <col min="14082" max="14082" width="29.5703125" style="63" customWidth="1"/>
    <col min="14083" max="14083" width="16.5703125" style="63" customWidth="1"/>
    <col min="14084" max="14084" width="27.7109375" style="63" customWidth="1"/>
    <col min="14085" max="14085" width="4" style="63" customWidth="1"/>
    <col min="14086" max="14116" width="4.7109375" style="63" customWidth="1"/>
    <col min="14117" max="14117" width="8.5703125" style="63" customWidth="1"/>
    <col min="14118" max="14119" width="4.7109375" style="63" customWidth="1"/>
    <col min="14120" max="14120" width="9.42578125" style="63" customWidth="1"/>
    <col min="14121" max="14121" width="6.140625" style="63" customWidth="1"/>
    <col min="14122" max="14122" width="6.28515625" style="63" customWidth="1"/>
    <col min="14123" max="14125" width="4.7109375" style="63" customWidth="1"/>
    <col min="14126" max="14126" width="4.85546875" style="63" customWidth="1"/>
    <col min="14127" max="14127" width="7" style="63" customWidth="1"/>
    <col min="14128" max="14128" width="6.28515625" style="63" customWidth="1"/>
    <col min="14129" max="14132" width="4.7109375" style="63" customWidth="1"/>
    <col min="14133" max="14133" width="8.7109375" style="63" customWidth="1"/>
    <col min="14134" max="14336" width="9.140625" style="63"/>
    <col min="14337" max="14337" width="4" style="63" customWidth="1"/>
    <col min="14338" max="14338" width="29.5703125" style="63" customWidth="1"/>
    <col min="14339" max="14339" width="16.5703125" style="63" customWidth="1"/>
    <col min="14340" max="14340" width="27.7109375" style="63" customWidth="1"/>
    <col min="14341" max="14341" width="4" style="63" customWidth="1"/>
    <col min="14342" max="14372" width="4.7109375" style="63" customWidth="1"/>
    <col min="14373" max="14373" width="8.5703125" style="63" customWidth="1"/>
    <col min="14374" max="14375" width="4.7109375" style="63" customWidth="1"/>
    <col min="14376" max="14376" width="9.42578125" style="63" customWidth="1"/>
    <col min="14377" max="14377" width="6.140625" style="63" customWidth="1"/>
    <col min="14378" max="14378" width="6.28515625" style="63" customWidth="1"/>
    <col min="14379" max="14381" width="4.7109375" style="63" customWidth="1"/>
    <col min="14382" max="14382" width="4.85546875" style="63" customWidth="1"/>
    <col min="14383" max="14383" width="7" style="63" customWidth="1"/>
    <col min="14384" max="14384" width="6.28515625" style="63" customWidth="1"/>
    <col min="14385" max="14388" width="4.7109375" style="63" customWidth="1"/>
    <col min="14389" max="14389" width="8.7109375" style="63" customWidth="1"/>
    <col min="14390" max="14592" width="9.140625" style="63"/>
    <col min="14593" max="14593" width="4" style="63" customWidth="1"/>
    <col min="14594" max="14594" width="29.5703125" style="63" customWidth="1"/>
    <col min="14595" max="14595" width="16.5703125" style="63" customWidth="1"/>
    <col min="14596" max="14596" width="27.7109375" style="63" customWidth="1"/>
    <col min="14597" max="14597" width="4" style="63" customWidth="1"/>
    <col min="14598" max="14628" width="4.7109375" style="63" customWidth="1"/>
    <col min="14629" max="14629" width="8.5703125" style="63" customWidth="1"/>
    <col min="14630" max="14631" width="4.7109375" style="63" customWidth="1"/>
    <col min="14632" max="14632" width="9.42578125" style="63" customWidth="1"/>
    <col min="14633" max="14633" width="6.140625" style="63" customWidth="1"/>
    <col min="14634" max="14634" width="6.28515625" style="63" customWidth="1"/>
    <col min="14635" max="14637" width="4.7109375" style="63" customWidth="1"/>
    <col min="14638" max="14638" width="4.85546875" style="63" customWidth="1"/>
    <col min="14639" max="14639" width="7" style="63" customWidth="1"/>
    <col min="14640" max="14640" width="6.28515625" style="63" customWidth="1"/>
    <col min="14641" max="14644" width="4.7109375" style="63" customWidth="1"/>
    <col min="14645" max="14645" width="8.7109375" style="63" customWidth="1"/>
    <col min="14646" max="14848" width="9.140625" style="63"/>
    <col min="14849" max="14849" width="4" style="63" customWidth="1"/>
    <col min="14850" max="14850" width="29.5703125" style="63" customWidth="1"/>
    <col min="14851" max="14851" width="16.5703125" style="63" customWidth="1"/>
    <col min="14852" max="14852" width="27.7109375" style="63" customWidth="1"/>
    <col min="14853" max="14853" width="4" style="63" customWidth="1"/>
    <col min="14854" max="14884" width="4.7109375" style="63" customWidth="1"/>
    <col min="14885" max="14885" width="8.5703125" style="63" customWidth="1"/>
    <col min="14886" max="14887" width="4.7109375" style="63" customWidth="1"/>
    <col min="14888" max="14888" width="9.42578125" style="63" customWidth="1"/>
    <col min="14889" max="14889" width="6.140625" style="63" customWidth="1"/>
    <col min="14890" max="14890" width="6.28515625" style="63" customWidth="1"/>
    <col min="14891" max="14893" width="4.7109375" style="63" customWidth="1"/>
    <col min="14894" max="14894" width="4.85546875" style="63" customWidth="1"/>
    <col min="14895" max="14895" width="7" style="63" customWidth="1"/>
    <col min="14896" max="14896" width="6.28515625" style="63" customWidth="1"/>
    <col min="14897" max="14900" width="4.7109375" style="63" customWidth="1"/>
    <col min="14901" max="14901" width="8.7109375" style="63" customWidth="1"/>
    <col min="14902" max="15104" width="9.140625" style="63"/>
    <col min="15105" max="15105" width="4" style="63" customWidth="1"/>
    <col min="15106" max="15106" width="29.5703125" style="63" customWidth="1"/>
    <col min="15107" max="15107" width="16.5703125" style="63" customWidth="1"/>
    <col min="15108" max="15108" width="27.7109375" style="63" customWidth="1"/>
    <col min="15109" max="15109" width="4" style="63" customWidth="1"/>
    <col min="15110" max="15140" width="4.7109375" style="63" customWidth="1"/>
    <col min="15141" max="15141" width="8.5703125" style="63" customWidth="1"/>
    <col min="15142" max="15143" width="4.7109375" style="63" customWidth="1"/>
    <col min="15144" max="15144" width="9.42578125" style="63" customWidth="1"/>
    <col min="15145" max="15145" width="6.140625" style="63" customWidth="1"/>
    <col min="15146" max="15146" width="6.28515625" style="63" customWidth="1"/>
    <col min="15147" max="15149" width="4.7109375" style="63" customWidth="1"/>
    <col min="15150" max="15150" width="4.85546875" style="63" customWidth="1"/>
    <col min="15151" max="15151" width="7" style="63" customWidth="1"/>
    <col min="15152" max="15152" width="6.28515625" style="63" customWidth="1"/>
    <col min="15153" max="15156" width="4.7109375" style="63" customWidth="1"/>
    <col min="15157" max="15157" width="8.7109375" style="63" customWidth="1"/>
    <col min="15158" max="15360" width="9.140625" style="63"/>
    <col min="15361" max="15361" width="4" style="63" customWidth="1"/>
    <col min="15362" max="15362" width="29.5703125" style="63" customWidth="1"/>
    <col min="15363" max="15363" width="16.5703125" style="63" customWidth="1"/>
    <col min="15364" max="15364" width="27.7109375" style="63" customWidth="1"/>
    <col min="15365" max="15365" width="4" style="63" customWidth="1"/>
    <col min="15366" max="15396" width="4.7109375" style="63" customWidth="1"/>
    <col min="15397" max="15397" width="8.5703125" style="63" customWidth="1"/>
    <col min="15398" max="15399" width="4.7109375" style="63" customWidth="1"/>
    <col min="15400" max="15400" width="9.42578125" style="63" customWidth="1"/>
    <col min="15401" max="15401" width="6.140625" style="63" customWidth="1"/>
    <col min="15402" max="15402" width="6.28515625" style="63" customWidth="1"/>
    <col min="15403" max="15405" width="4.7109375" style="63" customWidth="1"/>
    <col min="15406" max="15406" width="4.85546875" style="63" customWidth="1"/>
    <col min="15407" max="15407" width="7" style="63" customWidth="1"/>
    <col min="15408" max="15408" width="6.28515625" style="63" customWidth="1"/>
    <col min="15409" max="15412" width="4.7109375" style="63" customWidth="1"/>
    <col min="15413" max="15413" width="8.7109375" style="63" customWidth="1"/>
    <col min="15414" max="15616" width="9.140625" style="63"/>
    <col min="15617" max="15617" width="4" style="63" customWidth="1"/>
    <col min="15618" max="15618" width="29.5703125" style="63" customWidth="1"/>
    <col min="15619" max="15619" width="16.5703125" style="63" customWidth="1"/>
    <col min="15620" max="15620" width="27.7109375" style="63" customWidth="1"/>
    <col min="15621" max="15621" width="4" style="63" customWidth="1"/>
    <col min="15622" max="15652" width="4.7109375" style="63" customWidth="1"/>
    <col min="15653" max="15653" width="8.5703125" style="63" customWidth="1"/>
    <col min="15654" max="15655" width="4.7109375" style="63" customWidth="1"/>
    <col min="15656" max="15656" width="9.42578125" style="63" customWidth="1"/>
    <col min="15657" max="15657" width="6.140625" style="63" customWidth="1"/>
    <col min="15658" max="15658" width="6.28515625" style="63" customWidth="1"/>
    <col min="15659" max="15661" width="4.7109375" style="63" customWidth="1"/>
    <col min="15662" max="15662" width="4.85546875" style="63" customWidth="1"/>
    <col min="15663" max="15663" width="7" style="63" customWidth="1"/>
    <col min="15664" max="15664" width="6.28515625" style="63" customWidth="1"/>
    <col min="15665" max="15668" width="4.7109375" style="63" customWidth="1"/>
    <col min="15669" max="15669" width="8.7109375" style="63" customWidth="1"/>
    <col min="15670" max="15872" width="9.140625" style="63"/>
    <col min="15873" max="15873" width="4" style="63" customWidth="1"/>
    <col min="15874" max="15874" width="29.5703125" style="63" customWidth="1"/>
    <col min="15875" max="15875" width="16.5703125" style="63" customWidth="1"/>
    <col min="15876" max="15876" width="27.7109375" style="63" customWidth="1"/>
    <col min="15877" max="15877" width="4" style="63" customWidth="1"/>
    <col min="15878" max="15908" width="4.7109375" style="63" customWidth="1"/>
    <col min="15909" max="15909" width="8.5703125" style="63" customWidth="1"/>
    <col min="15910" max="15911" width="4.7109375" style="63" customWidth="1"/>
    <col min="15912" max="15912" width="9.42578125" style="63" customWidth="1"/>
    <col min="15913" max="15913" width="6.140625" style="63" customWidth="1"/>
    <col min="15914" max="15914" width="6.28515625" style="63" customWidth="1"/>
    <col min="15915" max="15917" width="4.7109375" style="63" customWidth="1"/>
    <col min="15918" max="15918" width="4.85546875" style="63" customWidth="1"/>
    <col min="15919" max="15919" width="7" style="63" customWidth="1"/>
    <col min="15920" max="15920" width="6.28515625" style="63" customWidth="1"/>
    <col min="15921" max="15924" width="4.7109375" style="63" customWidth="1"/>
    <col min="15925" max="15925" width="8.7109375" style="63" customWidth="1"/>
    <col min="15926" max="16128" width="9.140625" style="63"/>
    <col min="16129" max="16129" width="4" style="63" customWidth="1"/>
    <col min="16130" max="16130" width="29.5703125" style="63" customWidth="1"/>
    <col min="16131" max="16131" width="16.5703125" style="63" customWidth="1"/>
    <col min="16132" max="16132" width="27.7109375" style="63" customWidth="1"/>
    <col min="16133" max="16133" width="4" style="63" customWidth="1"/>
    <col min="16134" max="16164" width="4.7109375" style="63" customWidth="1"/>
    <col min="16165" max="16165" width="8.5703125" style="63" customWidth="1"/>
    <col min="16166" max="16167" width="4.7109375" style="63" customWidth="1"/>
    <col min="16168" max="16168" width="9.42578125" style="63" customWidth="1"/>
    <col min="16169" max="16169" width="6.140625" style="63" customWidth="1"/>
    <col min="16170" max="16170" width="6.28515625" style="63" customWidth="1"/>
    <col min="16171" max="16173" width="4.7109375" style="63" customWidth="1"/>
    <col min="16174" max="16174" width="4.85546875" style="63" customWidth="1"/>
    <col min="16175" max="16175" width="7" style="63" customWidth="1"/>
    <col min="16176" max="16176" width="6.28515625" style="63" customWidth="1"/>
    <col min="16177" max="16180" width="4.7109375" style="63" customWidth="1"/>
    <col min="16181" max="16181" width="8.7109375" style="63" customWidth="1"/>
    <col min="16182" max="16384" width="9.140625" style="63"/>
  </cols>
  <sheetData>
    <row r="1" spans="1:53" ht="12.75" customHeight="1" x14ac:dyDescent="0.2">
      <c r="A1" s="243" t="s">
        <v>16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AE1" s="244" t="s">
        <v>17</v>
      </c>
      <c r="AF1" s="245"/>
      <c r="AG1" s="245"/>
      <c r="AH1" s="245"/>
      <c r="AI1" s="245"/>
      <c r="AJ1" s="246"/>
      <c r="AL1" s="247" t="s">
        <v>18</v>
      </c>
      <c r="AM1" s="248"/>
      <c r="AN1" s="249"/>
      <c r="AO1" s="247" t="s">
        <v>19</v>
      </c>
      <c r="AP1" s="248"/>
      <c r="AQ1" s="249"/>
    </row>
    <row r="2" spans="1:53" ht="12.75" customHeight="1" x14ac:dyDescent="0.2">
      <c r="D2" s="225"/>
      <c r="E2" s="142"/>
      <c r="AE2" s="244" t="s">
        <v>21</v>
      </c>
      <c r="AF2" s="245"/>
      <c r="AG2" s="246"/>
      <c r="AH2" s="253" t="s">
        <v>22</v>
      </c>
      <c r="AI2" s="254"/>
      <c r="AJ2" s="255"/>
      <c r="AL2" s="250"/>
      <c r="AM2" s="251"/>
      <c r="AN2" s="252"/>
      <c r="AO2" s="250"/>
      <c r="AP2" s="251"/>
      <c r="AQ2" s="252"/>
    </row>
    <row r="3" spans="1:53" ht="13.5" customHeight="1" x14ac:dyDescent="0.2">
      <c r="A3" s="239" t="s">
        <v>23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71"/>
      <c r="Q3" s="71"/>
      <c r="R3" s="71"/>
      <c r="S3" s="68"/>
      <c r="T3" s="68"/>
      <c r="U3" s="68"/>
      <c r="V3" s="68"/>
      <c r="Y3" s="68"/>
      <c r="AB3" s="68"/>
      <c r="AC3" s="68"/>
      <c r="AE3" s="260">
        <v>43497</v>
      </c>
      <c r="AF3" s="261"/>
      <c r="AG3" s="262"/>
      <c r="AH3" s="260">
        <v>43524</v>
      </c>
      <c r="AI3" s="261"/>
      <c r="AJ3" s="262"/>
      <c r="AK3" s="68"/>
      <c r="AL3" s="263"/>
      <c r="AM3" s="264"/>
      <c r="AN3" s="265"/>
      <c r="AO3" s="266">
        <f ca="1">TODAY()</f>
        <v>43522</v>
      </c>
      <c r="AP3" s="267"/>
      <c r="AQ3" s="268"/>
    </row>
    <row r="4" spans="1:53" ht="16.5" customHeight="1" x14ac:dyDescent="0.2">
      <c r="A4" s="68"/>
      <c r="B4" s="73"/>
      <c r="C4" s="74"/>
      <c r="D4" s="168"/>
      <c r="E4" s="143"/>
      <c r="F4" s="68"/>
      <c r="G4" s="68"/>
      <c r="H4" s="68"/>
      <c r="I4" s="270" t="s">
        <v>24</v>
      </c>
      <c r="J4" s="270"/>
      <c r="K4" s="270"/>
      <c r="L4" s="270"/>
      <c r="M4" s="270"/>
      <c r="N4" s="270"/>
      <c r="O4" s="270"/>
      <c r="P4" s="270"/>
      <c r="Q4" s="270"/>
      <c r="R4" s="270"/>
      <c r="S4" s="270"/>
      <c r="T4" s="270"/>
      <c r="U4" s="270"/>
      <c r="V4" s="153"/>
      <c r="W4" s="191"/>
      <c r="X4" s="191"/>
      <c r="Y4" s="153"/>
      <c r="Z4" s="191"/>
      <c r="AA4" s="191"/>
      <c r="AB4" s="153"/>
      <c r="AC4" s="153"/>
      <c r="AD4" s="191"/>
      <c r="AE4" s="415"/>
      <c r="AF4" s="76"/>
      <c r="AG4" s="76"/>
      <c r="AH4" s="76"/>
      <c r="AI4" s="76"/>
      <c r="AJ4" s="76"/>
      <c r="AK4" s="76"/>
      <c r="AQ4" s="77"/>
      <c r="AR4" s="77"/>
      <c r="AS4" s="77"/>
      <c r="AT4" s="77"/>
      <c r="AU4" s="77"/>
      <c r="AV4" s="77"/>
      <c r="AW4" s="77"/>
      <c r="AX4" s="77"/>
      <c r="AY4" s="77"/>
      <c r="AZ4" s="77"/>
    </row>
    <row r="5" spans="1:53" ht="18" customHeight="1" thickBot="1" x14ac:dyDescent="0.25">
      <c r="A5" s="68"/>
      <c r="B5" s="68"/>
      <c r="C5" s="69"/>
      <c r="D5" s="168"/>
      <c r="E5" s="143"/>
      <c r="F5" s="73"/>
      <c r="G5" s="73"/>
      <c r="H5" s="271" t="s">
        <v>25</v>
      </c>
      <c r="I5" s="271"/>
      <c r="J5" s="271"/>
      <c r="K5" s="271"/>
      <c r="L5" s="271"/>
      <c r="M5" s="271"/>
      <c r="N5" s="271"/>
      <c r="O5" s="271"/>
      <c r="P5" s="271"/>
      <c r="Q5" s="271"/>
      <c r="R5" s="272" t="s">
        <v>26</v>
      </c>
      <c r="S5" s="272"/>
      <c r="T5" s="272"/>
      <c r="U5" s="272"/>
      <c r="V5" s="272"/>
      <c r="W5" s="272"/>
      <c r="X5" s="272"/>
      <c r="Y5" s="272"/>
      <c r="Z5" s="272"/>
      <c r="AA5" s="272"/>
      <c r="AB5" s="272"/>
      <c r="AC5" s="272"/>
      <c r="AD5" s="272"/>
      <c r="AE5" s="272"/>
      <c r="AF5" s="272"/>
      <c r="AG5" s="272"/>
      <c r="AH5" s="272"/>
      <c r="AI5" s="272"/>
      <c r="AJ5" s="272"/>
      <c r="AK5" s="272"/>
      <c r="AL5" s="76"/>
      <c r="AM5" s="76"/>
      <c r="AN5" s="76"/>
      <c r="AO5" s="76"/>
      <c r="AP5" s="76"/>
      <c r="AQ5" s="77"/>
      <c r="AR5" s="77"/>
      <c r="AS5" s="77"/>
      <c r="AT5" s="77"/>
      <c r="AU5" s="77"/>
      <c r="AV5" s="77"/>
      <c r="AW5" s="77"/>
      <c r="AX5" s="77"/>
      <c r="AY5" s="77"/>
      <c r="AZ5" s="77"/>
    </row>
    <row r="6" spans="1:53" s="78" customFormat="1" ht="19.5" customHeight="1" thickBot="1" x14ac:dyDescent="0.25">
      <c r="A6" s="273" t="s">
        <v>27</v>
      </c>
      <c r="B6" s="344" t="s">
        <v>28</v>
      </c>
      <c r="C6" s="285" t="s">
        <v>29</v>
      </c>
      <c r="D6" s="273" t="s">
        <v>30</v>
      </c>
      <c r="E6" s="346" t="s">
        <v>4</v>
      </c>
      <c r="F6" s="289" t="s">
        <v>32</v>
      </c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  <c r="Z6" s="289"/>
      <c r="AA6" s="289"/>
      <c r="AB6" s="289"/>
      <c r="AC6" s="289"/>
      <c r="AD6" s="289"/>
      <c r="AE6" s="289"/>
      <c r="AF6" s="289"/>
      <c r="AG6" s="289"/>
      <c r="AH6" s="289"/>
      <c r="AI6" s="289"/>
      <c r="AJ6" s="289"/>
      <c r="AK6" s="290" t="s">
        <v>33</v>
      </c>
      <c r="AL6" s="281" t="s">
        <v>34</v>
      </c>
      <c r="AM6" s="258" t="s">
        <v>86</v>
      </c>
      <c r="AN6" s="283" t="s">
        <v>36</v>
      </c>
      <c r="AO6" s="258" t="s">
        <v>37</v>
      </c>
      <c r="AP6" s="256" t="s">
        <v>38</v>
      </c>
      <c r="AQ6" s="258" t="s">
        <v>39</v>
      </c>
      <c r="AR6" s="256" t="s">
        <v>40</v>
      </c>
      <c r="AS6" s="256" t="s">
        <v>41</v>
      </c>
      <c r="AT6" s="256" t="s">
        <v>42</v>
      </c>
      <c r="AU6" s="256" t="s">
        <v>43</v>
      </c>
      <c r="AV6" s="256" t="s">
        <v>44</v>
      </c>
      <c r="AW6" s="256" t="s">
        <v>45</v>
      </c>
      <c r="AX6" s="256" t="s">
        <v>46</v>
      </c>
      <c r="AY6" s="256" t="s">
        <v>47</v>
      </c>
      <c r="AZ6" s="256" t="s">
        <v>48</v>
      </c>
      <c r="BA6" s="313" t="s">
        <v>49</v>
      </c>
    </row>
    <row r="7" spans="1:53" s="78" customFormat="1" ht="105.75" customHeight="1" thickBot="1" x14ac:dyDescent="0.25">
      <c r="A7" s="274"/>
      <c r="B7" s="345"/>
      <c r="C7" s="286"/>
      <c r="D7" s="274"/>
      <c r="E7" s="347"/>
      <c r="F7" s="79">
        <v>1</v>
      </c>
      <c r="G7" s="80">
        <v>2</v>
      </c>
      <c r="H7" s="80">
        <v>3</v>
      </c>
      <c r="I7" s="80">
        <v>4</v>
      </c>
      <c r="J7" s="80">
        <v>5</v>
      </c>
      <c r="K7" s="80">
        <v>6</v>
      </c>
      <c r="L7" s="80">
        <v>7</v>
      </c>
      <c r="M7" s="80">
        <v>8</v>
      </c>
      <c r="N7" s="80">
        <v>9</v>
      </c>
      <c r="O7" s="80">
        <v>10</v>
      </c>
      <c r="P7" s="80">
        <v>11</v>
      </c>
      <c r="Q7" s="80">
        <v>12</v>
      </c>
      <c r="R7" s="80">
        <v>13</v>
      </c>
      <c r="S7" s="80">
        <v>14</v>
      </c>
      <c r="T7" s="80">
        <v>15</v>
      </c>
      <c r="U7" s="80">
        <v>16</v>
      </c>
      <c r="V7" s="80">
        <v>17</v>
      </c>
      <c r="W7" s="192">
        <v>18</v>
      </c>
      <c r="X7" s="192">
        <v>19</v>
      </c>
      <c r="Y7" s="80">
        <v>20</v>
      </c>
      <c r="Z7" s="192">
        <v>21</v>
      </c>
      <c r="AA7" s="192">
        <v>22</v>
      </c>
      <c r="AB7" s="80">
        <v>23</v>
      </c>
      <c r="AC7" s="80">
        <v>24</v>
      </c>
      <c r="AD7" s="192">
        <v>25</v>
      </c>
      <c r="AE7" s="176">
        <v>26</v>
      </c>
      <c r="AF7" s="80">
        <v>27</v>
      </c>
      <c r="AG7" s="80">
        <v>28</v>
      </c>
      <c r="AH7" s="80"/>
      <c r="AI7" s="80"/>
      <c r="AJ7" s="81"/>
      <c r="AK7" s="291"/>
      <c r="AL7" s="282"/>
      <c r="AM7" s="259"/>
      <c r="AN7" s="284"/>
      <c r="AO7" s="259"/>
      <c r="AP7" s="257"/>
      <c r="AQ7" s="259"/>
      <c r="AR7" s="257"/>
      <c r="AS7" s="257"/>
      <c r="AT7" s="257"/>
      <c r="AU7" s="257"/>
      <c r="AV7" s="257"/>
      <c r="AW7" s="257"/>
      <c r="AX7" s="257"/>
      <c r="AY7" s="257"/>
      <c r="AZ7" s="257"/>
      <c r="BA7" s="314"/>
    </row>
    <row r="8" spans="1:53" s="78" customFormat="1" ht="39" customHeight="1" thickBot="1" x14ac:dyDescent="0.25">
      <c r="A8" s="82"/>
      <c r="B8" s="83"/>
      <c r="C8" s="141"/>
      <c r="D8" s="169"/>
      <c r="E8" s="144"/>
      <c r="F8" s="85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193"/>
      <c r="X8" s="193"/>
      <c r="Y8" s="86"/>
      <c r="Z8" s="193"/>
      <c r="AA8" s="193"/>
      <c r="AB8" s="86"/>
      <c r="AC8" s="86"/>
      <c r="AD8" s="193"/>
      <c r="AE8" s="177"/>
      <c r="AF8" s="86"/>
      <c r="AG8" s="86"/>
      <c r="AH8" s="86"/>
      <c r="AI8" s="86"/>
      <c r="AJ8" s="87"/>
      <c r="AK8" s="88" t="s">
        <v>10</v>
      </c>
      <c r="AL8" s="89" t="s">
        <v>50</v>
      </c>
      <c r="AM8" s="89" t="s">
        <v>51</v>
      </c>
      <c r="AN8" s="90" t="s">
        <v>51</v>
      </c>
      <c r="AO8" s="89"/>
      <c r="AP8" s="89" t="s">
        <v>11</v>
      </c>
      <c r="AQ8" s="89" t="s">
        <v>52</v>
      </c>
      <c r="AR8" s="89" t="s">
        <v>53</v>
      </c>
      <c r="AS8" s="89" t="s">
        <v>54</v>
      </c>
      <c r="AT8" s="89" t="s">
        <v>55</v>
      </c>
      <c r="AU8" s="89" t="s">
        <v>56</v>
      </c>
      <c r="AV8" s="89" t="s">
        <v>57</v>
      </c>
      <c r="AW8" s="89" t="s">
        <v>58</v>
      </c>
      <c r="AX8" s="89" t="s">
        <v>59</v>
      </c>
      <c r="AY8" s="89" t="s">
        <v>497</v>
      </c>
      <c r="AZ8" s="89" t="s">
        <v>60</v>
      </c>
      <c r="BA8" s="91" t="s">
        <v>61</v>
      </c>
    </row>
    <row r="9" spans="1:53" ht="15" customHeight="1" x14ac:dyDescent="0.2">
      <c r="A9" s="292">
        <v>1</v>
      </c>
      <c r="B9" s="295" t="str">
        <f>IFERROR(VLOOKUP($C9,Списки!$A$1:$C$4003,2,0),"")</f>
        <v>Грищук Максим  Іванович</v>
      </c>
      <c r="C9" s="343" t="s">
        <v>319</v>
      </c>
      <c r="D9" s="324" t="str">
        <f>IFERROR(VLOOKUP($C9,Списки!$A$1:$C$4003,3,0),"")</f>
        <v>начальник технічного відділ/8-17</v>
      </c>
      <c r="E9" s="150"/>
      <c r="F9" s="92" t="str">
        <f>VLOOKUP(F$7,Графік!$M$5:$P$35,3,0)</f>
        <v>Р</v>
      </c>
      <c r="G9" s="124" t="str">
        <f>VLOOKUP(G$7,Графік!$M$5:$P$35,3,0)</f>
        <v>ВВ</v>
      </c>
      <c r="H9" s="124" t="str">
        <f>VLOOKUP(H$7,Графік!$M$5:$P$35,3,0)</f>
        <v>ВВ</v>
      </c>
      <c r="I9" s="124" t="str">
        <f>VLOOKUP(I$7,Графік!$M$5:$P$35,3,0)</f>
        <v>Р</v>
      </c>
      <c r="J9" s="124" t="str">
        <f>VLOOKUP(J$7,Графік!$M$5:$P$35,3,0)</f>
        <v>Р</v>
      </c>
      <c r="K9" s="124" t="str">
        <f>VLOOKUP(K$7,Графік!$M$5:$P$35,3,0)</f>
        <v>Р</v>
      </c>
      <c r="L9" s="124" t="str">
        <f>VLOOKUP(L$7,Графік!$M$5:$P$35,3,0)</f>
        <v>Р</v>
      </c>
      <c r="M9" s="124" t="str">
        <f>VLOOKUP(M$7,Графік!$M$5:$P$35,3,0)</f>
        <v>Р</v>
      </c>
      <c r="N9" s="124" t="str">
        <f>VLOOKUP(N$7,Графік!$M$5:$P$35,3,0)</f>
        <v>ВВ</v>
      </c>
      <c r="O9" s="124" t="str">
        <f>VLOOKUP(O$7,Графік!$M$5:$P$35,3,0)</f>
        <v>ВВ</v>
      </c>
      <c r="P9" s="124" t="str">
        <f>VLOOKUP(P$7,Графік!$M$5:$P$35,3,0)</f>
        <v>Р</v>
      </c>
      <c r="Q9" s="124" t="s">
        <v>502</v>
      </c>
      <c r="R9" s="124" t="str">
        <f>VLOOKUP(R$7,Графік!$M$5:$P$35,3,0)</f>
        <v>Р</v>
      </c>
      <c r="S9" s="124" t="str">
        <f>VLOOKUP(S$7,Графік!$M$5:$P$35,3,0)</f>
        <v>Р</v>
      </c>
      <c r="T9" s="124" t="str">
        <f>VLOOKUP(T$7,Графік!$M$5:$P$35,3,0)</f>
        <v>Р</v>
      </c>
      <c r="U9" s="124" t="str">
        <f>VLOOKUP(U$7,Графік!$M$5:$P$35,3,0)</f>
        <v>ВВ</v>
      </c>
      <c r="V9" s="124" t="str">
        <f>VLOOKUP(V$7,Графік!$M$5:$P$35,3,0)</f>
        <v>ВВ</v>
      </c>
      <c r="W9" s="159" t="str">
        <f>VLOOKUP(W$7,Графік!$M$5:$P$35,3,0)</f>
        <v>Р</v>
      </c>
      <c r="X9" s="159" t="str">
        <f>VLOOKUP(X$7,Графік!$M$5:$P$35,3,0)</f>
        <v>Р</v>
      </c>
      <c r="Y9" s="124" t="str">
        <f>VLOOKUP(Y$7,Графік!$M$5:$P$35,3,0)</f>
        <v>Р</v>
      </c>
      <c r="Z9" s="159" t="str">
        <f>VLOOKUP(Z$7,Графік!$M$5:$P$35,3,0)</f>
        <v>Р</v>
      </c>
      <c r="AA9" s="159" t="str">
        <f>VLOOKUP(AA$7,Графік!$M$5:$P$35,3,0)</f>
        <v>Р</v>
      </c>
      <c r="AB9" s="124" t="str">
        <f>VLOOKUP(AB$7,Графік!$M$5:$P$35,3,0)</f>
        <v>ВВ</v>
      </c>
      <c r="AC9" s="124" t="str">
        <f>VLOOKUP(AC$7,Графік!$M$5:$P$35,3,0)</f>
        <v>ВВ</v>
      </c>
      <c r="AD9" s="159" t="str">
        <f>VLOOKUP(AD$7,Графік!$M$5:$P$35,3,0)</f>
        <v>Р</v>
      </c>
      <c r="AE9" s="188" t="str">
        <f>VLOOKUP(AE$7,Графік!$M$5:$P$35,3,0)</f>
        <v>Р</v>
      </c>
      <c r="AF9" s="124" t="str">
        <f>VLOOKUP(AF$7,Графік!$M$5:$P$35,3,0)</f>
        <v>Р</v>
      </c>
      <c r="AG9" s="124" t="str">
        <f>VLOOKUP(AG$7,Графік!$M$5:$P$35,3,0)</f>
        <v>Р</v>
      </c>
      <c r="AH9" s="124"/>
      <c r="AI9" s="124"/>
      <c r="AJ9" s="125"/>
      <c r="AK9" s="275">
        <f ca="1">SUMIF($F9:$AJ12,"Р",$F10:$AJ10)</f>
        <v>136</v>
      </c>
      <c r="AL9" s="278">
        <f ca="1">SUMIF($F11:$AJ12,"НУ",$F12:$AJ12)</f>
        <v>0</v>
      </c>
      <c r="AM9" s="304">
        <f ca="1">SUMIF(F9:AJ12,"РВ",F10:AJ10)</f>
        <v>0</v>
      </c>
      <c r="AN9" s="307">
        <f ca="1">AK9+AL9+AM9</f>
        <v>136</v>
      </c>
      <c r="AO9" s="310">
        <f>COUNTIF($F9:$AJ12,"=Р")</f>
        <v>19</v>
      </c>
      <c r="AP9" s="310">
        <f>COUNTIF($F9:$AJ12,"=ВВ")</f>
        <v>8</v>
      </c>
      <c r="AQ9" s="310">
        <f>COUNTIF($F9:$AJ12,"=В")</f>
        <v>0</v>
      </c>
      <c r="AR9" s="240">
        <f>COUNTIF($F9:$AJ12,"=НА")</f>
        <v>1</v>
      </c>
      <c r="AS9" s="240">
        <f>COUNTIF(F9:AJ12,"=ТН")</f>
        <v>0</v>
      </c>
      <c r="AT9" s="240">
        <f>COUNTIF($F9:$AJ12,"=ВД")</f>
        <v>0</v>
      </c>
      <c r="AU9" s="240">
        <f>COUNTIF($F9:$AJ12,"=ВП")</f>
        <v>0</v>
      </c>
      <c r="AV9" s="240">
        <f>COUNTIF($F9:$AJ12,"=ДД")</f>
        <v>0</v>
      </c>
      <c r="AW9" s="240">
        <f>COUNTIF($F9:$AJ12,"=П")</f>
        <v>0</v>
      </c>
      <c r="AX9" s="240">
        <f>COUNTIF($F9:$AJ12,"=ПР")</f>
        <v>0</v>
      </c>
      <c r="AY9" s="315">
        <f>COUNTIF($F9:$AJ12,"=І")</f>
        <v>0</v>
      </c>
      <c r="AZ9" s="315">
        <f>COUNTIF($F9:$AJ12,"=НЗ")</f>
        <v>0</v>
      </c>
      <c r="BA9" s="318">
        <f>IF(C9&gt;1,Графік!$P$36,"")</f>
        <v>160</v>
      </c>
    </row>
    <row r="10" spans="1:53" s="99" customFormat="1" ht="15" customHeight="1" x14ac:dyDescent="0.2">
      <c r="A10" s="293"/>
      <c r="B10" s="296"/>
      <c r="C10" s="299"/>
      <c r="D10" s="325"/>
      <c r="E10" s="151"/>
      <c r="F10" s="96">
        <f t="shared" ref="F10:V10" si="0">IF(F9="Р",8,"")</f>
        <v>8</v>
      </c>
      <c r="G10" s="97" t="str">
        <f t="shared" si="0"/>
        <v/>
      </c>
      <c r="H10" s="97" t="str">
        <f t="shared" si="0"/>
        <v/>
      </c>
      <c r="I10" s="97">
        <f t="shared" si="0"/>
        <v>8</v>
      </c>
      <c r="J10" s="97">
        <f t="shared" si="0"/>
        <v>8</v>
      </c>
      <c r="K10" s="97">
        <f t="shared" si="0"/>
        <v>8</v>
      </c>
      <c r="L10" s="97">
        <f t="shared" si="0"/>
        <v>8</v>
      </c>
      <c r="M10" s="97">
        <f t="shared" si="0"/>
        <v>8</v>
      </c>
      <c r="N10" s="97" t="str">
        <f t="shared" si="0"/>
        <v/>
      </c>
      <c r="O10" s="97" t="str">
        <f t="shared" si="0"/>
        <v/>
      </c>
      <c r="P10" s="97">
        <f t="shared" si="0"/>
        <v>8</v>
      </c>
      <c r="Q10" s="97" t="str">
        <f t="shared" si="0"/>
        <v/>
      </c>
      <c r="R10" s="97">
        <f t="shared" si="0"/>
        <v>8</v>
      </c>
      <c r="S10" s="97">
        <f t="shared" si="0"/>
        <v>8</v>
      </c>
      <c r="T10" s="97">
        <f t="shared" si="0"/>
        <v>8</v>
      </c>
      <c r="U10" s="97" t="str">
        <f t="shared" si="0"/>
        <v/>
      </c>
      <c r="V10" s="97" t="str">
        <f t="shared" si="0"/>
        <v/>
      </c>
      <c r="W10" s="160">
        <v>8</v>
      </c>
      <c r="X10" s="160">
        <v>8</v>
      </c>
      <c r="Y10" s="97">
        <v>8</v>
      </c>
      <c r="Z10" s="160">
        <v>8</v>
      </c>
      <c r="AA10" s="160">
        <v>8</v>
      </c>
      <c r="AB10" s="97"/>
      <c r="AC10" s="97"/>
      <c r="AD10" s="160">
        <v>8</v>
      </c>
      <c r="AE10" s="179">
        <v>8</v>
      </c>
      <c r="AF10" s="97"/>
      <c r="AG10" s="97"/>
      <c r="AH10" s="97"/>
      <c r="AI10" s="97"/>
      <c r="AJ10" s="98"/>
      <c r="AK10" s="276"/>
      <c r="AL10" s="279"/>
      <c r="AM10" s="305"/>
      <c r="AN10" s="308"/>
      <c r="AO10" s="311"/>
      <c r="AP10" s="311"/>
      <c r="AQ10" s="311"/>
      <c r="AR10" s="241"/>
      <c r="AS10" s="241"/>
      <c r="AT10" s="241"/>
      <c r="AU10" s="241"/>
      <c r="AV10" s="241"/>
      <c r="AW10" s="241"/>
      <c r="AX10" s="241"/>
      <c r="AY10" s="316"/>
      <c r="AZ10" s="316"/>
      <c r="BA10" s="319"/>
    </row>
    <row r="11" spans="1:53" ht="15" customHeight="1" x14ac:dyDescent="0.2">
      <c r="A11" s="293"/>
      <c r="B11" s="296"/>
      <c r="C11" s="299"/>
      <c r="D11" s="325"/>
      <c r="E11" s="151"/>
      <c r="F11" s="100" t="str">
        <f t="shared" ref="F11:V11" si="1">IF(F12&gt;0,"НУ","")</f>
        <v/>
      </c>
      <c r="G11" s="101" t="str">
        <f t="shared" si="1"/>
        <v/>
      </c>
      <c r="H11" s="101" t="str">
        <f t="shared" si="1"/>
        <v/>
      </c>
      <c r="I11" s="101" t="str">
        <f t="shared" si="1"/>
        <v/>
      </c>
      <c r="J11" s="101" t="str">
        <f t="shared" si="1"/>
        <v/>
      </c>
      <c r="K11" s="101" t="str">
        <f t="shared" si="1"/>
        <v/>
      </c>
      <c r="L11" s="101" t="str">
        <f t="shared" si="1"/>
        <v/>
      </c>
      <c r="M11" s="101" t="str">
        <f t="shared" si="1"/>
        <v/>
      </c>
      <c r="N11" s="101" t="str">
        <f t="shared" si="1"/>
        <v/>
      </c>
      <c r="O11" s="101" t="str">
        <f t="shared" si="1"/>
        <v/>
      </c>
      <c r="P11" s="101" t="str">
        <f t="shared" si="1"/>
        <v/>
      </c>
      <c r="Q11" s="101" t="str">
        <f t="shared" si="1"/>
        <v/>
      </c>
      <c r="R11" s="101" t="str">
        <f t="shared" si="1"/>
        <v/>
      </c>
      <c r="S11" s="101" t="str">
        <f t="shared" si="1"/>
        <v/>
      </c>
      <c r="T11" s="101" t="str">
        <f t="shared" si="1"/>
        <v/>
      </c>
      <c r="U11" s="101" t="str">
        <f t="shared" si="1"/>
        <v/>
      </c>
      <c r="V11" s="101" t="str">
        <f t="shared" si="1"/>
        <v/>
      </c>
      <c r="W11" s="102"/>
      <c r="X11" s="102"/>
      <c r="Y11" s="101"/>
      <c r="Z11" s="102"/>
      <c r="AA11" s="102"/>
      <c r="AB11" s="101"/>
      <c r="AC11" s="101"/>
      <c r="AD11" s="102"/>
      <c r="AE11" s="180"/>
      <c r="AF11" s="101"/>
      <c r="AG11" s="101"/>
      <c r="AH11" s="101" t="str">
        <f>IF(AH12&gt;0,"НУ","")</f>
        <v/>
      </c>
      <c r="AI11" s="101" t="str">
        <f>IF(AI12&gt;0,"НУ","")</f>
        <v/>
      </c>
      <c r="AJ11" s="130" t="str">
        <f>IF(AJ12&gt;0,"НУ","")</f>
        <v/>
      </c>
      <c r="AK11" s="276"/>
      <c r="AL11" s="279"/>
      <c r="AM11" s="305"/>
      <c r="AN11" s="308"/>
      <c r="AO11" s="311"/>
      <c r="AP11" s="311"/>
      <c r="AQ11" s="311"/>
      <c r="AR11" s="241"/>
      <c r="AS11" s="241"/>
      <c r="AT11" s="241"/>
      <c r="AU11" s="241"/>
      <c r="AV11" s="241"/>
      <c r="AW11" s="241"/>
      <c r="AX11" s="241"/>
      <c r="AY11" s="316"/>
      <c r="AZ11" s="316"/>
      <c r="BA11" s="319"/>
    </row>
    <row r="12" spans="1:53" s="99" customFormat="1" ht="15" customHeight="1" thickBot="1" x14ac:dyDescent="0.25">
      <c r="A12" s="294"/>
      <c r="B12" s="297"/>
      <c r="C12" s="300"/>
      <c r="D12" s="326"/>
      <c r="E12" s="152"/>
      <c r="F12" s="105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94"/>
      <c r="X12" s="194"/>
      <c r="Y12" s="106"/>
      <c r="Z12" s="194"/>
      <c r="AA12" s="194"/>
      <c r="AB12" s="106"/>
      <c r="AC12" s="106"/>
      <c r="AD12" s="194"/>
      <c r="AE12" s="181"/>
      <c r="AF12" s="106"/>
      <c r="AG12" s="106"/>
      <c r="AH12" s="106"/>
      <c r="AI12" s="106"/>
      <c r="AJ12" s="107"/>
      <c r="AK12" s="277"/>
      <c r="AL12" s="280"/>
      <c r="AM12" s="306"/>
      <c r="AN12" s="309"/>
      <c r="AO12" s="312"/>
      <c r="AP12" s="312"/>
      <c r="AQ12" s="312"/>
      <c r="AR12" s="242"/>
      <c r="AS12" s="242"/>
      <c r="AT12" s="242"/>
      <c r="AU12" s="242"/>
      <c r="AV12" s="242"/>
      <c r="AW12" s="242"/>
      <c r="AX12" s="242"/>
      <c r="AY12" s="317"/>
      <c r="AZ12" s="317"/>
      <c r="BA12" s="320"/>
    </row>
    <row r="13" spans="1:53" ht="15" customHeight="1" x14ac:dyDescent="0.2">
      <c r="A13" s="292">
        <v>2</v>
      </c>
      <c r="B13" s="295" t="str">
        <f>IFERROR(VLOOKUP($C13,Списки!$A$1:$C$4003,2,0),"")</f>
        <v>Гусар  Тарас  Олегович</v>
      </c>
      <c r="C13" s="343" t="s">
        <v>322</v>
      </c>
      <c r="D13" s="324" t="str">
        <f>IFERROR(VLOOKUP($C13,Списки!$A$1:$C$4003,3,0),"")</f>
        <v>головний інженер</v>
      </c>
      <c r="E13" s="145"/>
      <c r="F13" s="92" t="str">
        <f>VLOOKUP(F$7,Графік!$M$5:$P$35,3,0)</f>
        <v>Р</v>
      </c>
      <c r="G13" s="124" t="str">
        <f>VLOOKUP(G$7,Графік!$M$5:$P$35,3,0)</f>
        <v>ВВ</v>
      </c>
      <c r="H13" s="124" t="str">
        <f>VLOOKUP(H$7,Графік!$M$5:$P$35,3,0)</f>
        <v>ВВ</v>
      </c>
      <c r="I13" s="124" t="str">
        <f>VLOOKUP(I$7,Графік!$M$5:$P$35,3,0)</f>
        <v>Р</v>
      </c>
      <c r="J13" s="124" t="str">
        <f>VLOOKUP(J$7,Графік!$M$5:$P$35,3,0)</f>
        <v>Р</v>
      </c>
      <c r="K13" s="124" t="str">
        <f>VLOOKUP(K$7,Графік!$M$5:$P$35,3,0)</f>
        <v>Р</v>
      </c>
      <c r="L13" s="124" t="str">
        <f>VLOOKUP(L$7,Графік!$M$5:$P$35,3,0)</f>
        <v>Р</v>
      </c>
      <c r="M13" s="124" t="str">
        <f>VLOOKUP(M$7,Графік!$M$5:$P$35,3,0)</f>
        <v>Р</v>
      </c>
      <c r="N13" s="124" t="str">
        <f>VLOOKUP(N$7,Графік!$M$5:$P$35,3,0)</f>
        <v>ВВ</v>
      </c>
      <c r="O13" s="124" t="str">
        <f>VLOOKUP(O$7,Графік!$M$5:$P$35,3,0)</f>
        <v>ВВ</v>
      </c>
      <c r="P13" s="124" t="str">
        <f>VLOOKUP(P$7,Графік!$M$5:$P$35,3,0)</f>
        <v>Р</v>
      </c>
      <c r="Q13" s="159" t="str">
        <f>VLOOKUP(Q$7,Графік!$M$5:$P$35,3,0)</f>
        <v>Р</v>
      </c>
      <c r="R13" s="159" t="str">
        <f>VLOOKUP(R$7,Графік!$M$5:$P$35,3,0)</f>
        <v>Р</v>
      </c>
      <c r="S13" s="124" t="str">
        <f>VLOOKUP(S$7,Графік!$M$5:$P$35,3,0)</f>
        <v>Р</v>
      </c>
      <c r="T13" s="124" t="str">
        <f>VLOOKUP(T$7,Графік!$M$5:$P$35,3,0)</f>
        <v>Р</v>
      </c>
      <c r="U13" s="124" t="str">
        <f>VLOOKUP(U$7,Графік!$M$5:$P$35,3,0)</f>
        <v>ВВ</v>
      </c>
      <c r="V13" s="124" t="str">
        <f>VLOOKUP(V$7,Графік!$M$5:$P$35,3,0)</f>
        <v>ВВ</v>
      </c>
      <c r="W13" s="159" t="str">
        <f>VLOOKUP(W$7,Графік!$M$5:$P$35,3,0)</f>
        <v>Р</v>
      </c>
      <c r="X13" s="159" t="str">
        <f>VLOOKUP(X$7,Графік!$M$5:$P$35,3,0)</f>
        <v>Р</v>
      </c>
      <c r="Y13" s="124" t="str">
        <f>VLOOKUP(Y$7,Графік!$M$5:$P$35,3,0)</f>
        <v>Р</v>
      </c>
      <c r="Z13" s="159" t="str">
        <f>VLOOKUP(Z$7,Графік!$M$5:$P$35,3,0)</f>
        <v>Р</v>
      </c>
      <c r="AA13" s="159" t="str">
        <f>VLOOKUP(AA$7,Графік!$M$5:$P$35,3,0)</f>
        <v>Р</v>
      </c>
      <c r="AB13" s="124" t="str">
        <f>VLOOKUP(AB$7,Графік!$M$5:$P$35,3,0)</f>
        <v>ВВ</v>
      </c>
      <c r="AC13" s="124" t="str">
        <f>VLOOKUP(AC$7,Графік!$M$5:$P$35,3,0)</f>
        <v>ВВ</v>
      </c>
      <c r="AD13" s="159" t="str">
        <f>VLOOKUP(AD$7,Графік!$M$5:$P$35,3,0)</f>
        <v>Р</v>
      </c>
      <c r="AE13" s="188" t="str">
        <f>VLOOKUP(AE$7,Графік!$M$5:$P$35,3,0)</f>
        <v>Р</v>
      </c>
      <c r="AF13" s="124" t="str">
        <f>VLOOKUP(AF$7,Графік!$M$5:$P$35,3,0)</f>
        <v>Р</v>
      </c>
      <c r="AG13" s="124" t="str">
        <f>VLOOKUP(AG$7,Графік!$M$5:$P$35,3,0)</f>
        <v>Р</v>
      </c>
      <c r="AH13" s="124"/>
      <c r="AI13" s="124"/>
      <c r="AJ13" s="125"/>
      <c r="AK13" s="321">
        <f ca="1">SUMIF($F13:$AJ16,"Р",$F14:$AJ14)</f>
        <v>144</v>
      </c>
      <c r="AL13" s="279">
        <f ca="1">SUMIF($F15:$AJ16,"НУ",$F16:$AJ16)</f>
        <v>0</v>
      </c>
      <c r="AM13" s="305">
        <f ca="1">SUMIF(F13:AJ16,"РВ",F14:AJ14)</f>
        <v>0</v>
      </c>
      <c r="AN13" s="308">
        <f ca="1">AK13+AL13+AM13</f>
        <v>144</v>
      </c>
      <c r="AO13" s="310">
        <f>COUNTIF($F13:$AJ16,"=Р")</f>
        <v>20</v>
      </c>
      <c r="AP13" s="311">
        <f>COUNTIF($F13:$AJ16,"=ВВ")</f>
        <v>8</v>
      </c>
      <c r="AQ13" s="311">
        <f>COUNTIF($F13:$AJ16,"=В")</f>
        <v>0</v>
      </c>
      <c r="AR13" s="241">
        <f>COUNTIF($F13:$AJ16,"=НА")</f>
        <v>0</v>
      </c>
      <c r="AS13" s="241">
        <f>COUNTIF(F13:AJ16,"=ТН")</f>
        <v>0</v>
      </c>
      <c r="AT13" s="241">
        <f>COUNTIF($F13:$AJ16,"=ВД")</f>
        <v>0</v>
      </c>
      <c r="AU13" s="241">
        <f>COUNTIF($F13:$AJ16,"=ВП")</f>
        <v>0</v>
      </c>
      <c r="AV13" s="241">
        <f>COUNTIF($F13:$AJ16,"=ДД")</f>
        <v>0</v>
      </c>
      <c r="AW13" s="241">
        <f>COUNTIF($F13:$AJ16,"=П")</f>
        <v>0</v>
      </c>
      <c r="AX13" s="241">
        <f>COUNTIF($F13:$AJ16,"=ПР")</f>
        <v>0</v>
      </c>
      <c r="AY13" s="316">
        <f>COUNTIF($F13:$AJ16,"=І")</f>
        <v>0</v>
      </c>
      <c r="AZ13" s="316">
        <f>COUNTIF($F13:$AJ16,"=НЗ")</f>
        <v>0</v>
      </c>
      <c r="BA13" s="318">
        <f>IF(C13&gt;1,Графік!$P$36,"")</f>
        <v>160</v>
      </c>
    </row>
    <row r="14" spans="1:53" ht="15" customHeight="1" x14ac:dyDescent="0.2">
      <c r="A14" s="293"/>
      <c r="B14" s="296"/>
      <c r="C14" s="299"/>
      <c r="D14" s="325"/>
      <c r="E14" s="146"/>
      <c r="F14" s="96">
        <f t="shared" ref="F14:V14" si="2">IF(F13="Р",8,"")</f>
        <v>8</v>
      </c>
      <c r="G14" s="97" t="str">
        <f t="shared" si="2"/>
        <v/>
      </c>
      <c r="H14" s="97" t="str">
        <f t="shared" si="2"/>
        <v/>
      </c>
      <c r="I14" s="97">
        <f t="shared" si="2"/>
        <v>8</v>
      </c>
      <c r="J14" s="97">
        <f t="shared" si="2"/>
        <v>8</v>
      </c>
      <c r="K14" s="97">
        <f t="shared" si="2"/>
        <v>8</v>
      </c>
      <c r="L14" s="97">
        <f t="shared" si="2"/>
        <v>8</v>
      </c>
      <c r="M14" s="97">
        <f t="shared" si="2"/>
        <v>8</v>
      </c>
      <c r="N14" s="97" t="str">
        <f t="shared" si="2"/>
        <v/>
      </c>
      <c r="O14" s="97" t="str">
        <f t="shared" si="2"/>
        <v/>
      </c>
      <c r="P14" s="97">
        <f t="shared" si="2"/>
        <v>8</v>
      </c>
      <c r="Q14" s="97">
        <f t="shared" si="2"/>
        <v>8</v>
      </c>
      <c r="R14" s="97">
        <f t="shared" si="2"/>
        <v>8</v>
      </c>
      <c r="S14" s="97">
        <f t="shared" si="2"/>
        <v>8</v>
      </c>
      <c r="T14" s="97">
        <f t="shared" si="2"/>
        <v>8</v>
      </c>
      <c r="U14" s="97" t="str">
        <f t="shared" si="2"/>
        <v/>
      </c>
      <c r="V14" s="97" t="str">
        <f t="shared" si="2"/>
        <v/>
      </c>
      <c r="W14" s="160">
        <v>8</v>
      </c>
      <c r="X14" s="160">
        <v>8</v>
      </c>
      <c r="Y14" s="97">
        <v>8</v>
      </c>
      <c r="Z14" s="160">
        <v>8</v>
      </c>
      <c r="AA14" s="160">
        <v>8</v>
      </c>
      <c r="AB14" s="97"/>
      <c r="AC14" s="97"/>
      <c r="AD14" s="160">
        <v>8</v>
      </c>
      <c r="AE14" s="179">
        <v>8</v>
      </c>
      <c r="AF14" s="97"/>
      <c r="AG14" s="97"/>
      <c r="AH14" s="97"/>
      <c r="AI14" s="97"/>
      <c r="AJ14" s="98"/>
      <c r="AK14" s="321"/>
      <c r="AL14" s="279"/>
      <c r="AM14" s="305"/>
      <c r="AN14" s="308"/>
      <c r="AO14" s="311"/>
      <c r="AP14" s="311"/>
      <c r="AQ14" s="311"/>
      <c r="AR14" s="241"/>
      <c r="AS14" s="241"/>
      <c r="AT14" s="241"/>
      <c r="AU14" s="241"/>
      <c r="AV14" s="241"/>
      <c r="AW14" s="241"/>
      <c r="AX14" s="241"/>
      <c r="AY14" s="316"/>
      <c r="AZ14" s="316"/>
      <c r="BA14" s="319"/>
    </row>
    <row r="15" spans="1:53" ht="15" customHeight="1" x14ac:dyDescent="0.2">
      <c r="A15" s="293"/>
      <c r="B15" s="296"/>
      <c r="C15" s="299"/>
      <c r="D15" s="325"/>
      <c r="E15" s="146"/>
      <c r="F15" s="100" t="str">
        <f t="shared" ref="F15:V15" si="3">IF(F16&gt;0,"НУ","")</f>
        <v/>
      </c>
      <c r="G15" s="101" t="str">
        <f t="shared" si="3"/>
        <v/>
      </c>
      <c r="H15" s="101" t="str">
        <f t="shared" si="3"/>
        <v/>
      </c>
      <c r="I15" s="101" t="str">
        <f t="shared" si="3"/>
        <v/>
      </c>
      <c r="J15" s="101" t="str">
        <f t="shared" si="3"/>
        <v/>
      </c>
      <c r="K15" s="101" t="str">
        <f t="shared" si="3"/>
        <v/>
      </c>
      <c r="L15" s="101" t="str">
        <f t="shared" si="3"/>
        <v/>
      </c>
      <c r="M15" s="101" t="str">
        <f t="shared" si="3"/>
        <v/>
      </c>
      <c r="N15" s="101" t="str">
        <f t="shared" si="3"/>
        <v/>
      </c>
      <c r="O15" s="101" t="str">
        <f t="shared" si="3"/>
        <v/>
      </c>
      <c r="P15" s="101" t="str">
        <f t="shared" si="3"/>
        <v/>
      </c>
      <c r="Q15" s="101" t="str">
        <f t="shared" si="3"/>
        <v/>
      </c>
      <c r="R15" s="101" t="str">
        <f t="shared" si="3"/>
        <v/>
      </c>
      <c r="S15" s="101" t="str">
        <f t="shared" si="3"/>
        <v/>
      </c>
      <c r="T15" s="101" t="str">
        <f t="shared" si="3"/>
        <v/>
      </c>
      <c r="U15" s="101" t="str">
        <f t="shared" si="3"/>
        <v/>
      </c>
      <c r="V15" s="101" t="str">
        <f t="shared" si="3"/>
        <v/>
      </c>
      <c r="W15" s="102"/>
      <c r="X15" s="102"/>
      <c r="Y15" s="101"/>
      <c r="Z15" s="102"/>
      <c r="AA15" s="102"/>
      <c r="AB15" s="101"/>
      <c r="AC15" s="101"/>
      <c r="AD15" s="102"/>
      <c r="AE15" s="180"/>
      <c r="AF15" s="101"/>
      <c r="AG15" s="101"/>
      <c r="AH15" s="101" t="str">
        <f>IF(AH16&gt;0,"НУ","")</f>
        <v/>
      </c>
      <c r="AI15" s="101" t="str">
        <f>IF(AI16&gt;0,"НУ","")</f>
        <v/>
      </c>
      <c r="AJ15" s="130" t="str">
        <f>IF(AJ16&gt;0,"НУ","")</f>
        <v/>
      </c>
      <c r="AK15" s="321"/>
      <c r="AL15" s="279"/>
      <c r="AM15" s="305"/>
      <c r="AN15" s="308"/>
      <c r="AO15" s="311"/>
      <c r="AP15" s="311"/>
      <c r="AQ15" s="311"/>
      <c r="AR15" s="241"/>
      <c r="AS15" s="241"/>
      <c r="AT15" s="241"/>
      <c r="AU15" s="241"/>
      <c r="AV15" s="241"/>
      <c r="AW15" s="241"/>
      <c r="AX15" s="241"/>
      <c r="AY15" s="316"/>
      <c r="AZ15" s="316"/>
      <c r="BA15" s="319"/>
    </row>
    <row r="16" spans="1:53" ht="15" customHeight="1" thickBot="1" x14ac:dyDescent="0.25">
      <c r="A16" s="294"/>
      <c r="B16" s="297"/>
      <c r="C16" s="300"/>
      <c r="D16" s="326"/>
      <c r="E16" s="147"/>
      <c r="F16" s="105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94"/>
      <c r="X16" s="194"/>
      <c r="Y16" s="106"/>
      <c r="Z16" s="194"/>
      <c r="AA16" s="194"/>
      <c r="AB16" s="106"/>
      <c r="AC16" s="106"/>
      <c r="AD16" s="194"/>
      <c r="AE16" s="181"/>
      <c r="AF16" s="106"/>
      <c r="AG16" s="106"/>
      <c r="AH16" s="106"/>
      <c r="AI16" s="106"/>
      <c r="AJ16" s="107"/>
      <c r="AK16" s="322"/>
      <c r="AL16" s="280"/>
      <c r="AM16" s="306"/>
      <c r="AN16" s="309"/>
      <c r="AO16" s="312"/>
      <c r="AP16" s="312"/>
      <c r="AQ16" s="312"/>
      <c r="AR16" s="242"/>
      <c r="AS16" s="242"/>
      <c r="AT16" s="242"/>
      <c r="AU16" s="242"/>
      <c r="AV16" s="242"/>
      <c r="AW16" s="242"/>
      <c r="AX16" s="242"/>
      <c r="AY16" s="317"/>
      <c r="AZ16" s="317"/>
      <c r="BA16" s="320"/>
    </row>
    <row r="17" spans="1:53" ht="15" customHeight="1" x14ac:dyDescent="0.2">
      <c r="A17" s="292">
        <v>3</v>
      </c>
      <c r="B17" s="295" t="str">
        <f>IFERROR(VLOOKUP($C17,Списки!$A$1:$C$4003,2,0),"")</f>
        <v>Дорош Василь Іванович</v>
      </c>
      <c r="C17" s="343" t="s">
        <v>325</v>
      </c>
      <c r="D17" s="324" t="str">
        <f>IFERROR(VLOOKUP($C17,Списки!$A$1:$C$4003,3,0),"")</f>
        <v>заст.нач.технічного відділу</v>
      </c>
      <c r="E17" s="145"/>
      <c r="F17" s="92" t="str">
        <f>VLOOKUP(F$7,Графік!$M$5:$P$35,3,0)</f>
        <v>Р</v>
      </c>
      <c r="G17" s="124" t="str">
        <f>VLOOKUP(G$7,Графік!$M$5:$P$35,3,0)</f>
        <v>ВВ</v>
      </c>
      <c r="H17" s="124" t="str">
        <f>VLOOKUP(H$7,Графік!$M$5:$P$35,3,0)</f>
        <v>ВВ</v>
      </c>
      <c r="I17" s="124" t="str">
        <f>VLOOKUP(I$7,Графік!$M$5:$P$35,3,0)</f>
        <v>Р</v>
      </c>
      <c r="J17" s="124" t="str">
        <f>VLOOKUP(J$7,Графік!$M$5:$P$35,3,0)</f>
        <v>Р</v>
      </c>
      <c r="K17" s="124" t="str">
        <f>VLOOKUP(K$7,Графік!$M$5:$P$35,3,0)</f>
        <v>Р</v>
      </c>
      <c r="L17" s="124" t="str">
        <f>VLOOKUP(L$7,Графік!$M$5:$P$35,3,0)</f>
        <v>Р</v>
      </c>
      <c r="M17" s="124" t="str">
        <f>VLOOKUP(M$7,Графік!$M$5:$P$35,3,0)</f>
        <v>Р</v>
      </c>
      <c r="N17" s="124" t="str">
        <f>VLOOKUP(N$7,Графік!$M$5:$P$35,3,0)</f>
        <v>ВВ</v>
      </c>
      <c r="O17" s="124" t="s">
        <v>505</v>
      </c>
      <c r="P17" s="124" t="str">
        <f>VLOOKUP(P$7,Графік!$M$5:$P$35,3,0)</f>
        <v>Р</v>
      </c>
      <c r="Q17" s="159" t="str">
        <f>VLOOKUP(Q$7,Графік!$M$5:$P$35,3,0)</f>
        <v>Р</v>
      </c>
      <c r="R17" s="159" t="str">
        <f>VLOOKUP(R$7,Графік!$M$5:$P$35,3,0)</f>
        <v>Р</v>
      </c>
      <c r="S17" s="124" t="str">
        <f>VLOOKUP(S$7,Графік!$M$5:$P$35,3,0)</f>
        <v>Р</v>
      </c>
      <c r="T17" s="124" t="str">
        <f>VLOOKUP(T$7,Графік!$M$5:$P$35,3,0)</f>
        <v>Р</v>
      </c>
      <c r="U17" s="124" t="str">
        <f>VLOOKUP(U$7,Графік!$M$5:$P$35,3,0)</f>
        <v>ВВ</v>
      </c>
      <c r="V17" s="124" t="str">
        <f>VLOOKUP(V$7,Графік!$M$5:$P$35,3,0)</f>
        <v>ВВ</v>
      </c>
      <c r="W17" s="159" t="str">
        <f>VLOOKUP(W$7,Графік!$M$5:$P$35,3,0)</f>
        <v>Р</v>
      </c>
      <c r="X17" s="159" t="str">
        <f>VLOOKUP(X$7,Графік!$M$5:$P$35,3,0)</f>
        <v>Р</v>
      </c>
      <c r="Y17" s="124" t="str">
        <f>VLOOKUP(Y$7,Графік!$M$5:$P$35,3,0)</f>
        <v>Р</v>
      </c>
      <c r="Z17" s="159" t="str">
        <f>VLOOKUP(Z$7,Графік!$M$5:$P$35,3,0)</f>
        <v>Р</v>
      </c>
      <c r="AA17" s="159" t="str">
        <f>VLOOKUP(AA$7,Графік!$M$5:$P$35,3,0)</f>
        <v>Р</v>
      </c>
      <c r="AB17" s="124" t="str">
        <f>VLOOKUP(AB$7,Графік!$M$5:$P$35,3,0)</f>
        <v>ВВ</v>
      </c>
      <c r="AC17" s="124" t="str">
        <f>VLOOKUP(AC$7,Графік!$M$5:$P$35,3,0)</f>
        <v>ВВ</v>
      </c>
      <c r="AD17" s="159" t="str">
        <f>VLOOKUP(AD$7,Графік!$M$5:$P$35,3,0)</f>
        <v>Р</v>
      </c>
      <c r="AE17" s="188" t="str">
        <f>VLOOKUP(AE$7,Графік!$M$5:$P$35,3,0)</f>
        <v>Р</v>
      </c>
      <c r="AF17" s="124" t="str">
        <f>VLOOKUP(AF$7,Графік!$M$5:$P$35,3,0)</f>
        <v>Р</v>
      </c>
      <c r="AG17" s="124" t="str">
        <f>VLOOKUP(AG$7,Графік!$M$5:$P$35,3,0)</f>
        <v>Р</v>
      </c>
      <c r="AH17" s="124"/>
      <c r="AI17" s="124"/>
      <c r="AJ17" s="125"/>
      <c r="AK17" s="321">
        <f ca="1">SUMIF($F17:$AJ20,"Р",$F18:$AJ18)</f>
        <v>140.5</v>
      </c>
      <c r="AL17" s="279">
        <f ca="1">SUMIF($F19:$AJ20,"НУ",$F20:$AJ20)</f>
        <v>0</v>
      </c>
      <c r="AM17" s="305">
        <f ca="1">SUMIF(F17:AJ20,"РВ",F18:AJ18)</f>
        <v>8</v>
      </c>
      <c r="AN17" s="308">
        <f ca="1">AK17+AL17+AM17</f>
        <v>148.5</v>
      </c>
      <c r="AO17" s="310">
        <f>COUNTIF($F17:$AJ20,"=Р")</f>
        <v>20</v>
      </c>
      <c r="AP17" s="311">
        <f>COUNTIF($F17:$AJ20,"=ВВ")</f>
        <v>7</v>
      </c>
      <c r="AQ17" s="311">
        <f>COUNTIF($F17:$AJ20,"=В")</f>
        <v>0</v>
      </c>
      <c r="AR17" s="241">
        <f>COUNTIF($F17:$AJ20,"=НА")</f>
        <v>0</v>
      </c>
      <c r="AS17" s="241">
        <f>COUNTIF(F17:AJ20,"=ТН")</f>
        <v>0</v>
      </c>
      <c r="AT17" s="241">
        <f>COUNTIF($F17:$AJ20,"=ВД")</f>
        <v>0</v>
      </c>
      <c r="AU17" s="241">
        <f>COUNTIF($F17:$AJ20,"=ВП")</f>
        <v>0</v>
      </c>
      <c r="AV17" s="241">
        <f>COUNTIF($F17:$AJ20,"=ДД")</f>
        <v>0</v>
      </c>
      <c r="AW17" s="241">
        <f>COUNTIF($F17:$AJ20,"=П")</f>
        <v>0</v>
      </c>
      <c r="AX17" s="241">
        <f>COUNTIF($F17:$AJ20,"=ПР")</f>
        <v>0</v>
      </c>
      <c r="AY17" s="316">
        <f>COUNTIF($F17:$AJ20,"=І")</f>
        <v>0</v>
      </c>
      <c r="AZ17" s="316">
        <f>COUNTIF($F17:$AJ20,"=НЗ")</f>
        <v>0</v>
      </c>
      <c r="BA17" s="318">
        <f>IF(C17&gt;1,Графік!$P$36,"")</f>
        <v>160</v>
      </c>
    </row>
    <row r="18" spans="1:53" ht="15" customHeight="1" x14ac:dyDescent="0.2">
      <c r="A18" s="293"/>
      <c r="B18" s="296"/>
      <c r="C18" s="299"/>
      <c r="D18" s="325"/>
      <c r="E18" s="146"/>
      <c r="F18" s="96">
        <f t="shared" ref="F18:N18" si="4">IF(F17="Р",8,"")</f>
        <v>8</v>
      </c>
      <c r="G18" s="97" t="str">
        <f t="shared" si="4"/>
        <v/>
      </c>
      <c r="H18" s="97" t="str">
        <f t="shared" si="4"/>
        <v/>
      </c>
      <c r="I18" s="97">
        <f t="shared" si="4"/>
        <v>8</v>
      </c>
      <c r="J18" s="97">
        <f t="shared" si="4"/>
        <v>8</v>
      </c>
      <c r="K18" s="97">
        <f t="shared" si="4"/>
        <v>8</v>
      </c>
      <c r="L18" s="97">
        <f t="shared" si="4"/>
        <v>8</v>
      </c>
      <c r="M18" s="97">
        <f t="shared" si="4"/>
        <v>8</v>
      </c>
      <c r="N18" s="97" t="str">
        <f t="shared" si="4"/>
        <v/>
      </c>
      <c r="O18" s="97">
        <v>8</v>
      </c>
      <c r="P18" s="97">
        <f t="shared" ref="P18:V18" si="5">IF(P17="Р",8,"")</f>
        <v>8</v>
      </c>
      <c r="Q18" s="97">
        <f t="shared" si="5"/>
        <v>8</v>
      </c>
      <c r="R18" s="97">
        <f t="shared" si="5"/>
        <v>8</v>
      </c>
      <c r="S18" s="97">
        <f t="shared" si="5"/>
        <v>8</v>
      </c>
      <c r="T18" s="97">
        <f t="shared" si="5"/>
        <v>8</v>
      </c>
      <c r="U18" s="97" t="str">
        <f t="shared" si="5"/>
        <v/>
      </c>
      <c r="V18" s="97" t="str">
        <f t="shared" si="5"/>
        <v/>
      </c>
      <c r="W18" s="160">
        <v>4.5</v>
      </c>
      <c r="X18" s="160">
        <v>8</v>
      </c>
      <c r="Y18" s="97">
        <v>8</v>
      </c>
      <c r="Z18" s="160">
        <v>8</v>
      </c>
      <c r="AA18" s="160">
        <v>8</v>
      </c>
      <c r="AB18" s="97"/>
      <c r="AC18" s="97"/>
      <c r="AD18" s="160">
        <v>8</v>
      </c>
      <c r="AE18" s="179">
        <v>8</v>
      </c>
      <c r="AF18" s="97"/>
      <c r="AG18" s="97"/>
      <c r="AH18" s="97"/>
      <c r="AI18" s="97"/>
      <c r="AJ18" s="98"/>
      <c r="AK18" s="321"/>
      <c r="AL18" s="279"/>
      <c r="AM18" s="305"/>
      <c r="AN18" s="308"/>
      <c r="AO18" s="311"/>
      <c r="AP18" s="311"/>
      <c r="AQ18" s="311"/>
      <c r="AR18" s="241"/>
      <c r="AS18" s="241"/>
      <c r="AT18" s="241"/>
      <c r="AU18" s="241"/>
      <c r="AV18" s="241"/>
      <c r="AW18" s="241"/>
      <c r="AX18" s="241"/>
      <c r="AY18" s="316"/>
      <c r="AZ18" s="316"/>
      <c r="BA18" s="319"/>
    </row>
    <row r="19" spans="1:53" ht="15" customHeight="1" x14ac:dyDescent="0.2">
      <c r="A19" s="293"/>
      <c r="B19" s="296"/>
      <c r="C19" s="299"/>
      <c r="D19" s="325"/>
      <c r="E19" s="146"/>
      <c r="F19" s="100" t="str">
        <f t="shared" ref="F19:V19" si="6">IF(F20&gt;0,"НУ","")</f>
        <v/>
      </c>
      <c r="G19" s="101" t="str">
        <f t="shared" si="6"/>
        <v/>
      </c>
      <c r="H19" s="101" t="str">
        <f t="shared" si="6"/>
        <v/>
      </c>
      <c r="I19" s="101" t="str">
        <f t="shared" si="6"/>
        <v/>
      </c>
      <c r="J19" s="101" t="str">
        <f t="shared" si="6"/>
        <v/>
      </c>
      <c r="K19" s="101" t="str">
        <f t="shared" si="6"/>
        <v/>
      </c>
      <c r="L19" s="101" t="str">
        <f t="shared" si="6"/>
        <v/>
      </c>
      <c r="M19" s="101" t="str">
        <f t="shared" si="6"/>
        <v/>
      </c>
      <c r="N19" s="101" t="str">
        <f t="shared" si="6"/>
        <v/>
      </c>
      <c r="O19" s="101" t="str">
        <f t="shared" si="6"/>
        <v/>
      </c>
      <c r="P19" s="101" t="str">
        <f t="shared" si="6"/>
        <v/>
      </c>
      <c r="Q19" s="101" t="str">
        <f t="shared" si="6"/>
        <v/>
      </c>
      <c r="R19" s="101" t="str">
        <f t="shared" si="6"/>
        <v/>
      </c>
      <c r="S19" s="101" t="str">
        <f t="shared" si="6"/>
        <v/>
      </c>
      <c r="T19" s="101" t="str">
        <f t="shared" si="6"/>
        <v/>
      </c>
      <c r="U19" s="101" t="str">
        <f t="shared" si="6"/>
        <v/>
      </c>
      <c r="V19" s="101" t="str">
        <f t="shared" si="6"/>
        <v/>
      </c>
      <c r="W19" s="102"/>
      <c r="X19" s="102"/>
      <c r="Y19" s="101"/>
      <c r="Z19" s="102"/>
      <c r="AA19" s="102"/>
      <c r="AB19" s="101"/>
      <c r="AC19" s="101"/>
      <c r="AD19" s="102"/>
      <c r="AE19" s="180"/>
      <c r="AF19" s="101"/>
      <c r="AG19" s="101"/>
      <c r="AH19" s="101" t="str">
        <f>IF(AH20&gt;0,"НУ","")</f>
        <v/>
      </c>
      <c r="AI19" s="101" t="str">
        <f>IF(AI20&gt;0,"НУ","")</f>
        <v/>
      </c>
      <c r="AJ19" s="130" t="str">
        <f>IF(AJ20&gt;0,"НУ","")</f>
        <v/>
      </c>
      <c r="AK19" s="321"/>
      <c r="AL19" s="279"/>
      <c r="AM19" s="305"/>
      <c r="AN19" s="308"/>
      <c r="AO19" s="311"/>
      <c r="AP19" s="311"/>
      <c r="AQ19" s="311"/>
      <c r="AR19" s="241"/>
      <c r="AS19" s="241"/>
      <c r="AT19" s="241"/>
      <c r="AU19" s="241"/>
      <c r="AV19" s="241"/>
      <c r="AW19" s="241"/>
      <c r="AX19" s="241"/>
      <c r="AY19" s="316"/>
      <c r="AZ19" s="316"/>
      <c r="BA19" s="319"/>
    </row>
    <row r="20" spans="1:53" ht="15" customHeight="1" thickBot="1" x14ac:dyDescent="0.25">
      <c r="A20" s="294"/>
      <c r="B20" s="297"/>
      <c r="C20" s="300"/>
      <c r="D20" s="326"/>
      <c r="E20" s="147"/>
      <c r="F20" s="105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94"/>
      <c r="X20" s="194"/>
      <c r="Y20" s="106"/>
      <c r="Z20" s="194"/>
      <c r="AA20" s="194"/>
      <c r="AB20" s="106"/>
      <c r="AC20" s="106"/>
      <c r="AD20" s="194"/>
      <c r="AE20" s="181"/>
      <c r="AF20" s="106"/>
      <c r="AG20" s="106"/>
      <c r="AH20" s="106"/>
      <c r="AI20" s="106"/>
      <c r="AJ20" s="107"/>
      <c r="AK20" s="322"/>
      <c r="AL20" s="280"/>
      <c r="AM20" s="306"/>
      <c r="AN20" s="309"/>
      <c r="AO20" s="312"/>
      <c r="AP20" s="312"/>
      <c r="AQ20" s="312"/>
      <c r="AR20" s="242"/>
      <c r="AS20" s="242"/>
      <c r="AT20" s="242"/>
      <c r="AU20" s="242"/>
      <c r="AV20" s="242"/>
      <c r="AW20" s="242"/>
      <c r="AX20" s="242"/>
      <c r="AY20" s="317"/>
      <c r="AZ20" s="317"/>
      <c r="BA20" s="320"/>
    </row>
    <row r="21" spans="1:53" ht="15" customHeight="1" x14ac:dyDescent="0.2">
      <c r="A21" s="292">
        <v>4</v>
      </c>
      <c r="B21" s="295" t="str">
        <f>IFERROR(VLOOKUP($C21,Списки!$A$1:$C$4003,2,0),"")</f>
        <v>Кніщук  Іван Миколайович</v>
      </c>
      <c r="C21" s="343" t="s">
        <v>508</v>
      </c>
      <c r="D21" s="324" t="str">
        <f>IFERROR(VLOOKUP($C21,Списки!$A$1:$C$4003,3,0),"")</f>
        <v>головний енергетик</v>
      </c>
      <c r="E21" s="145"/>
      <c r="F21" s="92" t="str">
        <f>VLOOKUP(F$7,Графік!$M$5:$P$35,3,0)</f>
        <v>Р</v>
      </c>
      <c r="G21" s="124" t="str">
        <f>VLOOKUP(G$7,Графік!$M$5:$P$35,3,0)</f>
        <v>ВВ</v>
      </c>
      <c r="H21" s="124" t="str">
        <f>VLOOKUP(H$7,Графік!$M$5:$P$35,3,0)</f>
        <v>ВВ</v>
      </c>
      <c r="I21" s="124" t="str">
        <f>VLOOKUP(I$7,Графік!$M$5:$P$35,3,0)</f>
        <v>Р</v>
      </c>
      <c r="J21" s="124" t="str">
        <f>VLOOKUP(J$7,Графік!$M$5:$P$35,3,0)</f>
        <v>Р</v>
      </c>
      <c r="K21" s="124" t="str">
        <f>VLOOKUP(K$7,Графік!$M$5:$P$35,3,0)</f>
        <v>Р</v>
      </c>
      <c r="L21" s="124" t="str">
        <f>VLOOKUP(L$7,Графік!$M$5:$P$35,3,0)</f>
        <v>Р</v>
      </c>
      <c r="M21" s="124" t="str">
        <f>VLOOKUP(M$7,Графік!$M$5:$P$35,3,0)</f>
        <v>Р</v>
      </c>
      <c r="N21" s="124" t="str">
        <f>VLOOKUP(N$7,Графік!$M$5:$P$35,3,0)</f>
        <v>ВВ</v>
      </c>
      <c r="O21" s="124" t="s">
        <v>505</v>
      </c>
      <c r="P21" s="124" t="str">
        <f>VLOOKUP(P$7,Графік!$M$5:$P$35,3,0)</f>
        <v>Р</v>
      </c>
      <c r="Q21" s="124" t="str">
        <f>VLOOKUP(Q$7,Графік!$M$5:$P$35,3,0)</f>
        <v>Р</v>
      </c>
      <c r="R21" s="124" t="str">
        <f>VLOOKUP(R$7,Графік!$M$5:$P$35,3,0)</f>
        <v>Р</v>
      </c>
      <c r="S21" s="124" t="str">
        <f>VLOOKUP(S$7,Графік!$M$5:$P$35,3,0)</f>
        <v>Р</v>
      </c>
      <c r="T21" s="124" t="str">
        <f>VLOOKUP(T$7,Графік!$M$5:$P$35,3,0)</f>
        <v>Р</v>
      </c>
      <c r="U21" s="124" t="str">
        <f>VLOOKUP(U$7,Графік!$M$5:$P$35,3,0)</f>
        <v>ВВ</v>
      </c>
      <c r="V21" s="124" t="str">
        <f>VLOOKUP(V$7,Графік!$M$5:$P$35,3,0)</f>
        <v>ВВ</v>
      </c>
      <c r="W21" s="159" t="str">
        <f>VLOOKUP(W$7,Графік!$M$5:$P$35,3,0)</f>
        <v>Р</v>
      </c>
      <c r="X21" s="159" t="str">
        <f>VLOOKUP(X$7,Графік!$M$5:$P$35,3,0)</f>
        <v>Р</v>
      </c>
      <c r="Y21" s="124" t="str">
        <f>VLOOKUP(Y$7,Графік!$M$5:$P$35,3,0)</f>
        <v>Р</v>
      </c>
      <c r="Z21" s="159" t="str">
        <f>VLOOKUP(Z$7,Графік!$M$5:$P$35,3,0)</f>
        <v>Р</v>
      </c>
      <c r="AA21" s="159" t="str">
        <f>VLOOKUP(AA$7,Графік!$M$5:$P$35,3,0)</f>
        <v>Р</v>
      </c>
      <c r="AB21" s="124" t="str">
        <f>VLOOKUP(AB$7,Графік!$M$5:$P$35,3,0)</f>
        <v>ВВ</v>
      </c>
      <c r="AC21" s="124" t="str">
        <f>VLOOKUP(AC$7,Графік!$M$5:$P$35,3,0)</f>
        <v>ВВ</v>
      </c>
      <c r="AD21" s="159" t="str">
        <f>VLOOKUP(AD$7,Графік!$M$5:$P$35,3,0)</f>
        <v>Р</v>
      </c>
      <c r="AE21" s="188" t="str">
        <f>VLOOKUP(AE$7,Графік!$M$5:$P$35,3,0)</f>
        <v>Р</v>
      </c>
      <c r="AF21" s="124" t="str">
        <f>VLOOKUP(AF$7,Графік!$M$5:$P$35,3,0)</f>
        <v>Р</v>
      </c>
      <c r="AG21" s="124" t="str">
        <f>VLOOKUP(AG$7,Графік!$M$5:$P$35,3,0)</f>
        <v>Р</v>
      </c>
      <c r="AH21" s="124"/>
      <c r="AI21" s="124"/>
      <c r="AJ21" s="125"/>
      <c r="AK21" s="321">
        <f ca="1">SUMIF($F21:$AJ24,"Р",$F22:$AJ22)</f>
        <v>141</v>
      </c>
      <c r="AL21" s="279">
        <f ca="1">SUMIF($F23:$AJ24,"НУ",$F24:$AJ24)</f>
        <v>0</v>
      </c>
      <c r="AM21" s="305">
        <f ca="1">SUMIF(F21:AJ24,"РВ",F22:AJ22)</f>
        <v>5</v>
      </c>
      <c r="AN21" s="308">
        <f ca="1">AK21+AL21+AM21</f>
        <v>146</v>
      </c>
      <c r="AO21" s="310">
        <f>COUNTIF($F21:$AJ24,"=Р")</f>
        <v>20</v>
      </c>
      <c r="AP21" s="311">
        <f>COUNTIF($F21:$AJ24,"=ВВ")</f>
        <v>7</v>
      </c>
      <c r="AQ21" s="311">
        <f>COUNTIF($F21:$AJ24,"=В")</f>
        <v>0</v>
      </c>
      <c r="AR21" s="241">
        <f>COUNTIF($F21:$AJ24,"=НА")</f>
        <v>0</v>
      </c>
      <c r="AS21" s="241">
        <f>COUNTIF(F21:AJ24,"=ТН")</f>
        <v>0</v>
      </c>
      <c r="AT21" s="241">
        <f>COUNTIF($F21:$AJ24,"=ВД")</f>
        <v>0</v>
      </c>
      <c r="AU21" s="241">
        <f>COUNTIF($F21:$AJ24,"=ВП")</f>
        <v>0</v>
      </c>
      <c r="AV21" s="241">
        <f>COUNTIF($F21:$AJ24,"=ДД")</f>
        <v>0</v>
      </c>
      <c r="AW21" s="241">
        <f>COUNTIF($F21:$AJ24,"=П")</f>
        <v>0</v>
      </c>
      <c r="AX21" s="241">
        <f>COUNTIF($F21:$AJ24,"=ПР")</f>
        <v>0</v>
      </c>
      <c r="AY21" s="316">
        <f>COUNTIF($F21:$AJ24,"=І")</f>
        <v>0</v>
      </c>
      <c r="AZ21" s="316">
        <f>COUNTIF($F21:$AJ24,"=НЗ")</f>
        <v>0</v>
      </c>
      <c r="BA21" s="318">
        <f>IF(C21&gt;1,Графік!$P$36,"")</f>
        <v>160</v>
      </c>
    </row>
    <row r="22" spans="1:53" ht="15" customHeight="1" x14ac:dyDescent="0.2">
      <c r="A22" s="293"/>
      <c r="B22" s="296"/>
      <c r="C22" s="299"/>
      <c r="D22" s="325"/>
      <c r="E22" s="146"/>
      <c r="F22" s="96">
        <f t="shared" ref="F22:N22" si="7">IF(F21="Р",8,"")</f>
        <v>8</v>
      </c>
      <c r="G22" s="97" t="str">
        <f t="shared" si="7"/>
        <v/>
      </c>
      <c r="H22" s="97" t="str">
        <f t="shared" si="7"/>
        <v/>
      </c>
      <c r="I22" s="97">
        <f t="shared" si="7"/>
        <v>8</v>
      </c>
      <c r="J22" s="97">
        <f t="shared" si="7"/>
        <v>8</v>
      </c>
      <c r="K22" s="97">
        <f t="shared" si="7"/>
        <v>8</v>
      </c>
      <c r="L22" s="97">
        <f t="shared" si="7"/>
        <v>8</v>
      </c>
      <c r="M22" s="97">
        <f t="shared" si="7"/>
        <v>8</v>
      </c>
      <c r="N22" s="97" t="str">
        <f t="shared" si="7"/>
        <v/>
      </c>
      <c r="O22" s="97">
        <v>5</v>
      </c>
      <c r="P22" s="97">
        <f t="shared" ref="P22:V22" si="8">IF(P21="Р",8,"")</f>
        <v>8</v>
      </c>
      <c r="Q22" s="97">
        <f t="shared" si="8"/>
        <v>8</v>
      </c>
      <c r="R22" s="97">
        <f t="shared" si="8"/>
        <v>8</v>
      </c>
      <c r="S22" s="97">
        <f t="shared" si="8"/>
        <v>8</v>
      </c>
      <c r="T22" s="97">
        <f t="shared" si="8"/>
        <v>8</v>
      </c>
      <c r="U22" s="97" t="str">
        <f t="shared" si="8"/>
        <v/>
      </c>
      <c r="V22" s="97" t="str">
        <f t="shared" si="8"/>
        <v/>
      </c>
      <c r="W22" s="160">
        <v>5</v>
      </c>
      <c r="X22" s="160">
        <v>8</v>
      </c>
      <c r="Y22" s="97">
        <v>8</v>
      </c>
      <c r="Z22" s="160">
        <v>8</v>
      </c>
      <c r="AA22" s="160">
        <v>8</v>
      </c>
      <c r="AB22" s="97"/>
      <c r="AC22" s="97"/>
      <c r="AD22" s="160">
        <v>8</v>
      </c>
      <c r="AE22" s="179">
        <v>8</v>
      </c>
      <c r="AF22" s="97"/>
      <c r="AG22" s="97"/>
      <c r="AH22" s="97"/>
      <c r="AI22" s="97"/>
      <c r="AJ22" s="98"/>
      <c r="AK22" s="321"/>
      <c r="AL22" s="279"/>
      <c r="AM22" s="305"/>
      <c r="AN22" s="308"/>
      <c r="AO22" s="311"/>
      <c r="AP22" s="311"/>
      <c r="AQ22" s="311"/>
      <c r="AR22" s="241"/>
      <c r="AS22" s="241"/>
      <c r="AT22" s="241"/>
      <c r="AU22" s="241"/>
      <c r="AV22" s="241"/>
      <c r="AW22" s="241"/>
      <c r="AX22" s="241"/>
      <c r="AY22" s="316"/>
      <c r="AZ22" s="316"/>
      <c r="BA22" s="319"/>
    </row>
    <row r="23" spans="1:53" ht="15" customHeight="1" x14ac:dyDescent="0.2">
      <c r="A23" s="293"/>
      <c r="B23" s="296"/>
      <c r="C23" s="299"/>
      <c r="D23" s="325"/>
      <c r="E23" s="146"/>
      <c r="F23" s="100" t="str">
        <f t="shared" ref="F23:V23" si="9">IF(F24&gt;0,"НУ","")</f>
        <v/>
      </c>
      <c r="G23" s="101" t="str">
        <f t="shared" si="9"/>
        <v/>
      </c>
      <c r="H23" s="101" t="str">
        <f t="shared" si="9"/>
        <v/>
      </c>
      <c r="I23" s="101" t="str">
        <f t="shared" si="9"/>
        <v/>
      </c>
      <c r="J23" s="101" t="str">
        <f t="shared" si="9"/>
        <v/>
      </c>
      <c r="K23" s="101" t="str">
        <f t="shared" si="9"/>
        <v/>
      </c>
      <c r="L23" s="101" t="str">
        <f t="shared" si="9"/>
        <v/>
      </c>
      <c r="M23" s="101" t="str">
        <f t="shared" si="9"/>
        <v/>
      </c>
      <c r="N23" s="101" t="str">
        <f t="shared" si="9"/>
        <v/>
      </c>
      <c r="O23" s="101" t="str">
        <f t="shared" si="9"/>
        <v/>
      </c>
      <c r="P23" s="101" t="str">
        <f t="shared" si="9"/>
        <v/>
      </c>
      <c r="Q23" s="101" t="str">
        <f t="shared" si="9"/>
        <v/>
      </c>
      <c r="R23" s="101" t="str">
        <f t="shared" si="9"/>
        <v/>
      </c>
      <c r="S23" s="101" t="str">
        <f t="shared" si="9"/>
        <v/>
      </c>
      <c r="T23" s="101" t="str">
        <f t="shared" si="9"/>
        <v/>
      </c>
      <c r="U23" s="101" t="str">
        <f t="shared" si="9"/>
        <v/>
      </c>
      <c r="V23" s="101" t="str">
        <f t="shared" si="9"/>
        <v/>
      </c>
      <c r="W23" s="102"/>
      <c r="X23" s="102"/>
      <c r="Y23" s="101"/>
      <c r="Z23" s="102"/>
      <c r="AA23" s="102"/>
      <c r="AB23" s="101"/>
      <c r="AC23" s="101"/>
      <c r="AD23" s="102"/>
      <c r="AE23" s="180"/>
      <c r="AF23" s="101"/>
      <c r="AG23" s="101"/>
      <c r="AH23" s="101" t="str">
        <f>IF(AH24&gt;0,"НУ","")</f>
        <v/>
      </c>
      <c r="AI23" s="101" t="str">
        <f>IF(AI24&gt;0,"НУ","")</f>
        <v/>
      </c>
      <c r="AJ23" s="130" t="str">
        <f>IF(AJ24&gt;0,"НУ","")</f>
        <v/>
      </c>
      <c r="AK23" s="321"/>
      <c r="AL23" s="279"/>
      <c r="AM23" s="305"/>
      <c r="AN23" s="308"/>
      <c r="AO23" s="311"/>
      <c r="AP23" s="311"/>
      <c r="AQ23" s="311"/>
      <c r="AR23" s="241"/>
      <c r="AS23" s="241"/>
      <c r="AT23" s="241"/>
      <c r="AU23" s="241"/>
      <c r="AV23" s="241"/>
      <c r="AW23" s="241"/>
      <c r="AX23" s="241"/>
      <c r="AY23" s="316"/>
      <c r="AZ23" s="316"/>
      <c r="BA23" s="319"/>
    </row>
    <row r="24" spans="1:53" ht="15" customHeight="1" thickBot="1" x14ac:dyDescent="0.25">
      <c r="A24" s="294"/>
      <c r="B24" s="297"/>
      <c r="C24" s="300"/>
      <c r="D24" s="326"/>
      <c r="E24" s="147"/>
      <c r="F24" s="105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94"/>
      <c r="X24" s="194"/>
      <c r="Y24" s="106"/>
      <c r="Z24" s="194"/>
      <c r="AA24" s="194"/>
      <c r="AB24" s="106"/>
      <c r="AC24" s="106"/>
      <c r="AD24" s="194"/>
      <c r="AE24" s="181"/>
      <c r="AF24" s="106"/>
      <c r="AG24" s="106"/>
      <c r="AH24" s="106"/>
      <c r="AI24" s="106"/>
      <c r="AJ24" s="107"/>
      <c r="AK24" s="322"/>
      <c r="AL24" s="280"/>
      <c r="AM24" s="306"/>
      <c r="AN24" s="309"/>
      <c r="AO24" s="312"/>
      <c r="AP24" s="312"/>
      <c r="AQ24" s="312"/>
      <c r="AR24" s="242"/>
      <c r="AS24" s="242"/>
      <c r="AT24" s="242"/>
      <c r="AU24" s="242"/>
      <c r="AV24" s="242"/>
      <c r="AW24" s="242"/>
      <c r="AX24" s="242"/>
      <c r="AY24" s="317"/>
      <c r="AZ24" s="317"/>
      <c r="BA24" s="320"/>
    </row>
    <row r="25" spans="1:53" ht="15" customHeight="1" x14ac:dyDescent="0.2">
      <c r="A25" s="292">
        <v>5</v>
      </c>
      <c r="B25" s="295" t="str">
        <f>IFERROR(VLOOKUP($C25,Списки!$A$1:$C$4003,2,0),"")</f>
        <v>Малий Сергій Вікторович</v>
      </c>
      <c r="C25" s="343" t="s">
        <v>334</v>
      </c>
      <c r="D25" s="324" t="str">
        <f>IFERROR(VLOOKUP($C25,Списки!$A$1:$C$4003,3,0),"")</f>
        <v>інженер з комплектування устаткування</v>
      </c>
      <c r="E25" s="145"/>
      <c r="F25" s="92" t="str">
        <f>VLOOKUP(F$7,Графік!$M$5:$P$35,3,0)</f>
        <v>Р</v>
      </c>
      <c r="G25" s="124" t="str">
        <f>VLOOKUP(G$7,Графік!$M$5:$P$35,3,0)</f>
        <v>ВВ</v>
      </c>
      <c r="H25" s="124" t="str">
        <f>VLOOKUP(H$7,Графік!$M$5:$P$35,3,0)</f>
        <v>ВВ</v>
      </c>
      <c r="I25" s="124" t="str">
        <f>VLOOKUP(I$7,Графік!$M$5:$P$35,3,0)</f>
        <v>Р</v>
      </c>
      <c r="J25" s="124" t="str">
        <f>VLOOKUP(J$7,Графік!$M$5:$P$35,3,0)</f>
        <v>Р</v>
      </c>
      <c r="K25" s="124" t="str">
        <f>VLOOKUP(K$7,Графік!$M$5:$P$35,3,0)</f>
        <v>Р</v>
      </c>
      <c r="L25" s="124" t="str">
        <f>VLOOKUP(L$7,Графік!$M$5:$P$35,3,0)</f>
        <v>Р</v>
      </c>
      <c r="M25" s="124" t="str">
        <f>VLOOKUP(M$7,Графік!$M$5:$P$35,3,0)</f>
        <v>Р</v>
      </c>
      <c r="N25" s="124" t="str">
        <f>VLOOKUP(N$7,Графік!$M$5:$P$35,3,0)</f>
        <v>ВВ</v>
      </c>
      <c r="O25" s="124" t="s">
        <v>505</v>
      </c>
      <c r="P25" s="124" t="str">
        <f>VLOOKUP(P$7,Графік!$M$5:$P$35,3,0)</f>
        <v>Р</v>
      </c>
      <c r="Q25" s="124" t="str">
        <f>VLOOKUP(Q$7,Графік!$M$5:$P$35,3,0)</f>
        <v>Р</v>
      </c>
      <c r="R25" s="124" t="str">
        <f>VLOOKUP(R$7,Графік!$M$5:$P$35,3,0)</f>
        <v>Р</v>
      </c>
      <c r="S25" s="124" t="str">
        <f>VLOOKUP(S$7,Графік!$M$5:$P$35,3,0)</f>
        <v>Р</v>
      </c>
      <c r="T25" s="124" t="str">
        <f>VLOOKUP(T$7,Графік!$M$5:$P$35,3,0)</f>
        <v>Р</v>
      </c>
      <c r="U25" s="124" t="str">
        <f>VLOOKUP(U$7,Графік!$M$5:$P$35,3,0)</f>
        <v>ВВ</v>
      </c>
      <c r="V25" s="124" t="str">
        <f>VLOOKUP(V$7,Графік!$M$5:$P$35,3,0)</f>
        <v>ВВ</v>
      </c>
      <c r="W25" s="159" t="str">
        <f>VLOOKUP(W$7,Графік!$M$5:$P$35,3,0)</f>
        <v>Р</v>
      </c>
      <c r="X25" s="159" t="str">
        <f>VLOOKUP(X$7,Графік!$M$5:$P$35,3,0)</f>
        <v>Р</v>
      </c>
      <c r="Y25" s="124" t="str">
        <f>VLOOKUP(Y$7,Графік!$M$5:$P$35,3,0)</f>
        <v>Р</v>
      </c>
      <c r="Z25" s="159" t="str">
        <f>VLOOKUP(Z$7,Графік!$M$5:$P$35,3,0)</f>
        <v>Р</v>
      </c>
      <c r="AA25" s="159" t="str">
        <f>VLOOKUP(AA$7,Графік!$M$5:$P$35,3,0)</f>
        <v>Р</v>
      </c>
      <c r="AB25" s="124" t="str">
        <f>VLOOKUP(AB$7,Графік!$M$5:$P$35,3,0)</f>
        <v>ВВ</v>
      </c>
      <c r="AC25" s="124" t="str">
        <f>VLOOKUP(AC$7,Графік!$M$5:$P$35,3,0)</f>
        <v>ВВ</v>
      </c>
      <c r="AD25" s="159" t="str">
        <f>VLOOKUP(AD$7,Графік!$M$5:$P$35,3,0)</f>
        <v>Р</v>
      </c>
      <c r="AE25" s="188" t="str">
        <f>VLOOKUP(AE$7,Графік!$M$5:$P$35,3,0)</f>
        <v>Р</v>
      </c>
      <c r="AF25" s="124" t="str">
        <f>VLOOKUP(AF$7,Графік!$M$5:$P$35,3,0)</f>
        <v>Р</v>
      </c>
      <c r="AG25" s="124" t="str">
        <f>VLOOKUP(AG$7,Графік!$M$5:$P$35,3,0)</f>
        <v>Р</v>
      </c>
      <c r="AH25" s="124"/>
      <c r="AI25" s="124"/>
      <c r="AJ25" s="125"/>
      <c r="AK25" s="321">
        <f ca="1">SUMIF($F25:$AJ28,"Р",$F26:$AJ26)</f>
        <v>143</v>
      </c>
      <c r="AL25" s="279">
        <f ca="1">SUMIF($F27:$AJ28,"НУ",$F28:$AJ28)</f>
        <v>0</v>
      </c>
      <c r="AM25" s="305">
        <f ca="1">SUMIF(F25:AJ28,"РВ",F26:AJ26)</f>
        <v>6</v>
      </c>
      <c r="AN25" s="308">
        <f ca="1">AK25+AL25+AM25</f>
        <v>149</v>
      </c>
      <c r="AO25" s="310">
        <f>COUNTIF($F25:$AJ28,"=Р")</f>
        <v>20</v>
      </c>
      <c r="AP25" s="311">
        <f>COUNTIF($F25:$AJ28,"=ВВ")</f>
        <v>7</v>
      </c>
      <c r="AQ25" s="311">
        <f>COUNTIF($F25:$AJ28,"=В")</f>
        <v>0</v>
      </c>
      <c r="AR25" s="241">
        <f>COUNTIF($F25:$AJ28,"=НА")</f>
        <v>0</v>
      </c>
      <c r="AS25" s="241">
        <f>COUNTIF(F25:AJ28,"=ТН")</f>
        <v>0</v>
      </c>
      <c r="AT25" s="241">
        <f>COUNTIF($F25:$AJ28,"=ВД")</f>
        <v>0</v>
      </c>
      <c r="AU25" s="241">
        <f>COUNTIF($F25:$AJ28,"=ВП")</f>
        <v>0</v>
      </c>
      <c r="AV25" s="241">
        <f>COUNTIF($F25:$AJ28,"=ДД")</f>
        <v>0</v>
      </c>
      <c r="AW25" s="241">
        <f>COUNTIF($F25:$AJ28,"=П")</f>
        <v>0</v>
      </c>
      <c r="AX25" s="241">
        <f>COUNTIF($F25:$AJ28,"=ПР")</f>
        <v>0</v>
      </c>
      <c r="AY25" s="316">
        <f>COUNTIF($F25:$AJ28,"=І")</f>
        <v>0</v>
      </c>
      <c r="AZ25" s="316">
        <f>COUNTIF($F25:$AJ28,"=НЗ")</f>
        <v>0</v>
      </c>
      <c r="BA25" s="318">
        <f>IF(C25&gt;1,Графік!$P$36,"")</f>
        <v>160</v>
      </c>
    </row>
    <row r="26" spans="1:53" ht="15" customHeight="1" x14ac:dyDescent="0.2">
      <c r="A26" s="293"/>
      <c r="B26" s="296"/>
      <c r="C26" s="299"/>
      <c r="D26" s="325"/>
      <c r="E26" s="146"/>
      <c r="F26" s="96">
        <f t="shared" ref="F26:N26" si="10">IF(F25="Р",8,"")</f>
        <v>8</v>
      </c>
      <c r="G26" s="97" t="str">
        <f t="shared" si="10"/>
        <v/>
      </c>
      <c r="H26" s="97" t="str">
        <f t="shared" si="10"/>
        <v/>
      </c>
      <c r="I26" s="97">
        <f t="shared" si="10"/>
        <v>8</v>
      </c>
      <c r="J26" s="97">
        <f t="shared" si="10"/>
        <v>8</v>
      </c>
      <c r="K26" s="97">
        <f t="shared" si="10"/>
        <v>8</v>
      </c>
      <c r="L26" s="97">
        <f t="shared" si="10"/>
        <v>8</v>
      </c>
      <c r="M26" s="97">
        <f t="shared" si="10"/>
        <v>8</v>
      </c>
      <c r="N26" s="97" t="str">
        <f t="shared" si="10"/>
        <v/>
      </c>
      <c r="O26" s="97">
        <v>6</v>
      </c>
      <c r="P26" s="97">
        <f>IF(P25="Р",8,"")</f>
        <v>8</v>
      </c>
      <c r="Q26" s="97">
        <f>IF(Q25="Р",8,"")</f>
        <v>8</v>
      </c>
      <c r="R26" s="97">
        <f>IF(R25="Р",8,"")</f>
        <v>8</v>
      </c>
      <c r="S26" s="97">
        <v>7</v>
      </c>
      <c r="T26" s="97">
        <f>IF(T25="Р",8,"")</f>
        <v>8</v>
      </c>
      <c r="U26" s="97"/>
      <c r="V26" s="97"/>
      <c r="W26" s="160">
        <v>8</v>
      </c>
      <c r="X26" s="160">
        <v>8</v>
      </c>
      <c r="Y26" s="97">
        <v>8</v>
      </c>
      <c r="Z26" s="160">
        <v>8</v>
      </c>
      <c r="AA26" s="160">
        <v>8</v>
      </c>
      <c r="AB26" s="97"/>
      <c r="AC26" s="97"/>
      <c r="AD26" s="160">
        <v>8</v>
      </c>
      <c r="AE26" s="179">
        <v>8</v>
      </c>
      <c r="AF26" s="97"/>
      <c r="AG26" s="97"/>
      <c r="AH26" s="97"/>
      <c r="AI26" s="97"/>
      <c r="AJ26" s="98"/>
      <c r="AK26" s="321"/>
      <c r="AL26" s="279"/>
      <c r="AM26" s="305"/>
      <c r="AN26" s="308"/>
      <c r="AO26" s="311"/>
      <c r="AP26" s="311"/>
      <c r="AQ26" s="311"/>
      <c r="AR26" s="241"/>
      <c r="AS26" s="241"/>
      <c r="AT26" s="241"/>
      <c r="AU26" s="241"/>
      <c r="AV26" s="241"/>
      <c r="AW26" s="241"/>
      <c r="AX26" s="241"/>
      <c r="AY26" s="316"/>
      <c r="AZ26" s="316"/>
      <c r="BA26" s="319"/>
    </row>
    <row r="27" spans="1:53" ht="15" customHeight="1" x14ac:dyDescent="0.2">
      <c r="A27" s="293"/>
      <c r="B27" s="296"/>
      <c r="C27" s="299"/>
      <c r="D27" s="325"/>
      <c r="E27" s="146"/>
      <c r="F27" s="100" t="str">
        <f t="shared" ref="F27:R27" si="11">IF(F28&gt;0,"НУ","")</f>
        <v/>
      </c>
      <c r="G27" s="101" t="str">
        <f t="shared" si="11"/>
        <v/>
      </c>
      <c r="H27" s="101" t="str">
        <f t="shared" si="11"/>
        <v/>
      </c>
      <c r="I27" s="101" t="str">
        <f t="shared" si="11"/>
        <v/>
      </c>
      <c r="J27" s="101" t="str">
        <f t="shared" si="11"/>
        <v/>
      </c>
      <c r="K27" s="101" t="str">
        <f t="shared" si="11"/>
        <v/>
      </c>
      <c r="L27" s="101" t="str">
        <f t="shared" si="11"/>
        <v/>
      </c>
      <c r="M27" s="101" t="str">
        <f t="shared" si="11"/>
        <v/>
      </c>
      <c r="N27" s="101" t="str">
        <f t="shared" si="11"/>
        <v/>
      </c>
      <c r="O27" s="101" t="str">
        <f t="shared" si="11"/>
        <v/>
      </c>
      <c r="P27" s="101" t="str">
        <f t="shared" si="11"/>
        <v/>
      </c>
      <c r="Q27" s="101" t="str">
        <f t="shared" si="11"/>
        <v/>
      </c>
      <c r="R27" s="101" t="str">
        <f t="shared" si="11"/>
        <v/>
      </c>
      <c r="S27" s="101"/>
      <c r="T27" s="101"/>
      <c r="U27" s="101"/>
      <c r="V27" s="101"/>
      <c r="W27" s="102"/>
      <c r="X27" s="102"/>
      <c r="Y27" s="101"/>
      <c r="Z27" s="102"/>
      <c r="AA27" s="102"/>
      <c r="AB27" s="101"/>
      <c r="AC27" s="101"/>
      <c r="AD27" s="102"/>
      <c r="AE27" s="180"/>
      <c r="AF27" s="101"/>
      <c r="AG27" s="101"/>
      <c r="AH27" s="101" t="str">
        <f>IF(AH28&gt;0,"НУ","")</f>
        <v/>
      </c>
      <c r="AI27" s="101" t="str">
        <f>IF(AI28&gt;0,"НУ","")</f>
        <v/>
      </c>
      <c r="AJ27" s="130" t="str">
        <f>IF(AJ28&gt;0,"НУ","")</f>
        <v/>
      </c>
      <c r="AK27" s="321"/>
      <c r="AL27" s="279"/>
      <c r="AM27" s="305"/>
      <c r="AN27" s="308"/>
      <c r="AO27" s="311"/>
      <c r="AP27" s="311"/>
      <c r="AQ27" s="311"/>
      <c r="AR27" s="241"/>
      <c r="AS27" s="241"/>
      <c r="AT27" s="241"/>
      <c r="AU27" s="241"/>
      <c r="AV27" s="241"/>
      <c r="AW27" s="241"/>
      <c r="AX27" s="241"/>
      <c r="AY27" s="316"/>
      <c r="AZ27" s="316"/>
      <c r="BA27" s="319"/>
    </row>
    <row r="28" spans="1:53" ht="15" customHeight="1" thickBot="1" x14ac:dyDescent="0.25">
      <c r="A28" s="294"/>
      <c r="B28" s="297"/>
      <c r="C28" s="300"/>
      <c r="D28" s="326"/>
      <c r="E28" s="147"/>
      <c r="F28" s="105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94"/>
      <c r="X28" s="194"/>
      <c r="Y28" s="106"/>
      <c r="Z28" s="194"/>
      <c r="AA28" s="194"/>
      <c r="AB28" s="106"/>
      <c r="AC28" s="106"/>
      <c r="AD28" s="194"/>
      <c r="AE28" s="181"/>
      <c r="AF28" s="106"/>
      <c r="AG28" s="106"/>
      <c r="AH28" s="106"/>
      <c r="AI28" s="106"/>
      <c r="AJ28" s="107"/>
      <c r="AK28" s="322"/>
      <c r="AL28" s="280"/>
      <c r="AM28" s="306"/>
      <c r="AN28" s="309"/>
      <c r="AO28" s="312"/>
      <c r="AP28" s="312"/>
      <c r="AQ28" s="312"/>
      <c r="AR28" s="242"/>
      <c r="AS28" s="242"/>
      <c r="AT28" s="242"/>
      <c r="AU28" s="242"/>
      <c r="AV28" s="242"/>
      <c r="AW28" s="242"/>
      <c r="AX28" s="242"/>
      <c r="AY28" s="317"/>
      <c r="AZ28" s="317"/>
      <c r="BA28" s="320"/>
    </row>
    <row r="29" spans="1:53" ht="15" customHeight="1" x14ac:dyDescent="0.2">
      <c r="A29" s="292">
        <v>6</v>
      </c>
      <c r="B29" s="295" t="str">
        <f>IFERROR(VLOOKUP($C29,Списки!$A$1:$C$4003,2,0),"")</f>
        <v>Чеботар  Стеліан Федорович</v>
      </c>
      <c r="C29" s="343" t="s">
        <v>336</v>
      </c>
      <c r="D29" s="324" t="str">
        <f>IFERROR(VLOOKUP($C29,Списки!$A$1:$C$4003,3,0),"")</f>
        <v>старший механік/8-17</v>
      </c>
      <c r="E29" s="145"/>
      <c r="F29" s="92" t="str">
        <f>VLOOKUP(F$7,Графік!$M$5:$P$35,3,0)</f>
        <v>Р</v>
      </c>
      <c r="G29" s="124" t="str">
        <f>VLOOKUP(G$7,Графік!$M$5:$P$35,3,0)</f>
        <v>ВВ</v>
      </c>
      <c r="H29" s="124" t="str">
        <f>VLOOKUP(H$7,Графік!$M$5:$P$35,3,0)</f>
        <v>ВВ</v>
      </c>
      <c r="I29" s="124" t="str">
        <f>VLOOKUP(I$7,Графік!$M$5:$P$35,3,0)</f>
        <v>Р</v>
      </c>
      <c r="J29" s="124" t="str">
        <f>VLOOKUP(J$7,Графік!$M$5:$P$35,3,0)</f>
        <v>Р</v>
      </c>
      <c r="K29" s="124" t="str">
        <f>VLOOKUP(K$7,Графік!$M$5:$P$35,3,0)</f>
        <v>Р</v>
      </c>
      <c r="L29" s="124" t="str">
        <f>VLOOKUP(L$7,Графік!$M$5:$P$35,3,0)</f>
        <v>Р</v>
      </c>
      <c r="M29" s="124" t="str">
        <f>VLOOKUP(M$7,Графік!$M$5:$P$35,3,0)</f>
        <v>Р</v>
      </c>
      <c r="N29" s="124" t="str">
        <f>VLOOKUP(N$7,Графік!$M$5:$P$35,3,0)</f>
        <v>ВВ</v>
      </c>
      <c r="O29" s="124" t="str">
        <f>VLOOKUP(O$7,Графік!$M$5:$P$35,3,0)</f>
        <v>ВВ</v>
      </c>
      <c r="P29" s="124" t="str">
        <f>VLOOKUP(P$7,Графік!$M$5:$P$35,3,0)</f>
        <v>Р</v>
      </c>
      <c r="Q29" s="124" t="str">
        <f>VLOOKUP(Q$7,Графік!$M$5:$P$35,3,0)</f>
        <v>Р</v>
      </c>
      <c r="R29" s="124" t="str">
        <f>VLOOKUP(R$7,Графік!$M$5:$P$35,3,0)</f>
        <v>Р</v>
      </c>
      <c r="S29" s="124" t="str">
        <f>VLOOKUP(S$7,Графік!$M$5:$P$35,3,0)</f>
        <v>Р</v>
      </c>
      <c r="T29" s="124" t="str">
        <f>VLOOKUP(T$7,Графік!$M$5:$P$35,3,0)</f>
        <v>Р</v>
      </c>
      <c r="U29" s="124" t="str">
        <f>VLOOKUP(U$7,Графік!$M$5:$P$35,3,0)</f>
        <v>ВВ</v>
      </c>
      <c r="V29" s="124" t="str">
        <f>VLOOKUP(V$7,Графік!$M$5:$P$35,3,0)</f>
        <v>ВВ</v>
      </c>
      <c r="W29" s="159" t="str">
        <f>VLOOKUP(W$7,Графік!$M$5:$P$35,3,0)</f>
        <v>Р</v>
      </c>
      <c r="X29" s="159" t="str">
        <f>VLOOKUP(X$7,Графік!$M$5:$P$35,3,0)</f>
        <v>Р</v>
      </c>
      <c r="Y29" s="124" t="str">
        <f>VLOOKUP(Y$7,Графік!$M$5:$P$35,3,0)</f>
        <v>Р</v>
      </c>
      <c r="Z29" s="159" t="str">
        <f>VLOOKUP(Z$7,Графік!$M$5:$P$35,3,0)</f>
        <v>Р</v>
      </c>
      <c r="AA29" s="159" t="str">
        <f>VLOOKUP(AA$7,Графік!$M$5:$P$35,3,0)</f>
        <v>Р</v>
      </c>
      <c r="AB29" s="124" t="str">
        <f>VLOOKUP(AB$7,Графік!$M$5:$P$35,3,0)</f>
        <v>ВВ</v>
      </c>
      <c r="AC29" s="124" t="str">
        <f>VLOOKUP(AC$7,Графік!$M$5:$P$35,3,0)</f>
        <v>ВВ</v>
      </c>
      <c r="AD29" s="159" t="str">
        <f>VLOOKUP(AD$7,Графік!$M$5:$P$35,3,0)</f>
        <v>Р</v>
      </c>
      <c r="AE29" s="188" t="str">
        <f>VLOOKUP(AE$7,Графік!$M$5:$P$35,3,0)</f>
        <v>Р</v>
      </c>
      <c r="AF29" s="124" t="str">
        <f>VLOOKUP(AF$7,Графік!$M$5:$P$35,3,0)</f>
        <v>Р</v>
      </c>
      <c r="AG29" s="124" t="str">
        <f>VLOOKUP(AG$7,Графік!$M$5:$P$35,3,0)</f>
        <v>Р</v>
      </c>
      <c r="AH29" s="124"/>
      <c r="AI29" s="124"/>
      <c r="AJ29" s="125"/>
      <c r="AK29" s="321">
        <f ca="1">SUMIF($F29:$AJ32,"Р",$F30:$AJ30)</f>
        <v>144</v>
      </c>
      <c r="AL29" s="279">
        <f ca="1">SUMIF($F31:$AJ32,"НУ",$F32:$AJ32)</f>
        <v>0</v>
      </c>
      <c r="AM29" s="305">
        <f ca="1">SUMIF(F29:AJ32,"РВ",F30:AJ30)</f>
        <v>0</v>
      </c>
      <c r="AN29" s="308">
        <f ca="1">AK29+AL29+AM29</f>
        <v>144</v>
      </c>
      <c r="AO29" s="310">
        <f>COUNTIF($F29:$AJ32,"=Р")</f>
        <v>20</v>
      </c>
      <c r="AP29" s="311">
        <f>COUNTIF($F29:$AJ32,"=ВВ")</f>
        <v>8</v>
      </c>
      <c r="AQ29" s="311">
        <f>COUNTIF($F29:$AJ32,"=В")</f>
        <v>0</v>
      </c>
      <c r="AR29" s="241">
        <f>COUNTIF($F29:$AJ32,"=НА")</f>
        <v>0</v>
      </c>
      <c r="AS29" s="241">
        <f>COUNTIF(F29:AJ32,"=ТН")</f>
        <v>0</v>
      </c>
      <c r="AT29" s="241">
        <f>COUNTIF($F29:$AJ32,"=ВД")</f>
        <v>0</v>
      </c>
      <c r="AU29" s="241">
        <f>COUNTIF($F29:$AJ32,"=ВП")</f>
        <v>0</v>
      </c>
      <c r="AV29" s="241">
        <f>COUNTIF($F29:$AJ32,"=ДД")</f>
        <v>0</v>
      </c>
      <c r="AW29" s="241">
        <f>COUNTIF($F29:$AJ32,"=П")</f>
        <v>0</v>
      </c>
      <c r="AX29" s="241">
        <f>COUNTIF($F29:$AJ32,"=ПР")</f>
        <v>0</v>
      </c>
      <c r="AY29" s="316">
        <f>COUNTIF($F29:$AJ32,"=І")</f>
        <v>0</v>
      </c>
      <c r="AZ29" s="316">
        <f>COUNTIF($F29:$AJ32,"=НЗ")</f>
        <v>0</v>
      </c>
      <c r="BA29" s="318">
        <f>IF(C29&gt;1,Графік!$P$36,"")</f>
        <v>160</v>
      </c>
    </row>
    <row r="30" spans="1:53" ht="15" customHeight="1" x14ac:dyDescent="0.2">
      <c r="A30" s="293"/>
      <c r="B30" s="296"/>
      <c r="C30" s="299"/>
      <c r="D30" s="325"/>
      <c r="E30" s="146"/>
      <c r="F30" s="96">
        <f t="shared" ref="F30:V30" si="12">IF(F29="Р",8,"")</f>
        <v>8</v>
      </c>
      <c r="G30" s="97" t="str">
        <f t="shared" si="12"/>
        <v/>
      </c>
      <c r="H30" s="97" t="str">
        <f t="shared" si="12"/>
        <v/>
      </c>
      <c r="I30" s="97">
        <f t="shared" si="12"/>
        <v>8</v>
      </c>
      <c r="J30" s="97">
        <f t="shared" si="12"/>
        <v>8</v>
      </c>
      <c r="K30" s="97">
        <f t="shared" si="12"/>
        <v>8</v>
      </c>
      <c r="L30" s="97">
        <f t="shared" si="12"/>
        <v>8</v>
      </c>
      <c r="M30" s="97">
        <f t="shared" si="12"/>
        <v>8</v>
      </c>
      <c r="N30" s="97" t="str">
        <f t="shared" si="12"/>
        <v/>
      </c>
      <c r="O30" s="97" t="str">
        <f t="shared" si="12"/>
        <v/>
      </c>
      <c r="P30" s="97">
        <f t="shared" si="12"/>
        <v>8</v>
      </c>
      <c r="Q30" s="97">
        <f t="shared" si="12"/>
        <v>8</v>
      </c>
      <c r="R30" s="97">
        <f t="shared" si="12"/>
        <v>8</v>
      </c>
      <c r="S30" s="97">
        <f t="shared" si="12"/>
        <v>8</v>
      </c>
      <c r="T30" s="97">
        <f t="shared" si="12"/>
        <v>8</v>
      </c>
      <c r="U30" s="97" t="str">
        <f t="shared" si="12"/>
        <v/>
      </c>
      <c r="V30" s="97" t="str">
        <f t="shared" si="12"/>
        <v/>
      </c>
      <c r="W30" s="160">
        <v>8</v>
      </c>
      <c r="X30" s="160">
        <v>8</v>
      </c>
      <c r="Y30" s="97">
        <v>8</v>
      </c>
      <c r="Z30" s="160">
        <v>8</v>
      </c>
      <c r="AA30" s="160">
        <v>8</v>
      </c>
      <c r="AB30" s="97"/>
      <c r="AC30" s="97"/>
      <c r="AD30" s="160">
        <v>8</v>
      </c>
      <c r="AE30" s="179">
        <v>8</v>
      </c>
      <c r="AF30" s="97"/>
      <c r="AG30" s="97"/>
      <c r="AH30" s="97"/>
      <c r="AI30" s="97"/>
      <c r="AJ30" s="98"/>
      <c r="AK30" s="321"/>
      <c r="AL30" s="279"/>
      <c r="AM30" s="305"/>
      <c r="AN30" s="308"/>
      <c r="AO30" s="311"/>
      <c r="AP30" s="311"/>
      <c r="AQ30" s="311"/>
      <c r="AR30" s="241"/>
      <c r="AS30" s="241"/>
      <c r="AT30" s="241"/>
      <c r="AU30" s="241"/>
      <c r="AV30" s="241"/>
      <c r="AW30" s="241"/>
      <c r="AX30" s="241"/>
      <c r="AY30" s="316"/>
      <c r="AZ30" s="316"/>
      <c r="BA30" s="319"/>
    </row>
    <row r="31" spans="1:53" ht="15" customHeight="1" x14ac:dyDescent="0.2">
      <c r="A31" s="293"/>
      <c r="B31" s="296"/>
      <c r="C31" s="299"/>
      <c r="D31" s="325"/>
      <c r="E31" s="146"/>
      <c r="F31" s="100" t="str">
        <f t="shared" ref="F31:V31" si="13">IF(F32&gt;0,"НУ","")</f>
        <v/>
      </c>
      <c r="G31" s="101" t="str">
        <f t="shared" si="13"/>
        <v/>
      </c>
      <c r="H31" s="101" t="str">
        <f t="shared" si="13"/>
        <v/>
      </c>
      <c r="I31" s="101" t="str">
        <f t="shared" si="13"/>
        <v/>
      </c>
      <c r="J31" s="101" t="str">
        <f t="shared" si="13"/>
        <v/>
      </c>
      <c r="K31" s="101" t="str">
        <f t="shared" si="13"/>
        <v/>
      </c>
      <c r="L31" s="101" t="str">
        <f t="shared" si="13"/>
        <v/>
      </c>
      <c r="M31" s="101" t="str">
        <f t="shared" si="13"/>
        <v/>
      </c>
      <c r="N31" s="101" t="str">
        <f t="shared" si="13"/>
        <v/>
      </c>
      <c r="O31" s="101" t="str">
        <f t="shared" si="13"/>
        <v/>
      </c>
      <c r="P31" s="101" t="str">
        <f t="shared" si="13"/>
        <v/>
      </c>
      <c r="Q31" s="101" t="str">
        <f t="shared" si="13"/>
        <v/>
      </c>
      <c r="R31" s="101" t="str">
        <f t="shared" si="13"/>
        <v/>
      </c>
      <c r="S31" s="101" t="str">
        <f t="shared" si="13"/>
        <v/>
      </c>
      <c r="T31" s="101" t="str">
        <f t="shared" si="13"/>
        <v/>
      </c>
      <c r="U31" s="101" t="str">
        <f t="shared" si="13"/>
        <v/>
      </c>
      <c r="V31" s="101" t="str">
        <f t="shared" si="13"/>
        <v/>
      </c>
      <c r="W31" s="102"/>
      <c r="X31" s="102"/>
      <c r="Y31" s="101"/>
      <c r="Z31" s="102"/>
      <c r="AA31" s="102"/>
      <c r="AB31" s="101"/>
      <c r="AC31" s="101"/>
      <c r="AD31" s="102"/>
      <c r="AE31" s="180"/>
      <c r="AF31" s="101"/>
      <c r="AG31" s="101"/>
      <c r="AH31" s="101" t="str">
        <f>IF(AH32&gt;0,"НУ","")</f>
        <v/>
      </c>
      <c r="AI31" s="101" t="str">
        <f>IF(AI32&gt;0,"НУ","")</f>
        <v/>
      </c>
      <c r="AJ31" s="130" t="str">
        <f>IF(AJ32&gt;0,"НУ","")</f>
        <v/>
      </c>
      <c r="AK31" s="321"/>
      <c r="AL31" s="279"/>
      <c r="AM31" s="305"/>
      <c r="AN31" s="308"/>
      <c r="AO31" s="311"/>
      <c r="AP31" s="311"/>
      <c r="AQ31" s="311"/>
      <c r="AR31" s="241"/>
      <c r="AS31" s="241"/>
      <c r="AT31" s="241"/>
      <c r="AU31" s="241"/>
      <c r="AV31" s="241"/>
      <c r="AW31" s="241"/>
      <c r="AX31" s="241"/>
      <c r="AY31" s="316"/>
      <c r="AZ31" s="316"/>
      <c r="BA31" s="319"/>
    </row>
    <row r="32" spans="1:53" ht="15" customHeight="1" thickBot="1" x14ac:dyDescent="0.25">
      <c r="A32" s="294"/>
      <c r="B32" s="297"/>
      <c r="C32" s="300"/>
      <c r="D32" s="326"/>
      <c r="E32" s="147"/>
      <c r="F32" s="105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94"/>
      <c r="X32" s="194"/>
      <c r="Y32" s="106"/>
      <c r="Z32" s="194"/>
      <c r="AA32" s="194"/>
      <c r="AB32" s="106"/>
      <c r="AC32" s="106"/>
      <c r="AD32" s="194"/>
      <c r="AE32" s="181"/>
      <c r="AF32" s="106"/>
      <c r="AG32" s="106"/>
      <c r="AH32" s="106"/>
      <c r="AI32" s="106"/>
      <c r="AJ32" s="107"/>
      <c r="AK32" s="322"/>
      <c r="AL32" s="280"/>
      <c r="AM32" s="306"/>
      <c r="AN32" s="309"/>
      <c r="AO32" s="312"/>
      <c r="AP32" s="312"/>
      <c r="AQ32" s="312"/>
      <c r="AR32" s="242"/>
      <c r="AS32" s="242"/>
      <c r="AT32" s="242"/>
      <c r="AU32" s="242"/>
      <c r="AV32" s="242"/>
      <c r="AW32" s="242"/>
      <c r="AX32" s="242"/>
      <c r="AY32" s="317"/>
      <c r="AZ32" s="317"/>
      <c r="BA32" s="320"/>
    </row>
    <row r="33" spans="1:53" ht="15" customHeight="1" x14ac:dyDescent="0.2">
      <c r="A33" s="292">
        <v>7</v>
      </c>
      <c r="B33" s="295" t="str">
        <f>IFERROR(VLOOKUP($C33,Списки!$A$1:$C$4003,2,0),"")</f>
        <v>Гаврилюк В'ячеслав Михайлович</v>
      </c>
      <c r="C33" s="343" t="s">
        <v>416</v>
      </c>
      <c r="D33" s="324" t="str">
        <f>IFERROR(VLOOKUP($C33,Списки!$A$1:$C$4003,3,0),"")</f>
        <v>слюсар-ремонтник/7-15,35</v>
      </c>
      <c r="E33" s="145"/>
      <c r="F33" s="92" t="str">
        <f>VLOOKUP(F$7,Графік!$M$5:$P$35,3,0)</f>
        <v>Р</v>
      </c>
      <c r="G33" s="124" t="str">
        <f>VLOOKUP(G$7,Графік!$M$5:$P$35,3,0)</f>
        <v>ВВ</v>
      </c>
      <c r="H33" s="124" t="str">
        <f>VLOOKUP(H$7,Графік!$M$5:$P$35,3,0)</f>
        <v>ВВ</v>
      </c>
      <c r="I33" s="124" t="str">
        <f>VLOOKUP(I$7,Графік!$M$5:$P$35,3,0)</f>
        <v>Р</v>
      </c>
      <c r="J33" s="124" t="str">
        <f>VLOOKUP(J$7,Графік!$M$5:$P$35,3,0)</f>
        <v>Р</v>
      </c>
      <c r="K33" s="124" t="str">
        <f>VLOOKUP(K$7,Графік!$M$5:$P$35,3,0)</f>
        <v>Р</v>
      </c>
      <c r="L33" s="124" t="str">
        <f>VLOOKUP(L$7,Графік!$M$5:$P$35,3,0)</f>
        <v>Р</v>
      </c>
      <c r="M33" s="124" t="str">
        <f>VLOOKUP(M$7,Графік!$M$5:$P$35,3,0)</f>
        <v>Р</v>
      </c>
      <c r="N33" s="124" t="str">
        <f>VLOOKUP(N$7,Графік!$M$5:$P$35,3,0)</f>
        <v>ВВ</v>
      </c>
      <c r="O33" s="124" t="str">
        <f>VLOOKUP(O$7,Графік!$M$5:$P$35,3,0)</f>
        <v>ВВ</v>
      </c>
      <c r="P33" s="124" t="str">
        <f>VLOOKUP(P$7,Графік!$M$5:$P$35,3,0)</f>
        <v>Р</v>
      </c>
      <c r="Q33" s="124" t="str">
        <f>VLOOKUP(Q$7,Графік!$M$5:$P$35,3,0)</f>
        <v>Р</v>
      </c>
      <c r="R33" s="124" t="str">
        <f>VLOOKUP(R$7,Графік!$M$5:$P$35,3,0)</f>
        <v>Р</v>
      </c>
      <c r="S33" s="124" t="str">
        <f>VLOOKUP(S$7,Графік!$M$5:$P$35,3,0)</f>
        <v>Р</v>
      </c>
      <c r="T33" s="124" t="str">
        <f>VLOOKUP(T$7,Графік!$M$5:$P$35,3,0)</f>
        <v>Р</v>
      </c>
      <c r="U33" s="124" t="str">
        <f>VLOOKUP(U$7,Графік!$M$5:$P$35,3,0)</f>
        <v>ВВ</v>
      </c>
      <c r="V33" s="124" t="str">
        <f>VLOOKUP(V$7,Графік!$M$5:$P$35,3,0)</f>
        <v>ВВ</v>
      </c>
      <c r="W33" s="159" t="str">
        <f>VLOOKUP(W$7,Графік!$M$5:$P$35,3,0)</f>
        <v>Р</v>
      </c>
      <c r="X33" s="159" t="str">
        <f>VLOOKUP(X$7,Графік!$M$5:$P$35,3,0)</f>
        <v>Р</v>
      </c>
      <c r="Y33" s="124" t="str">
        <f>VLOOKUP(Y$7,Графік!$M$5:$P$35,3,0)</f>
        <v>Р</v>
      </c>
      <c r="Z33" s="159" t="str">
        <f>VLOOKUP(Z$7,Графік!$M$5:$P$35,3,0)</f>
        <v>Р</v>
      </c>
      <c r="AA33" s="159" t="str">
        <f>VLOOKUP(AA$7,Графік!$M$5:$P$35,3,0)</f>
        <v>Р</v>
      </c>
      <c r="AB33" s="124" t="str">
        <f>VLOOKUP(AB$7,Графік!$M$5:$P$35,3,0)</f>
        <v>ВВ</v>
      </c>
      <c r="AC33" s="124" t="str">
        <f>VLOOKUP(AC$7,Графік!$M$5:$P$35,3,0)</f>
        <v>ВВ</v>
      </c>
      <c r="AD33" s="159" t="str">
        <f>VLOOKUP(AD$7,Графік!$M$5:$P$35,3,0)</f>
        <v>Р</v>
      </c>
      <c r="AE33" s="188" t="str">
        <f>VLOOKUP(AE$7,Графік!$M$5:$P$35,3,0)</f>
        <v>Р</v>
      </c>
      <c r="AF33" s="124" t="str">
        <f>VLOOKUP(AF$7,Графік!$M$5:$P$35,3,0)</f>
        <v>Р</v>
      </c>
      <c r="AG33" s="124" t="str">
        <f>VLOOKUP(AG$7,Графік!$M$5:$P$35,3,0)</f>
        <v>Р</v>
      </c>
      <c r="AH33" s="124"/>
      <c r="AI33" s="124"/>
      <c r="AJ33" s="125"/>
      <c r="AK33" s="321">
        <f ca="1">SUMIF($F33:$AJ36,"Р",$F34:$AJ34)</f>
        <v>129</v>
      </c>
      <c r="AL33" s="279">
        <f ca="1">SUMIF($F35:$AJ36,"НУ",$F36:$AJ36)</f>
        <v>0</v>
      </c>
      <c r="AM33" s="305">
        <f ca="1">SUMIF(F33:AJ36,"РВ",F34:AJ34)</f>
        <v>0</v>
      </c>
      <c r="AN33" s="308">
        <f ca="1">AK33+AL33+AM33</f>
        <v>129</v>
      </c>
      <c r="AO33" s="310">
        <f t="shared" ref="AO33" si="14">COUNTIF($F33:$AJ36,"=Р")</f>
        <v>20</v>
      </c>
      <c r="AP33" s="311">
        <f>COUNTIF($F33:$AJ36,"=ВВ")</f>
        <v>8</v>
      </c>
      <c r="AQ33" s="311">
        <f>COUNTIF($F33:$AJ36,"=В")</f>
        <v>0</v>
      </c>
      <c r="AR33" s="241">
        <f>COUNTIF($F33:$AJ36,"=НА")</f>
        <v>0</v>
      </c>
      <c r="AS33" s="241">
        <f>COUNTIF(F33:AJ36,"=ТН")</f>
        <v>0</v>
      </c>
      <c r="AT33" s="241">
        <f>COUNTIF($F33:$AJ36,"=ВД")</f>
        <v>0</v>
      </c>
      <c r="AU33" s="241">
        <f>COUNTIF($F33:$AJ36,"=ВП")</f>
        <v>0</v>
      </c>
      <c r="AV33" s="241">
        <f>COUNTIF($F33:$AJ36,"=ДД")</f>
        <v>0</v>
      </c>
      <c r="AW33" s="241">
        <f>COUNTIF($F33:$AJ36,"=П")</f>
        <v>0</v>
      </c>
      <c r="AX33" s="241">
        <f>COUNTIF($F33:$AJ36,"=ПР")</f>
        <v>0</v>
      </c>
      <c r="AY33" s="316">
        <f>COUNTIF($F33:$AJ36,"=І")</f>
        <v>0</v>
      </c>
      <c r="AZ33" s="316">
        <f>COUNTIF($F33:$AJ36,"=НЗ")</f>
        <v>0</v>
      </c>
      <c r="BA33" s="318">
        <f>IF(C33&gt;1,Графік!$P$36,"")</f>
        <v>160</v>
      </c>
    </row>
    <row r="34" spans="1:53" ht="15" customHeight="1" x14ac:dyDescent="0.2">
      <c r="A34" s="293"/>
      <c r="B34" s="296"/>
      <c r="C34" s="299"/>
      <c r="D34" s="325"/>
      <c r="E34" s="146"/>
      <c r="F34" s="96">
        <f t="shared" ref="F34:V34" si="15">IF(F33="Р",8,"")</f>
        <v>8</v>
      </c>
      <c r="G34" s="97" t="str">
        <f t="shared" si="15"/>
        <v/>
      </c>
      <c r="H34" s="97" t="str">
        <f t="shared" si="15"/>
        <v/>
      </c>
      <c r="I34" s="97">
        <f t="shared" si="15"/>
        <v>8</v>
      </c>
      <c r="J34" s="97">
        <f t="shared" si="15"/>
        <v>8</v>
      </c>
      <c r="K34" s="97">
        <f t="shared" si="15"/>
        <v>8</v>
      </c>
      <c r="L34" s="97">
        <f t="shared" si="15"/>
        <v>8</v>
      </c>
      <c r="M34" s="97">
        <f t="shared" si="15"/>
        <v>8</v>
      </c>
      <c r="N34" s="97" t="str">
        <f t="shared" si="15"/>
        <v/>
      </c>
      <c r="O34" s="97" t="str">
        <f t="shared" si="15"/>
        <v/>
      </c>
      <c r="P34" s="97">
        <v>1</v>
      </c>
      <c r="Q34" s="97">
        <f t="shared" si="15"/>
        <v>8</v>
      </c>
      <c r="R34" s="97">
        <f t="shared" si="15"/>
        <v>8</v>
      </c>
      <c r="S34" s="97">
        <f t="shared" si="15"/>
        <v>8</v>
      </c>
      <c r="T34" s="97">
        <f t="shared" si="15"/>
        <v>8</v>
      </c>
      <c r="U34" s="97" t="str">
        <f t="shared" si="15"/>
        <v/>
      </c>
      <c r="V34" s="97" t="str">
        <f t="shared" si="15"/>
        <v/>
      </c>
      <c r="W34" s="160">
        <v>8</v>
      </c>
      <c r="X34" s="160">
        <v>8</v>
      </c>
      <c r="Y34" s="97">
        <v>8</v>
      </c>
      <c r="Z34" s="160">
        <v>8</v>
      </c>
      <c r="AA34" s="160">
        <v>8</v>
      </c>
      <c r="AB34" s="97"/>
      <c r="AC34" s="97"/>
      <c r="AD34" s="160">
        <v>8</v>
      </c>
      <c r="AE34" s="179"/>
      <c r="AF34" s="97"/>
      <c r="AG34" s="97"/>
      <c r="AH34" s="97"/>
      <c r="AI34" s="97"/>
      <c r="AJ34" s="98"/>
      <c r="AK34" s="321"/>
      <c r="AL34" s="279"/>
      <c r="AM34" s="305"/>
      <c r="AN34" s="308"/>
      <c r="AO34" s="311"/>
      <c r="AP34" s="311"/>
      <c r="AQ34" s="311"/>
      <c r="AR34" s="241"/>
      <c r="AS34" s="241"/>
      <c r="AT34" s="241"/>
      <c r="AU34" s="241"/>
      <c r="AV34" s="241"/>
      <c r="AW34" s="241"/>
      <c r="AX34" s="241"/>
      <c r="AY34" s="316"/>
      <c r="AZ34" s="316"/>
      <c r="BA34" s="319"/>
    </row>
    <row r="35" spans="1:53" ht="15" customHeight="1" x14ac:dyDescent="0.2">
      <c r="A35" s="293"/>
      <c r="B35" s="296"/>
      <c r="C35" s="299"/>
      <c r="D35" s="325"/>
      <c r="E35" s="146"/>
      <c r="F35" s="100" t="str">
        <f t="shared" ref="F35:V35" si="16">IF(F36&gt;0,"НУ","")</f>
        <v/>
      </c>
      <c r="G35" s="101" t="str">
        <f t="shared" si="16"/>
        <v/>
      </c>
      <c r="H35" s="101" t="str">
        <f t="shared" si="16"/>
        <v/>
      </c>
      <c r="I35" s="101" t="str">
        <f t="shared" si="16"/>
        <v/>
      </c>
      <c r="J35" s="101" t="str">
        <f t="shared" si="16"/>
        <v/>
      </c>
      <c r="K35" s="101" t="str">
        <f t="shared" si="16"/>
        <v/>
      </c>
      <c r="L35" s="101" t="str">
        <f t="shared" si="16"/>
        <v/>
      </c>
      <c r="M35" s="101" t="str">
        <f t="shared" si="16"/>
        <v/>
      </c>
      <c r="N35" s="101" t="str">
        <f t="shared" si="16"/>
        <v/>
      </c>
      <c r="O35" s="101" t="str">
        <f t="shared" si="16"/>
        <v/>
      </c>
      <c r="P35" s="101" t="str">
        <f t="shared" si="16"/>
        <v/>
      </c>
      <c r="Q35" s="101" t="str">
        <f t="shared" si="16"/>
        <v/>
      </c>
      <c r="R35" s="101" t="str">
        <f t="shared" si="16"/>
        <v/>
      </c>
      <c r="S35" s="101" t="str">
        <f t="shared" si="16"/>
        <v/>
      </c>
      <c r="T35" s="101" t="str">
        <f t="shared" si="16"/>
        <v/>
      </c>
      <c r="U35" s="101" t="str">
        <f t="shared" si="16"/>
        <v/>
      </c>
      <c r="V35" s="101" t="str">
        <f t="shared" si="16"/>
        <v/>
      </c>
      <c r="W35" s="102"/>
      <c r="X35" s="102"/>
      <c r="Y35" s="101"/>
      <c r="Z35" s="102"/>
      <c r="AA35" s="102"/>
      <c r="AB35" s="101"/>
      <c r="AC35" s="101"/>
      <c r="AD35" s="102"/>
      <c r="AE35" s="180"/>
      <c r="AF35" s="101"/>
      <c r="AG35" s="101"/>
      <c r="AH35" s="101" t="str">
        <f>IF(AH36&gt;0,"НУ","")</f>
        <v/>
      </c>
      <c r="AI35" s="101" t="str">
        <f>IF(AI36&gt;0,"НУ","")</f>
        <v/>
      </c>
      <c r="AJ35" s="130" t="str">
        <f>IF(AJ36&gt;0,"НУ","")</f>
        <v/>
      </c>
      <c r="AK35" s="321"/>
      <c r="AL35" s="279"/>
      <c r="AM35" s="305"/>
      <c r="AN35" s="308"/>
      <c r="AO35" s="311"/>
      <c r="AP35" s="311"/>
      <c r="AQ35" s="311"/>
      <c r="AR35" s="241"/>
      <c r="AS35" s="241"/>
      <c r="AT35" s="241"/>
      <c r="AU35" s="241"/>
      <c r="AV35" s="241"/>
      <c r="AW35" s="241"/>
      <c r="AX35" s="241"/>
      <c r="AY35" s="316"/>
      <c r="AZ35" s="316"/>
      <c r="BA35" s="319"/>
    </row>
    <row r="36" spans="1:53" ht="15" customHeight="1" thickBot="1" x14ac:dyDescent="0.25">
      <c r="A36" s="294"/>
      <c r="B36" s="297"/>
      <c r="C36" s="300"/>
      <c r="D36" s="326"/>
      <c r="E36" s="147"/>
      <c r="F36" s="105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94"/>
      <c r="X36" s="194"/>
      <c r="Y36" s="106"/>
      <c r="Z36" s="194"/>
      <c r="AA36" s="194"/>
      <c r="AB36" s="106"/>
      <c r="AC36" s="106"/>
      <c r="AD36" s="194"/>
      <c r="AE36" s="181"/>
      <c r="AF36" s="106"/>
      <c r="AG36" s="106"/>
      <c r="AH36" s="106"/>
      <c r="AI36" s="106"/>
      <c r="AJ36" s="107"/>
      <c r="AK36" s="322"/>
      <c r="AL36" s="280"/>
      <c r="AM36" s="306"/>
      <c r="AN36" s="309"/>
      <c r="AO36" s="312"/>
      <c r="AP36" s="312"/>
      <c r="AQ36" s="312"/>
      <c r="AR36" s="242"/>
      <c r="AS36" s="242"/>
      <c r="AT36" s="242"/>
      <c r="AU36" s="242"/>
      <c r="AV36" s="242"/>
      <c r="AW36" s="242"/>
      <c r="AX36" s="242"/>
      <c r="AY36" s="317"/>
      <c r="AZ36" s="317"/>
      <c r="BA36" s="320"/>
    </row>
    <row r="37" spans="1:53" ht="15" customHeight="1" x14ac:dyDescent="0.2">
      <c r="A37" s="292">
        <v>8</v>
      </c>
      <c r="B37" s="295" t="str">
        <f>IFERROR(VLOOKUP($C37,Списки!$A$1:$C$4003,2,0),"")</f>
        <v>Данчул Геннадій Михайлович</v>
      </c>
      <c r="C37" s="343" t="s">
        <v>419</v>
      </c>
      <c r="D37" s="324" t="str">
        <f>IFERROR(VLOOKUP($C37,Списки!$A$1:$C$4003,3,0),"")</f>
        <v>слюсар-ремонтник</v>
      </c>
      <c r="E37" s="145"/>
      <c r="F37" s="92" t="str">
        <f>VLOOKUP(F$7,Графік!$M$5:$P$35,3,0)</f>
        <v>Р</v>
      </c>
      <c r="G37" s="124" t="str">
        <f>VLOOKUP(G$7,Графік!$M$5:$P$35,3,0)</f>
        <v>ВВ</v>
      </c>
      <c r="H37" s="124" t="str">
        <f>VLOOKUP(H$7,Графік!$M$5:$P$35,3,0)</f>
        <v>ВВ</v>
      </c>
      <c r="I37" s="124" t="str">
        <f>VLOOKUP(I$7,Графік!$M$5:$P$35,3,0)</f>
        <v>Р</v>
      </c>
      <c r="J37" s="124" t="str">
        <f>VLOOKUP(J$7,Графік!$M$5:$P$35,3,0)</f>
        <v>Р</v>
      </c>
      <c r="K37" s="124" t="str">
        <f>VLOOKUP(K$7,Графік!$M$5:$P$35,3,0)</f>
        <v>Р</v>
      </c>
      <c r="L37" s="124" t="str">
        <f>VLOOKUP(L$7,Графік!$M$5:$P$35,3,0)</f>
        <v>Р</v>
      </c>
      <c r="M37" s="124" t="str">
        <f>VLOOKUP(M$7,Графік!$M$5:$P$35,3,0)</f>
        <v>Р</v>
      </c>
      <c r="N37" s="124" t="s">
        <v>505</v>
      </c>
      <c r="O37" s="124" t="str">
        <f>VLOOKUP(O$7,Графік!$M$5:$P$35,3,0)</f>
        <v>ВВ</v>
      </c>
      <c r="P37" s="124" t="str">
        <f>VLOOKUP(P$7,Графік!$M$5:$P$35,3,0)</f>
        <v>Р</v>
      </c>
      <c r="Q37" s="124" t="str">
        <f>VLOOKUP(Q$7,Графік!$M$5:$P$35,3,0)</f>
        <v>Р</v>
      </c>
      <c r="R37" s="124" t="str">
        <f>VLOOKUP(R$7,Графік!$M$5:$P$35,3,0)</f>
        <v>Р</v>
      </c>
      <c r="S37" s="124" t="str">
        <f>VLOOKUP(S$7,Графік!$M$5:$P$35,3,0)</f>
        <v>Р</v>
      </c>
      <c r="T37" s="124" t="str">
        <f>VLOOKUP(T$7,Графік!$M$5:$P$35,3,0)</f>
        <v>Р</v>
      </c>
      <c r="U37" s="124" t="str">
        <f>VLOOKUP(U$7,Графік!$M$5:$P$35,3,0)</f>
        <v>ВВ</v>
      </c>
      <c r="V37" s="124" t="str">
        <f>VLOOKUP(V$7,Графік!$M$5:$P$35,3,0)</f>
        <v>ВВ</v>
      </c>
      <c r="W37" s="159" t="str">
        <f>VLOOKUP(W$7,Графік!$M$5:$P$35,3,0)</f>
        <v>Р</v>
      </c>
      <c r="X37" s="159" t="str">
        <f>VLOOKUP(X$7,Графік!$M$5:$P$35,3,0)</f>
        <v>Р</v>
      </c>
      <c r="Y37" s="124" t="str">
        <f>VLOOKUP(Y$7,Графік!$M$5:$P$35,3,0)</f>
        <v>Р</v>
      </c>
      <c r="Z37" s="159" t="str">
        <f>VLOOKUP(Z$7,Графік!$M$5:$P$35,3,0)</f>
        <v>Р</v>
      </c>
      <c r="AA37" s="159" t="str">
        <f>VLOOKUP(AA$7,Графік!$M$5:$P$35,3,0)</f>
        <v>Р</v>
      </c>
      <c r="AB37" s="124" t="str">
        <f>VLOOKUP(AB$7,Графік!$M$5:$P$35,3,0)</f>
        <v>ВВ</v>
      </c>
      <c r="AC37" s="124" t="str">
        <f>VLOOKUP(AC$7,Графік!$M$5:$P$35,3,0)</f>
        <v>ВВ</v>
      </c>
      <c r="AD37" s="159" t="str">
        <f>VLOOKUP(AD$7,Графік!$M$5:$P$35,3,0)</f>
        <v>Р</v>
      </c>
      <c r="AE37" s="188" t="str">
        <f>VLOOKUP(AE$7,Графік!$M$5:$P$35,3,0)</f>
        <v>Р</v>
      </c>
      <c r="AF37" s="124" t="str">
        <f>VLOOKUP(AF$7,Графік!$M$5:$P$35,3,0)</f>
        <v>Р</v>
      </c>
      <c r="AG37" s="124" t="str">
        <f>VLOOKUP(AG$7,Графік!$M$5:$P$35,3,0)</f>
        <v>Р</v>
      </c>
      <c r="AH37" s="124"/>
      <c r="AI37" s="124"/>
      <c r="AJ37" s="125"/>
      <c r="AK37" s="321">
        <f ca="1">SUMIF($F37:$AJ40,"Р",$F38:$AJ38)</f>
        <v>141</v>
      </c>
      <c r="AL37" s="279">
        <f ca="1">SUMIF($F39:$AJ40,"НУ",$F40:$AJ40)</f>
        <v>0</v>
      </c>
      <c r="AM37" s="305">
        <f ca="1">SUMIF(F37:AJ40,"РВ",F38:AJ38)</f>
        <v>6</v>
      </c>
      <c r="AN37" s="308">
        <f ca="1">AK37+AL37+AM37</f>
        <v>147</v>
      </c>
      <c r="AO37" s="310">
        <f t="shared" ref="AO37" si="17">COUNTIF($F37:$AJ40,"=Р")</f>
        <v>20</v>
      </c>
      <c r="AP37" s="311">
        <f>COUNTIF($F37:$AJ40,"=ВВ")</f>
        <v>7</v>
      </c>
      <c r="AQ37" s="311">
        <f>COUNTIF($F37:$AJ40,"=В")</f>
        <v>0</v>
      </c>
      <c r="AR37" s="241">
        <f>COUNTIF($F37:$AJ40,"=НА")</f>
        <v>0</v>
      </c>
      <c r="AS37" s="241">
        <f>COUNTIF(F37:AJ40,"=ТН")</f>
        <v>0</v>
      </c>
      <c r="AT37" s="241">
        <f>COUNTIF($F37:$AJ40,"=ВД")</f>
        <v>0</v>
      </c>
      <c r="AU37" s="241">
        <f>COUNTIF($F37:$AJ40,"=ВП")</f>
        <v>0</v>
      </c>
      <c r="AV37" s="241">
        <f>COUNTIF($F37:$AJ40,"=ДД")</f>
        <v>0</v>
      </c>
      <c r="AW37" s="241">
        <f>COUNTIF($F37:$AJ40,"=П")</f>
        <v>0</v>
      </c>
      <c r="AX37" s="241">
        <f>COUNTIF($F37:$AJ40,"=ПР")</f>
        <v>0</v>
      </c>
      <c r="AY37" s="316">
        <f>COUNTIF($F37:$AJ40,"=І")</f>
        <v>0</v>
      </c>
      <c r="AZ37" s="316">
        <f>COUNTIF($F37:$AJ40,"=НЗ")</f>
        <v>0</v>
      </c>
      <c r="BA37" s="318">
        <f>IF(C37&gt;1,Графік!$P$36,"")</f>
        <v>160</v>
      </c>
    </row>
    <row r="38" spans="1:53" ht="15" customHeight="1" x14ac:dyDescent="0.2">
      <c r="A38" s="293"/>
      <c r="B38" s="296"/>
      <c r="C38" s="299"/>
      <c r="D38" s="325"/>
      <c r="E38" s="146"/>
      <c r="F38" s="96">
        <f t="shared" ref="F38:V38" si="18">IF(F37="Р",8,"")</f>
        <v>8</v>
      </c>
      <c r="G38" s="97" t="str">
        <f t="shared" si="18"/>
        <v/>
      </c>
      <c r="H38" s="97" t="str">
        <f t="shared" si="18"/>
        <v/>
      </c>
      <c r="I38" s="97">
        <f t="shared" si="18"/>
        <v>8</v>
      </c>
      <c r="J38" s="97">
        <f t="shared" si="18"/>
        <v>8</v>
      </c>
      <c r="K38" s="97">
        <f t="shared" si="18"/>
        <v>8</v>
      </c>
      <c r="L38" s="97">
        <f t="shared" si="18"/>
        <v>8</v>
      </c>
      <c r="M38" s="97">
        <f t="shared" si="18"/>
        <v>8</v>
      </c>
      <c r="N38" s="97">
        <v>6</v>
      </c>
      <c r="O38" s="97" t="str">
        <f t="shared" si="18"/>
        <v/>
      </c>
      <c r="P38" s="97">
        <f t="shared" si="18"/>
        <v>8</v>
      </c>
      <c r="Q38" s="97">
        <f t="shared" si="18"/>
        <v>8</v>
      </c>
      <c r="R38" s="97">
        <f t="shared" si="18"/>
        <v>8</v>
      </c>
      <c r="S38" s="97">
        <f t="shared" si="18"/>
        <v>8</v>
      </c>
      <c r="T38" s="97">
        <v>5</v>
      </c>
      <c r="U38" s="97" t="str">
        <f t="shared" si="18"/>
        <v/>
      </c>
      <c r="V38" s="97" t="str">
        <f t="shared" si="18"/>
        <v/>
      </c>
      <c r="W38" s="160">
        <v>8</v>
      </c>
      <c r="X38" s="160">
        <v>8</v>
      </c>
      <c r="Y38" s="97">
        <v>8</v>
      </c>
      <c r="Z38" s="160">
        <v>8</v>
      </c>
      <c r="AA38" s="160">
        <v>8</v>
      </c>
      <c r="AB38" s="97"/>
      <c r="AC38" s="97"/>
      <c r="AD38" s="160">
        <v>8</v>
      </c>
      <c r="AE38" s="179">
        <v>8</v>
      </c>
      <c r="AF38" s="97"/>
      <c r="AG38" s="97"/>
      <c r="AH38" s="97"/>
      <c r="AI38" s="97"/>
      <c r="AJ38" s="98"/>
      <c r="AK38" s="321"/>
      <c r="AL38" s="279"/>
      <c r="AM38" s="305"/>
      <c r="AN38" s="308"/>
      <c r="AO38" s="311"/>
      <c r="AP38" s="311"/>
      <c r="AQ38" s="311"/>
      <c r="AR38" s="241"/>
      <c r="AS38" s="241"/>
      <c r="AT38" s="241"/>
      <c r="AU38" s="241"/>
      <c r="AV38" s="241"/>
      <c r="AW38" s="241"/>
      <c r="AX38" s="241"/>
      <c r="AY38" s="316"/>
      <c r="AZ38" s="316"/>
      <c r="BA38" s="319"/>
    </row>
    <row r="39" spans="1:53" ht="15" customHeight="1" x14ac:dyDescent="0.2">
      <c r="A39" s="293"/>
      <c r="B39" s="296"/>
      <c r="C39" s="299"/>
      <c r="D39" s="325"/>
      <c r="E39" s="146"/>
      <c r="F39" s="100" t="str">
        <f t="shared" ref="F39:V39" si="19">IF(F40&gt;0,"НУ","")</f>
        <v/>
      </c>
      <c r="G39" s="101" t="str">
        <f t="shared" si="19"/>
        <v/>
      </c>
      <c r="H39" s="101" t="str">
        <f t="shared" si="19"/>
        <v/>
      </c>
      <c r="I39" s="101" t="str">
        <f t="shared" si="19"/>
        <v/>
      </c>
      <c r="J39" s="101" t="str">
        <f t="shared" si="19"/>
        <v/>
      </c>
      <c r="K39" s="101" t="str">
        <f t="shared" si="19"/>
        <v/>
      </c>
      <c r="L39" s="101" t="str">
        <f t="shared" si="19"/>
        <v/>
      </c>
      <c r="M39" s="101" t="str">
        <f t="shared" si="19"/>
        <v/>
      </c>
      <c r="N39" s="101" t="str">
        <f t="shared" si="19"/>
        <v/>
      </c>
      <c r="O39" s="101" t="str">
        <f t="shared" si="19"/>
        <v/>
      </c>
      <c r="P39" s="101" t="str">
        <f t="shared" si="19"/>
        <v/>
      </c>
      <c r="Q39" s="101" t="str">
        <f t="shared" si="19"/>
        <v/>
      </c>
      <c r="R39" s="101" t="str">
        <f t="shared" si="19"/>
        <v/>
      </c>
      <c r="S39" s="101" t="str">
        <f t="shared" si="19"/>
        <v/>
      </c>
      <c r="T39" s="101" t="str">
        <f t="shared" si="19"/>
        <v/>
      </c>
      <c r="U39" s="101" t="str">
        <f t="shared" si="19"/>
        <v/>
      </c>
      <c r="V39" s="101" t="str">
        <f t="shared" si="19"/>
        <v/>
      </c>
      <c r="W39" s="102"/>
      <c r="X39" s="102"/>
      <c r="Y39" s="101"/>
      <c r="Z39" s="102"/>
      <c r="AA39" s="102"/>
      <c r="AB39" s="101"/>
      <c r="AC39" s="101"/>
      <c r="AD39" s="102"/>
      <c r="AE39" s="180"/>
      <c r="AF39" s="101"/>
      <c r="AG39" s="101"/>
      <c r="AH39" s="101" t="str">
        <f>IF(AH40&gt;0,"НУ","")</f>
        <v/>
      </c>
      <c r="AI39" s="101" t="str">
        <f>IF(AI40&gt;0,"НУ","")</f>
        <v/>
      </c>
      <c r="AJ39" s="130" t="str">
        <f>IF(AJ40&gt;0,"НУ","")</f>
        <v/>
      </c>
      <c r="AK39" s="321"/>
      <c r="AL39" s="279"/>
      <c r="AM39" s="305"/>
      <c r="AN39" s="308"/>
      <c r="AO39" s="311"/>
      <c r="AP39" s="311"/>
      <c r="AQ39" s="311"/>
      <c r="AR39" s="241"/>
      <c r="AS39" s="241"/>
      <c r="AT39" s="241"/>
      <c r="AU39" s="241"/>
      <c r="AV39" s="241"/>
      <c r="AW39" s="241"/>
      <c r="AX39" s="241"/>
      <c r="AY39" s="316"/>
      <c r="AZ39" s="316"/>
      <c r="BA39" s="319"/>
    </row>
    <row r="40" spans="1:53" ht="15" customHeight="1" thickBot="1" x14ac:dyDescent="0.25">
      <c r="A40" s="294"/>
      <c r="B40" s="297"/>
      <c r="C40" s="300"/>
      <c r="D40" s="326"/>
      <c r="E40" s="147"/>
      <c r="F40" s="105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94"/>
      <c r="X40" s="194"/>
      <c r="Y40" s="106"/>
      <c r="Z40" s="194"/>
      <c r="AA40" s="194"/>
      <c r="AB40" s="106"/>
      <c r="AC40" s="106"/>
      <c r="AD40" s="194"/>
      <c r="AE40" s="181"/>
      <c r="AF40" s="106"/>
      <c r="AG40" s="106"/>
      <c r="AH40" s="106"/>
      <c r="AI40" s="106"/>
      <c r="AJ40" s="107"/>
      <c r="AK40" s="322"/>
      <c r="AL40" s="280"/>
      <c r="AM40" s="306"/>
      <c r="AN40" s="309"/>
      <c r="AO40" s="312"/>
      <c r="AP40" s="312"/>
      <c r="AQ40" s="312"/>
      <c r="AR40" s="242"/>
      <c r="AS40" s="242"/>
      <c r="AT40" s="242"/>
      <c r="AU40" s="242"/>
      <c r="AV40" s="242"/>
      <c r="AW40" s="242"/>
      <c r="AX40" s="242"/>
      <c r="AY40" s="317"/>
      <c r="AZ40" s="317"/>
      <c r="BA40" s="320"/>
    </row>
    <row r="41" spans="1:53" ht="15" customHeight="1" x14ac:dyDescent="0.2">
      <c r="A41" s="292">
        <v>9</v>
      </c>
      <c r="B41" s="295" t="str">
        <f>IFERROR(VLOOKUP($C41,Списки!$A$1:$C$4003,2,0),"")</f>
        <v>Міронов Павло Володимирович</v>
      </c>
      <c r="C41" s="343" t="s">
        <v>422</v>
      </c>
      <c r="D41" s="324" t="str">
        <f>IFERROR(VLOOKUP($C41,Списки!$A$1:$C$4003,3,0),"")</f>
        <v>слюсар-ремонтник</v>
      </c>
      <c r="E41" s="145"/>
      <c r="F41" s="92" t="str">
        <f>VLOOKUP(F$7,Графік!$M$5:$P$35,3,0)</f>
        <v>Р</v>
      </c>
      <c r="G41" s="124" t="str">
        <f>VLOOKUP(G$7,Графік!$M$5:$P$35,3,0)</f>
        <v>ВВ</v>
      </c>
      <c r="H41" s="124" t="str">
        <f>VLOOKUP(H$7,Графік!$M$5:$P$35,3,0)</f>
        <v>ВВ</v>
      </c>
      <c r="I41" s="124" t="str">
        <f>VLOOKUP(I$7,Графік!$M$5:$P$35,3,0)</f>
        <v>Р</v>
      </c>
      <c r="J41" s="124" t="str">
        <f>VLOOKUP(J$7,Графік!$M$5:$P$35,3,0)</f>
        <v>Р</v>
      </c>
      <c r="K41" s="124" t="str">
        <f>VLOOKUP(K$7,Графік!$M$5:$P$35,3,0)</f>
        <v>Р</v>
      </c>
      <c r="L41" s="124" t="str">
        <f>VLOOKUP(L$7,Графік!$M$5:$P$35,3,0)</f>
        <v>Р</v>
      </c>
      <c r="M41" s="124" t="str">
        <f>VLOOKUP(M$7,Графік!$M$5:$P$35,3,0)</f>
        <v>Р</v>
      </c>
      <c r="N41" s="124" t="str">
        <f>VLOOKUP(N$7,Графік!$M$5:$P$35,3,0)</f>
        <v>ВВ</v>
      </c>
      <c r="O41" s="124" t="str">
        <f>VLOOKUP(O$7,Графік!$M$5:$P$35,3,0)</f>
        <v>ВВ</v>
      </c>
      <c r="P41" s="124" t="str">
        <f>VLOOKUP(P$7,Графік!$M$5:$P$35,3,0)</f>
        <v>Р</v>
      </c>
      <c r="Q41" s="124" t="str">
        <f>VLOOKUP(Q$7,Графік!$M$5:$P$35,3,0)</f>
        <v>Р</v>
      </c>
      <c r="R41" s="124" t="str">
        <f>VLOOKUP(R$7,Графік!$M$5:$P$35,3,0)</f>
        <v>Р</v>
      </c>
      <c r="S41" s="124" t="str">
        <f>VLOOKUP(S$7,Графік!$M$5:$P$35,3,0)</f>
        <v>Р</v>
      </c>
      <c r="T41" s="124" t="str">
        <f>VLOOKUP(T$7,Графік!$M$5:$P$35,3,0)</f>
        <v>Р</v>
      </c>
      <c r="U41" s="124" t="str">
        <f>VLOOKUP(U$7,Графік!$M$5:$P$35,3,0)</f>
        <v>ВВ</v>
      </c>
      <c r="V41" s="124" t="str">
        <f>VLOOKUP(V$7,Графік!$M$5:$P$35,3,0)</f>
        <v>ВВ</v>
      </c>
      <c r="W41" s="159" t="str">
        <f>VLOOKUP(W$7,Графік!$M$5:$P$35,3,0)</f>
        <v>Р</v>
      </c>
      <c r="X41" s="159" t="str">
        <f>VLOOKUP(X$7,Графік!$M$5:$P$35,3,0)</f>
        <v>Р</v>
      </c>
      <c r="Y41" s="124" t="str">
        <f>VLOOKUP(Y$7,Графік!$M$5:$P$35,3,0)</f>
        <v>Р</v>
      </c>
      <c r="Z41" s="159" t="str">
        <f>VLOOKUP(Z$7,Графік!$M$5:$P$35,3,0)</f>
        <v>Р</v>
      </c>
      <c r="AA41" s="159" t="str">
        <f>VLOOKUP(AA$7,Графік!$M$5:$P$35,3,0)</f>
        <v>Р</v>
      </c>
      <c r="AB41" s="124" t="str">
        <f>VLOOKUP(AB$7,Графік!$M$5:$P$35,3,0)</f>
        <v>ВВ</v>
      </c>
      <c r="AC41" s="124" t="str">
        <f>VLOOKUP(AC$7,Графік!$M$5:$P$35,3,0)</f>
        <v>ВВ</v>
      </c>
      <c r="AD41" s="159" t="str">
        <f>VLOOKUP(AD$7,Графік!$M$5:$P$35,3,0)</f>
        <v>Р</v>
      </c>
      <c r="AE41" s="188" t="str">
        <f>VLOOKUP(AE$7,Графік!$M$5:$P$35,3,0)</f>
        <v>Р</v>
      </c>
      <c r="AF41" s="124" t="str">
        <f>VLOOKUP(AF$7,Графік!$M$5:$P$35,3,0)</f>
        <v>Р</v>
      </c>
      <c r="AG41" s="124" t="str">
        <f>VLOOKUP(AG$7,Графік!$M$5:$P$35,3,0)</f>
        <v>Р</v>
      </c>
      <c r="AH41" s="124"/>
      <c r="AI41" s="124"/>
      <c r="AJ41" s="125"/>
      <c r="AK41" s="321">
        <f ca="1">SUMIF($F41:$AJ44,"Р",$F42:$AJ42)</f>
        <v>136</v>
      </c>
      <c r="AL41" s="279">
        <f ca="1">SUMIF($F43:$AJ44,"НУ",$F44:$AJ44)</f>
        <v>0</v>
      </c>
      <c r="AM41" s="305">
        <f ca="1">SUMIF(F41:AJ44,"РВ",F42:AJ42)</f>
        <v>0</v>
      </c>
      <c r="AN41" s="308">
        <f ca="1">AK41+AL41+AM41</f>
        <v>136</v>
      </c>
      <c r="AO41" s="310">
        <f t="shared" ref="AO41" si="20">COUNTIF($F41:$AJ44,"=Р")</f>
        <v>20</v>
      </c>
      <c r="AP41" s="311">
        <f>COUNTIF($F41:$AJ44,"=ВВ")</f>
        <v>8</v>
      </c>
      <c r="AQ41" s="311">
        <f>COUNTIF($F41:$AJ44,"=В")</f>
        <v>0</v>
      </c>
      <c r="AR41" s="241">
        <f>COUNTIF($F41:$AJ44,"=НА")</f>
        <v>0</v>
      </c>
      <c r="AS41" s="241">
        <f>COUNTIF(F41:AJ44,"=ТН")</f>
        <v>0</v>
      </c>
      <c r="AT41" s="241">
        <f>COUNTIF($F41:$AJ44,"=ВД")</f>
        <v>0</v>
      </c>
      <c r="AU41" s="241">
        <f>COUNTIF($F41:$AJ44,"=ВП")</f>
        <v>0</v>
      </c>
      <c r="AV41" s="241">
        <f>COUNTIF($F41:$AJ44,"=ДД")</f>
        <v>0</v>
      </c>
      <c r="AW41" s="241">
        <f>COUNTIF($F41:$AJ44,"=П")</f>
        <v>0</v>
      </c>
      <c r="AX41" s="241">
        <f>COUNTIF($F41:$AJ44,"=ПР")</f>
        <v>0</v>
      </c>
      <c r="AY41" s="316">
        <f>COUNTIF($F41:$AJ44,"=І")</f>
        <v>0</v>
      </c>
      <c r="AZ41" s="316">
        <f>COUNTIF($F41:$AJ44,"=НЗ")</f>
        <v>0</v>
      </c>
      <c r="BA41" s="318">
        <f>IF(C41&gt;1,Графік!$P$36,"")</f>
        <v>160</v>
      </c>
    </row>
    <row r="42" spans="1:53" ht="15" customHeight="1" x14ac:dyDescent="0.2">
      <c r="A42" s="293"/>
      <c r="B42" s="296"/>
      <c r="C42" s="299"/>
      <c r="D42" s="325"/>
      <c r="E42" s="146"/>
      <c r="F42" s="96">
        <f t="shared" ref="F42:V42" si="21">IF(F41="Р",8,"")</f>
        <v>8</v>
      </c>
      <c r="G42" s="97" t="str">
        <f t="shared" si="21"/>
        <v/>
      </c>
      <c r="H42" s="97" t="str">
        <f t="shared" si="21"/>
        <v/>
      </c>
      <c r="I42" s="97">
        <f t="shared" si="21"/>
        <v>8</v>
      </c>
      <c r="J42" s="97">
        <f t="shared" si="21"/>
        <v>8</v>
      </c>
      <c r="K42" s="97">
        <f t="shared" si="21"/>
        <v>8</v>
      </c>
      <c r="L42" s="97">
        <f t="shared" si="21"/>
        <v>8</v>
      </c>
      <c r="M42" s="97">
        <f t="shared" si="21"/>
        <v>8</v>
      </c>
      <c r="N42" s="97" t="str">
        <f t="shared" si="21"/>
        <v/>
      </c>
      <c r="O42" s="97" t="str">
        <f t="shared" si="21"/>
        <v/>
      </c>
      <c r="P42" s="97">
        <f t="shared" si="21"/>
        <v>8</v>
      </c>
      <c r="Q42" s="97">
        <f t="shared" si="21"/>
        <v>8</v>
      </c>
      <c r="R42" s="97">
        <f t="shared" si="21"/>
        <v>8</v>
      </c>
      <c r="S42" s="97">
        <f t="shared" si="21"/>
        <v>8</v>
      </c>
      <c r="T42" s="97">
        <f t="shared" si="21"/>
        <v>8</v>
      </c>
      <c r="U42" s="97" t="str">
        <f t="shared" si="21"/>
        <v/>
      </c>
      <c r="V42" s="97" t="str">
        <f t="shared" si="21"/>
        <v/>
      </c>
      <c r="W42" s="160">
        <v>8</v>
      </c>
      <c r="X42" s="160">
        <v>8</v>
      </c>
      <c r="Y42" s="97">
        <v>8</v>
      </c>
      <c r="Z42" s="160">
        <v>8</v>
      </c>
      <c r="AA42" s="160">
        <v>8</v>
      </c>
      <c r="AB42" s="97"/>
      <c r="AC42" s="97"/>
      <c r="AD42" s="160">
        <v>8</v>
      </c>
      <c r="AE42" s="179"/>
      <c r="AF42" s="97"/>
      <c r="AG42" s="97"/>
      <c r="AH42" s="97"/>
      <c r="AI42" s="97"/>
      <c r="AJ42" s="98"/>
      <c r="AK42" s="321"/>
      <c r="AL42" s="279"/>
      <c r="AM42" s="305"/>
      <c r="AN42" s="308"/>
      <c r="AO42" s="311"/>
      <c r="AP42" s="311"/>
      <c r="AQ42" s="311"/>
      <c r="AR42" s="241"/>
      <c r="AS42" s="241"/>
      <c r="AT42" s="241"/>
      <c r="AU42" s="241"/>
      <c r="AV42" s="241"/>
      <c r="AW42" s="241"/>
      <c r="AX42" s="241"/>
      <c r="AY42" s="316"/>
      <c r="AZ42" s="316"/>
      <c r="BA42" s="319"/>
    </row>
    <row r="43" spans="1:53" ht="15" customHeight="1" x14ac:dyDescent="0.2">
      <c r="A43" s="293"/>
      <c r="B43" s="296"/>
      <c r="C43" s="299"/>
      <c r="D43" s="325"/>
      <c r="E43" s="146"/>
      <c r="F43" s="100" t="str">
        <f t="shared" ref="F43:V43" si="22">IF(F44&gt;0,"НУ","")</f>
        <v/>
      </c>
      <c r="G43" s="101" t="str">
        <f t="shared" si="22"/>
        <v/>
      </c>
      <c r="H43" s="101" t="str">
        <f t="shared" si="22"/>
        <v/>
      </c>
      <c r="I43" s="101" t="str">
        <f t="shared" si="22"/>
        <v/>
      </c>
      <c r="J43" s="101" t="str">
        <f t="shared" si="22"/>
        <v/>
      </c>
      <c r="K43" s="101" t="str">
        <f t="shared" si="22"/>
        <v/>
      </c>
      <c r="L43" s="101" t="str">
        <f t="shared" si="22"/>
        <v/>
      </c>
      <c r="M43" s="101" t="str">
        <f t="shared" si="22"/>
        <v/>
      </c>
      <c r="N43" s="101" t="str">
        <f t="shared" si="22"/>
        <v/>
      </c>
      <c r="O43" s="101" t="str">
        <f t="shared" si="22"/>
        <v/>
      </c>
      <c r="P43" s="101" t="str">
        <f t="shared" si="22"/>
        <v/>
      </c>
      <c r="Q43" s="101" t="str">
        <f t="shared" si="22"/>
        <v/>
      </c>
      <c r="R43" s="101" t="str">
        <f t="shared" si="22"/>
        <v/>
      </c>
      <c r="S43" s="101" t="str">
        <f t="shared" si="22"/>
        <v/>
      </c>
      <c r="T43" s="101" t="str">
        <f t="shared" si="22"/>
        <v/>
      </c>
      <c r="U43" s="101" t="str">
        <f t="shared" si="22"/>
        <v/>
      </c>
      <c r="V43" s="101" t="str">
        <f t="shared" si="22"/>
        <v/>
      </c>
      <c r="W43" s="102"/>
      <c r="X43" s="102"/>
      <c r="Y43" s="101"/>
      <c r="Z43" s="102"/>
      <c r="AA43" s="102"/>
      <c r="AB43" s="101"/>
      <c r="AC43" s="101"/>
      <c r="AD43" s="102"/>
      <c r="AE43" s="180"/>
      <c r="AF43" s="101"/>
      <c r="AG43" s="101"/>
      <c r="AH43" s="101" t="str">
        <f>IF(AH44&gt;0,"НУ","")</f>
        <v/>
      </c>
      <c r="AI43" s="101" t="str">
        <f>IF(AI44&gt;0,"НУ","")</f>
        <v/>
      </c>
      <c r="AJ43" s="130" t="str">
        <f>IF(AJ44&gt;0,"НУ","")</f>
        <v/>
      </c>
      <c r="AK43" s="321"/>
      <c r="AL43" s="279"/>
      <c r="AM43" s="305"/>
      <c r="AN43" s="308"/>
      <c r="AO43" s="311"/>
      <c r="AP43" s="311"/>
      <c r="AQ43" s="311"/>
      <c r="AR43" s="241"/>
      <c r="AS43" s="241"/>
      <c r="AT43" s="241"/>
      <c r="AU43" s="241"/>
      <c r="AV43" s="241"/>
      <c r="AW43" s="241"/>
      <c r="AX43" s="241"/>
      <c r="AY43" s="316"/>
      <c r="AZ43" s="316"/>
      <c r="BA43" s="319"/>
    </row>
    <row r="44" spans="1:53" ht="15" customHeight="1" thickBot="1" x14ac:dyDescent="0.25">
      <c r="A44" s="294"/>
      <c r="B44" s="297"/>
      <c r="C44" s="300"/>
      <c r="D44" s="326"/>
      <c r="E44" s="147"/>
      <c r="F44" s="105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94"/>
      <c r="X44" s="194"/>
      <c r="Y44" s="106"/>
      <c r="Z44" s="194"/>
      <c r="AA44" s="194"/>
      <c r="AB44" s="106"/>
      <c r="AC44" s="106"/>
      <c r="AD44" s="194"/>
      <c r="AE44" s="181"/>
      <c r="AF44" s="106"/>
      <c r="AG44" s="106"/>
      <c r="AH44" s="106"/>
      <c r="AI44" s="106"/>
      <c r="AJ44" s="107"/>
      <c r="AK44" s="322"/>
      <c r="AL44" s="280"/>
      <c r="AM44" s="306"/>
      <c r="AN44" s="309"/>
      <c r="AO44" s="312"/>
      <c r="AP44" s="312"/>
      <c r="AQ44" s="312"/>
      <c r="AR44" s="242"/>
      <c r="AS44" s="242"/>
      <c r="AT44" s="242"/>
      <c r="AU44" s="242"/>
      <c r="AV44" s="242"/>
      <c r="AW44" s="242"/>
      <c r="AX44" s="242"/>
      <c r="AY44" s="317"/>
      <c r="AZ44" s="317"/>
      <c r="BA44" s="320"/>
    </row>
    <row r="45" spans="1:53" ht="15" customHeight="1" x14ac:dyDescent="0.2">
      <c r="A45" s="292">
        <v>10</v>
      </c>
      <c r="B45" s="295" t="str">
        <f>IFERROR(VLOOKUP($C45,Списки!$A$1:$C$4003,2,0),"")</f>
        <v>Панцир Віктор Сергійович</v>
      </c>
      <c r="C45" s="343" t="s">
        <v>424</v>
      </c>
      <c r="D45" s="324" t="str">
        <f>IFERROR(VLOOKUP($C45,Списки!$A$1:$C$4003,3,0),"")</f>
        <v>механік</v>
      </c>
      <c r="E45" s="145"/>
      <c r="F45" s="92" t="str">
        <f>VLOOKUP(F$7,Графік!$M$5:$P$35,3,0)</f>
        <v>Р</v>
      </c>
      <c r="G45" s="124" t="str">
        <f>VLOOKUP(G$7,Графік!$M$5:$P$35,3,0)</f>
        <v>ВВ</v>
      </c>
      <c r="H45" s="124" t="str">
        <f>VLOOKUP(H$7,Графік!$M$5:$P$35,3,0)</f>
        <v>ВВ</v>
      </c>
      <c r="I45" s="124" t="str">
        <f>VLOOKUP(I$7,Графік!$M$5:$P$35,3,0)</f>
        <v>Р</v>
      </c>
      <c r="J45" s="124" t="str">
        <f>VLOOKUP(J$7,Графік!$M$5:$P$35,3,0)</f>
        <v>Р</v>
      </c>
      <c r="K45" s="124" t="str">
        <f>VLOOKUP(K$7,Графік!$M$5:$P$35,3,0)</f>
        <v>Р</v>
      </c>
      <c r="L45" s="124" t="str">
        <f>VLOOKUP(L$7,Графік!$M$5:$P$35,3,0)</f>
        <v>Р</v>
      </c>
      <c r="M45" s="124" t="str">
        <f>VLOOKUP(M$7,Графік!$M$5:$P$35,3,0)</f>
        <v>Р</v>
      </c>
      <c r="N45" s="124" t="s">
        <v>505</v>
      </c>
      <c r="O45" s="124" t="str">
        <f>VLOOKUP(O$7,Графік!$M$5:$P$35,3,0)</f>
        <v>ВВ</v>
      </c>
      <c r="P45" s="124" t="str">
        <f>VLOOKUP(P$7,Графік!$M$5:$P$35,3,0)</f>
        <v>Р</v>
      </c>
      <c r="Q45" s="124" t="str">
        <f>VLOOKUP(Q$7,Графік!$M$5:$P$35,3,0)</f>
        <v>Р</v>
      </c>
      <c r="R45" s="124" t="str">
        <f>VLOOKUP(R$7,Графік!$M$5:$P$35,3,0)</f>
        <v>Р</v>
      </c>
      <c r="S45" s="124" t="str">
        <f>VLOOKUP(S$7,Графік!$M$5:$P$35,3,0)</f>
        <v>Р</v>
      </c>
      <c r="T45" s="124" t="str">
        <f>VLOOKUP(T$7,Графік!$M$5:$P$35,3,0)</f>
        <v>Р</v>
      </c>
      <c r="U45" s="124" t="str">
        <f>VLOOKUP(U$7,Графік!$M$5:$P$35,3,0)</f>
        <v>ВВ</v>
      </c>
      <c r="V45" s="124" t="str">
        <f>VLOOKUP(V$7,Графік!$M$5:$P$35,3,0)</f>
        <v>ВВ</v>
      </c>
      <c r="W45" s="159" t="str">
        <f>VLOOKUP(W$7,Графік!$M$5:$P$35,3,0)</f>
        <v>Р</v>
      </c>
      <c r="X45" s="159" t="str">
        <f>VLOOKUP(X$7,Графік!$M$5:$P$35,3,0)</f>
        <v>Р</v>
      </c>
      <c r="Y45" s="124" t="str">
        <f>VLOOKUP(Y$7,Графік!$M$5:$P$35,3,0)</f>
        <v>Р</v>
      </c>
      <c r="Z45" s="159" t="str">
        <f>VLOOKUP(Z$7,Графік!$M$5:$P$35,3,0)</f>
        <v>Р</v>
      </c>
      <c r="AA45" s="159" t="str">
        <f>VLOOKUP(AA$7,Графік!$M$5:$P$35,3,0)</f>
        <v>Р</v>
      </c>
      <c r="AB45" s="124" t="str">
        <f>VLOOKUP(AB$7,Графік!$M$5:$P$35,3,0)</f>
        <v>ВВ</v>
      </c>
      <c r="AC45" s="124" t="str">
        <f>VLOOKUP(AC$7,Графік!$M$5:$P$35,3,0)</f>
        <v>ВВ</v>
      </c>
      <c r="AD45" s="159" t="str">
        <f>VLOOKUP(AD$7,Графік!$M$5:$P$35,3,0)</f>
        <v>Р</v>
      </c>
      <c r="AE45" s="188" t="str">
        <f>VLOOKUP(AE$7,Графік!$M$5:$P$35,3,0)</f>
        <v>Р</v>
      </c>
      <c r="AF45" s="124" t="str">
        <f>VLOOKUP(AF$7,Графік!$M$5:$P$35,3,0)</f>
        <v>Р</v>
      </c>
      <c r="AG45" s="124" t="str">
        <f>VLOOKUP(AG$7,Графік!$M$5:$P$35,3,0)</f>
        <v>Р</v>
      </c>
      <c r="AH45" s="124"/>
      <c r="AI45" s="124"/>
      <c r="AJ45" s="125"/>
      <c r="AK45" s="321">
        <f ca="1">SUMIF($F45:$AJ48,"Р",$F46:$AJ46)</f>
        <v>144</v>
      </c>
      <c r="AL45" s="279">
        <f ca="1">SUMIF($F47:$AJ48,"НУ",$F48:$AJ48)</f>
        <v>0</v>
      </c>
      <c r="AM45" s="305">
        <f ca="1">SUMIF(F45:AJ48,"РВ",F46:AJ46)</f>
        <v>9</v>
      </c>
      <c r="AN45" s="308">
        <f ca="1">AK45+AL45+AM45</f>
        <v>153</v>
      </c>
      <c r="AO45" s="310">
        <f t="shared" ref="AO45" si="23">COUNTIF($F45:$AJ48,"=Р")</f>
        <v>20</v>
      </c>
      <c r="AP45" s="311">
        <f>COUNTIF($F45:$AJ48,"=ВВ")</f>
        <v>7</v>
      </c>
      <c r="AQ45" s="311">
        <f>COUNTIF($F45:$AJ48,"=В")</f>
        <v>0</v>
      </c>
      <c r="AR45" s="241">
        <f>COUNTIF($F45:$AJ48,"=НА")</f>
        <v>0</v>
      </c>
      <c r="AS45" s="241">
        <f>COUNTIF(F45:AJ48,"=ТН")</f>
        <v>0</v>
      </c>
      <c r="AT45" s="241">
        <f>COUNTIF($F45:$AJ48,"=ВД")</f>
        <v>0</v>
      </c>
      <c r="AU45" s="241">
        <f>COUNTIF($F45:$AJ48,"=ВП")</f>
        <v>0</v>
      </c>
      <c r="AV45" s="241">
        <f>COUNTIF($F45:$AJ48,"=ДД")</f>
        <v>0</v>
      </c>
      <c r="AW45" s="241">
        <f>COUNTIF($F45:$AJ48,"=П")</f>
        <v>0</v>
      </c>
      <c r="AX45" s="241">
        <f>COUNTIF($F45:$AJ48,"=ПР")</f>
        <v>0</v>
      </c>
      <c r="AY45" s="316">
        <f>COUNTIF($F45:$AJ48,"=І")</f>
        <v>0</v>
      </c>
      <c r="AZ45" s="316">
        <f>COUNTIF($F45:$AJ48,"=НЗ")</f>
        <v>0</v>
      </c>
      <c r="BA45" s="318">
        <f>IF(C45&gt;1,Графік!$P$36,"")</f>
        <v>160</v>
      </c>
    </row>
    <row r="46" spans="1:53" ht="15" customHeight="1" x14ac:dyDescent="0.2">
      <c r="A46" s="293"/>
      <c r="B46" s="296"/>
      <c r="C46" s="299"/>
      <c r="D46" s="325"/>
      <c r="E46" s="146"/>
      <c r="F46" s="96">
        <f t="shared" ref="F46:V46" si="24">IF(F45="Р",8,"")</f>
        <v>8</v>
      </c>
      <c r="G46" s="97" t="str">
        <f t="shared" si="24"/>
        <v/>
      </c>
      <c r="H46" s="97" t="str">
        <f t="shared" si="24"/>
        <v/>
      </c>
      <c r="I46" s="97">
        <f t="shared" si="24"/>
        <v>8</v>
      </c>
      <c r="J46" s="97">
        <f t="shared" si="24"/>
        <v>8</v>
      </c>
      <c r="K46" s="97">
        <f t="shared" si="24"/>
        <v>8</v>
      </c>
      <c r="L46" s="97">
        <f t="shared" si="24"/>
        <v>8</v>
      </c>
      <c r="M46" s="97">
        <f t="shared" si="24"/>
        <v>8</v>
      </c>
      <c r="N46" s="97">
        <v>9</v>
      </c>
      <c r="O46" s="97" t="str">
        <f t="shared" si="24"/>
        <v/>
      </c>
      <c r="P46" s="97">
        <f t="shared" si="24"/>
        <v>8</v>
      </c>
      <c r="Q46" s="97">
        <f t="shared" si="24"/>
        <v>8</v>
      </c>
      <c r="R46" s="97">
        <f t="shared" si="24"/>
        <v>8</v>
      </c>
      <c r="S46" s="97">
        <f t="shared" si="24"/>
        <v>8</v>
      </c>
      <c r="T46" s="97">
        <f t="shared" si="24"/>
        <v>8</v>
      </c>
      <c r="U46" s="97" t="str">
        <f t="shared" si="24"/>
        <v/>
      </c>
      <c r="V46" s="97" t="str">
        <f t="shared" si="24"/>
        <v/>
      </c>
      <c r="W46" s="160">
        <v>8</v>
      </c>
      <c r="X46" s="160">
        <v>8</v>
      </c>
      <c r="Y46" s="97">
        <v>8</v>
      </c>
      <c r="Z46" s="160">
        <v>8</v>
      </c>
      <c r="AA46" s="160">
        <v>8</v>
      </c>
      <c r="AB46" s="97"/>
      <c r="AC46" s="97"/>
      <c r="AD46" s="160">
        <v>8</v>
      </c>
      <c r="AE46" s="179">
        <v>8</v>
      </c>
      <c r="AF46" s="97"/>
      <c r="AG46" s="97"/>
      <c r="AH46" s="97"/>
      <c r="AI46" s="97"/>
      <c r="AJ46" s="98"/>
      <c r="AK46" s="321"/>
      <c r="AL46" s="279"/>
      <c r="AM46" s="305"/>
      <c r="AN46" s="308"/>
      <c r="AO46" s="311"/>
      <c r="AP46" s="311"/>
      <c r="AQ46" s="311"/>
      <c r="AR46" s="241"/>
      <c r="AS46" s="241"/>
      <c r="AT46" s="241"/>
      <c r="AU46" s="241"/>
      <c r="AV46" s="241"/>
      <c r="AW46" s="241"/>
      <c r="AX46" s="241"/>
      <c r="AY46" s="316"/>
      <c r="AZ46" s="316"/>
      <c r="BA46" s="319"/>
    </row>
    <row r="47" spans="1:53" ht="15" customHeight="1" x14ac:dyDescent="0.2">
      <c r="A47" s="293"/>
      <c r="B47" s="296"/>
      <c r="C47" s="299"/>
      <c r="D47" s="325"/>
      <c r="E47" s="146"/>
      <c r="F47" s="100" t="str">
        <f t="shared" ref="F47:V47" si="25">IF(F48&gt;0,"НУ","")</f>
        <v/>
      </c>
      <c r="G47" s="101" t="str">
        <f t="shared" si="25"/>
        <v/>
      </c>
      <c r="H47" s="101" t="str">
        <f t="shared" si="25"/>
        <v/>
      </c>
      <c r="I47" s="101" t="str">
        <f t="shared" si="25"/>
        <v/>
      </c>
      <c r="J47" s="101" t="str">
        <f t="shared" si="25"/>
        <v/>
      </c>
      <c r="K47" s="101" t="str">
        <f t="shared" si="25"/>
        <v/>
      </c>
      <c r="L47" s="101" t="str">
        <f t="shared" si="25"/>
        <v/>
      </c>
      <c r="M47" s="101" t="str">
        <f t="shared" si="25"/>
        <v/>
      </c>
      <c r="N47" s="101" t="str">
        <f t="shared" si="25"/>
        <v/>
      </c>
      <c r="O47" s="101" t="str">
        <f t="shared" si="25"/>
        <v/>
      </c>
      <c r="P47" s="101" t="str">
        <f t="shared" si="25"/>
        <v/>
      </c>
      <c r="Q47" s="101" t="str">
        <f t="shared" si="25"/>
        <v/>
      </c>
      <c r="R47" s="101" t="str">
        <f t="shared" si="25"/>
        <v/>
      </c>
      <c r="S47" s="101" t="str">
        <f t="shared" si="25"/>
        <v/>
      </c>
      <c r="T47" s="101" t="str">
        <f t="shared" si="25"/>
        <v/>
      </c>
      <c r="U47" s="101" t="str">
        <f t="shared" si="25"/>
        <v/>
      </c>
      <c r="V47" s="101" t="str">
        <f t="shared" si="25"/>
        <v/>
      </c>
      <c r="W47" s="102"/>
      <c r="X47" s="102"/>
      <c r="Y47" s="101"/>
      <c r="Z47" s="102"/>
      <c r="AA47" s="102"/>
      <c r="AB47" s="101"/>
      <c r="AC47" s="101"/>
      <c r="AD47" s="102"/>
      <c r="AE47" s="180"/>
      <c r="AF47" s="101"/>
      <c r="AG47" s="101"/>
      <c r="AH47" s="101" t="str">
        <f>IF(AH48&gt;0,"НУ","")</f>
        <v/>
      </c>
      <c r="AI47" s="101" t="str">
        <f>IF(AI48&gt;0,"НУ","")</f>
        <v/>
      </c>
      <c r="AJ47" s="130" t="str">
        <f>IF(AJ48&gt;0,"НУ","")</f>
        <v/>
      </c>
      <c r="AK47" s="321"/>
      <c r="AL47" s="279"/>
      <c r="AM47" s="305"/>
      <c r="AN47" s="308"/>
      <c r="AO47" s="311"/>
      <c r="AP47" s="311"/>
      <c r="AQ47" s="311"/>
      <c r="AR47" s="241"/>
      <c r="AS47" s="241"/>
      <c r="AT47" s="241"/>
      <c r="AU47" s="241"/>
      <c r="AV47" s="241"/>
      <c r="AW47" s="241"/>
      <c r="AX47" s="241"/>
      <c r="AY47" s="316"/>
      <c r="AZ47" s="316"/>
      <c r="BA47" s="319"/>
    </row>
    <row r="48" spans="1:53" ht="15" customHeight="1" thickBot="1" x14ac:dyDescent="0.25">
      <c r="A48" s="294"/>
      <c r="B48" s="297"/>
      <c r="C48" s="300"/>
      <c r="D48" s="326"/>
      <c r="E48" s="147"/>
      <c r="F48" s="105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94"/>
      <c r="X48" s="194"/>
      <c r="Y48" s="106"/>
      <c r="Z48" s="194"/>
      <c r="AA48" s="194"/>
      <c r="AB48" s="106"/>
      <c r="AC48" s="106"/>
      <c r="AD48" s="194"/>
      <c r="AE48" s="181"/>
      <c r="AF48" s="106"/>
      <c r="AG48" s="106"/>
      <c r="AH48" s="106"/>
      <c r="AI48" s="106"/>
      <c r="AJ48" s="107"/>
      <c r="AK48" s="322"/>
      <c r="AL48" s="280"/>
      <c r="AM48" s="306"/>
      <c r="AN48" s="309"/>
      <c r="AO48" s="312"/>
      <c r="AP48" s="312"/>
      <c r="AQ48" s="312"/>
      <c r="AR48" s="242"/>
      <c r="AS48" s="242"/>
      <c r="AT48" s="242"/>
      <c r="AU48" s="242"/>
      <c r="AV48" s="242"/>
      <c r="AW48" s="242"/>
      <c r="AX48" s="242"/>
      <c r="AY48" s="317"/>
      <c r="AZ48" s="317"/>
      <c r="BA48" s="320"/>
    </row>
    <row r="49" spans="1:53" ht="15" customHeight="1" x14ac:dyDescent="0.2">
      <c r="A49" s="292">
        <v>11</v>
      </c>
      <c r="B49" s="295" t="str">
        <f>IFERROR(VLOOKUP($C49,Списки!$A$1:$C$4003,2,0),"")</f>
        <v>Терещенко Сергій Едуардович</v>
      </c>
      <c r="C49" s="343" t="s">
        <v>427</v>
      </c>
      <c r="D49" s="324" t="str">
        <f>IFERROR(VLOOKUP($C49,Списки!$A$1:$C$4003,3,0),"")</f>
        <v>слюсар-ремонтник</v>
      </c>
      <c r="E49" s="145"/>
      <c r="F49" s="92" t="str">
        <f>VLOOKUP(F$7,Графік!$M$5:$P$35,3,0)</f>
        <v>Р</v>
      </c>
      <c r="G49" s="124" t="str">
        <f>VLOOKUP(G$7,Графік!$M$5:$P$35,3,0)</f>
        <v>ВВ</v>
      </c>
      <c r="H49" s="124" t="str">
        <f>VLOOKUP(H$7,Графік!$M$5:$P$35,3,0)</f>
        <v>ВВ</v>
      </c>
      <c r="I49" s="124" t="str">
        <f>VLOOKUP(I$7,Графік!$M$5:$P$35,3,0)</f>
        <v>Р</v>
      </c>
      <c r="J49" s="124" t="str">
        <f>VLOOKUP(J$7,Графік!$M$5:$P$35,3,0)</f>
        <v>Р</v>
      </c>
      <c r="K49" s="124" t="str">
        <f>VLOOKUP(K$7,Графік!$M$5:$P$35,3,0)</f>
        <v>Р</v>
      </c>
      <c r="L49" s="124" t="str">
        <f>VLOOKUP(L$7,Графік!$M$5:$P$35,3,0)</f>
        <v>Р</v>
      </c>
      <c r="M49" s="124" t="str">
        <f>VLOOKUP(M$7,Графік!$M$5:$P$35,3,0)</f>
        <v>Р</v>
      </c>
      <c r="N49" s="124" t="str">
        <f>VLOOKUP(N$7,Графік!$M$5:$P$35,3,0)</f>
        <v>ВВ</v>
      </c>
      <c r="O49" s="124" t="str">
        <f>VLOOKUP(O$7,Графік!$M$5:$P$35,3,0)</f>
        <v>ВВ</v>
      </c>
      <c r="P49" s="124" t="str">
        <f>VLOOKUP(P$7,Графік!$M$5:$P$35,3,0)</f>
        <v>Р</v>
      </c>
      <c r="Q49" s="124" t="str">
        <f>VLOOKUP(Q$7,Графік!$M$5:$P$35,3,0)</f>
        <v>Р</v>
      </c>
      <c r="R49" s="124" t="str">
        <f>VLOOKUP(R$7,Графік!$M$5:$P$35,3,0)</f>
        <v>Р</v>
      </c>
      <c r="S49" s="124" t="str">
        <f>VLOOKUP(S$7,Графік!$M$5:$P$35,3,0)</f>
        <v>Р</v>
      </c>
      <c r="T49" s="124" t="s">
        <v>502</v>
      </c>
      <c r="U49" s="124" t="str">
        <f>VLOOKUP(U$7,Графік!$M$5:$P$35,3,0)</f>
        <v>ВВ</v>
      </c>
      <c r="V49" s="124" t="str">
        <f>VLOOKUP(V$7,Графік!$M$5:$P$35,3,0)</f>
        <v>ВВ</v>
      </c>
      <c r="W49" s="159" t="str">
        <f>VLOOKUP(W$7,Графік!$M$5:$P$35,3,0)</f>
        <v>Р</v>
      </c>
      <c r="X49" s="159" t="str">
        <f>VLOOKUP(X$7,Графік!$M$5:$P$35,3,0)</f>
        <v>Р</v>
      </c>
      <c r="Y49" s="124" t="str">
        <f>VLOOKUP(Y$7,Графік!$M$5:$P$35,3,0)</f>
        <v>Р</v>
      </c>
      <c r="Z49" s="159" t="str">
        <f>VLOOKUP(Z$7,Графік!$M$5:$P$35,3,0)</f>
        <v>Р</v>
      </c>
      <c r="AA49" s="159" t="str">
        <f>VLOOKUP(AA$7,Графік!$M$5:$P$35,3,0)</f>
        <v>Р</v>
      </c>
      <c r="AB49" s="124" t="str">
        <f>VLOOKUP(AB$7,Графік!$M$5:$P$35,3,0)</f>
        <v>ВВ</v>
      </c>
      <c r="AC49" s="124" t="str">
        <f>VLOOKUP(AC$7,Графік!$M$5:$P$35,3,0)</f>
        <v>ВВ</v>
      </c>
      <c r="AD49" s="159" t="s">
        <v>501</v>
      </c>
      <c r="AE49" s="188" t="s">
        <v>501</v>
      </c>
      <c r="AF49" s="124" t="str">
        <f>VLOOKUP(AF$7,Графік!$M$5:$P$35,3,0)</f>
        <v>Р</v>
      </c>
      <c r="AG49" s="124" t="str">
        <f>VLOOKUP(AG$7,Графік!$M$5:$P$35,3,0)</f>
        <v>Р</v>
      </c>
      <c r="AH49" s="124"/>
      <c r="AI49" s="124"/>
      <c r="AJ49" s="125"/>
      <c r="AK49" s="321">
        <f ca="1">SUMIF($F49:$AJ52,"Р",$F50:$AJ50)</f>
        <v>114</v>
      </c>
      <c r="AL49" s="279">
        <f ca="1">SUMIF($F51:$AJ52,"НУ",$F52:$AJ52)</f>
        <v>0</v>
      </c>
      <c r="AM49" s="305">
        <f ca="1">SUMIF(F49:AJ52,"РВ",F50:AJ50)</f>
        <v>0</v>
      </c>
      <c r="AN49" s="308">
        <f ca="1">AK49+AL49+AM49</f>
        <v>114</v>
      </c>
      <c r="AO49" s="310">
        <f t="shared" ref="AO49" si="26">COUNTIF($F49:$AJ52,"=Р")</f>
        <v>17</v>
      </c>
      <c r="AP49" s="311">
        <f>COUNTIF($F49:$AJ52,"=ВВ")</f>
        <v>8</v>
      </c>
      <c r="AQ49" s="311">
        <f>COUNTIF($F49:$AJ52,"=В")</f>
        <v>0</v>
      </c>
      <c r="AR49" s="241">
        <f>COUNTIF($F49:$AJ52,"=НА")</f>
        <v>1</v>
      </c>
      <c r="AS49" s="241">
        <f>COUNTIF(F49:AJ52,"=ТН")</f>
        <v>0</v>
      </c>
      <c r="AT49" s="241">
        <f>COUNTIF($F49:$AJ52,"=ВД")</f>
        <v>0</v>
      </c>
      <c r="AU49" s="241">
        <f>COUNTIF($F49:$AJ52,"=ВП")</f>
        <v>0</v>
      </c>
      <c r="AV49" s="241">
        <f>COUNTIF($F49:$AJ52,"=ДД")</f>
        <v>0</v>
      </c>
      <c r="AW49" s="241">
        <f>COUNTIF($F49:$AJ52,"=П")</f>
        <v>0</v>
      </c>
      <c r="AX49" s="241">
        <f>COUNTIF($F49:$AJ52,"=ПР")</f>
        <v>0</v>
      </c>
      <c r="AY49" s="316">
        <f>COUNTIF($F49:$AJ52,"=І")</f>
        <v>0</v>
      </c>
      <c r="AZ49" s="316">
        <f>COUNTIF($F49:$AJ52,"=НЗ")</f>
        <v>2</v>
      </c>
      <c r="BA49" s="318">
        <f>IF(C49&gt;1,Графік!$P$36,"")</f>
        <v>160</v>
      </c>
    </row>
    <row r="50" spans="1:53" ht="15" customHeight="1" x14ac:dyDescent="0.2">
      <c r="A50" s="293"/>
      <c r="B50" s="296"/>
      <c r="C50" s="299"/>
      <c r="D50" s="325"/>
      <c r="E50" s="146"/>
      <c r="F50" s="96">
        <f t="shared" ref="F50:V50" si="27">IF(F49="Р",8,"")</f>
        <v>8</v>
      </c>
      <c r="G50" s="97" t="str">
        <f t="shared" si="27"/>
        <v/>
      </c>
      <c r="H50" s="97" t="str">
        <f t="shared" si="27"/>
        <v/>
      </c>
      <c r="I50" s="97">
        <f t="shared" si="27"/>
        <v>8</v>
      </c>
      <c r="J50" s="97">
        <f t="shared" si="27"/>
        <v>8</v>
      </c>
      <c r="K50" s="97">
        <f t="shared" si="27"/>
        <v>8</v>
      </c>
      <c r="L50" s="97">
        <f t="shared" si="27"/>
        <v>8</v>
      </c>
      <c r="M50" s="97">
        <f t="shared" si="27"/>
        <v>8</v>
      </c>
      <c r="N50" s="97" t="str">
        <f t="shared" si="27"/>
        <v/>
      </c>
      <c r="O50" s="97" t="str">
        <f t="shared" si="27"/>
        <v/>
      </c>
      <c r="P50" s="97">
        <f t="shared" si="27"/>
        <v>8</v>
      </c>
      <c r="Q50" s="97">
        <f t="shared" si="27"/>
        <v>8</v>
      </c>
      <c r="R50" s="97">
        <v>7</v>
      </c>
      <c r="S50" s="97">
        <v>3</v>
      </c>
      <c r="T50" s="97" t="str">
        <f t="shared" si="27"/>
        <v/>
      </c>
      <c r="U50" s="97" t="str">
        <f t="shared" si="27"/>
        <v/>
      </c>
      <c r="V50" s="97" t="str">
        <f t="shared" si="27"/>
        <v/>
      </c>
      <c r="W50" s="160">
        <v>8</v>
      </c>
      <c r="X50" s="160">
        <v>8</v>
      </c>
      <c r="Y50" s="97">
        <v>8</v>
      </c>
      <c r="Z50" s="160">
        <v>8</v>
      </c>
      <c r="AA50" s="160">
        <v>8</v>
      </c>
      <c r="AB50" s="97"/>
      <c r="AC50" s="97"/>
      <c r="AD50" s="160"/>
      <c r="AE50" s="179"/>
      <c r="AF50" s="97"/>
      <c r="AG50" s="97"/>
      <c r="AH50" s="97"/>
      <c r="AI50" s="97"/>
      <c r="AJ50" s="98"/>
      <c r="AK50" s="321"/>
      <c r="AL50" s="279"/>
      <c r="AM50" s="305"/>
      <c r="AN50" s="308"/>
      <c r="AO50" s="311"/>
      <c r="AP50" s="311"/>
      <c r="AQ50" s="311"/>
      <c r="AR50" s="241"/>
      <c r="AS50" s="241"/>
      <c r="AT50" s="241"/>
      <c r="AU50" s="241"/>
      <c r="AV50" s="241"/>
      <c r="AW50" s="241"/>
      <c r="AX50" s="241"/>
      <c r="AY50" s="316"/>
      <c r="AZ50" s="316"/>
      <c r="BA50" s="319"/>
    </row>
    <row r="51" spans="1:53" ht="15" customHeight="1" x14ac:dyDescent="0.2">
      <c r="A51" s="293"/>
      <c r="B51" s="296"/>
      <c r="C51" s="299"/>
      <c r="D51" s="325"/>
      <c r="E51" s="146"/>
      <c r="F51" s="100" t="str">
        <f t="shared" ref="F51:V51" si="28">IF(F52&gt;0,"НУ","")</f>
        <v/>
      </c>
      <c r="G51" s="101" t="str">
        <f t="shared" si="28"/>
        <v/>
      </c>
      <c r="H51" s="101" t="str">
        <f t="shared" si="28"/>
        <v/>
      </c>
      <c r="I51" s="101" t="str">
        <f t="shared" si="28"/>
        <v/>
      </c>
      <c r="J51" s="101" t="str">
        <f t="shared" si="28"/>
        <v/>
      </c>
      <c r="K51" s="101" t="str">
        <f t="shared" si="28"/>
        <v/>
      </c>
      <c r="L51" s="101" t="str">
        <f t="shared" si="28"/>
        <v/>
      </c>
      <c r="M51" s="101" t="str">
        <f t="shared" si="28"/>
        <v/>
      </c>
      <c r="N51" s="101" t="str">
        <f t="shared" si="28"/>
        <v/>
      </c>
      <c r="O51" s="101" t="str">
        <f t="shared" si="28"/>
        <v/>
      </c>
      <c r="P51" s="101" t="str">
        <f t="shared" si="28"/>
        <v/>
      </c>
      <c r="Q51" s="101" t="str">
        <f t="shared" si="28"/>
        <v/>
      </c>
      <c r="R51" s="101" t="str">
        <f t="shared" si="28"/>
        <v/>
      </c>
      <c r="S51" s="101" t="str">
        <f t="shared" si="28"/>
        <v/>
      </c>
      <c r="T51" s="101" t="str">
        <f t="shared" si="28"/>
        <v/>
      </c>
      <c r="U51" s="101" t="str">
        <f t="shared" si="28"/>
        <v/>
      </c>
      <c r="V51" s="101" t="str">
        <f t="shared" si="28"/>
        <v/>
      </c>
      <c r="W51" s="102"/>
      <c r="X51" s="102"/>
      <c r="Y51" s="101"/>
      <c r="Z51" s="102"/>
      <c r="AA51" s="102"/>
      <c r="AB51" s="101"/>
      <c r="AC51" s="101"/>
      <c r="AD51" s="102"/>
      <c r="AE51" s="180"/>
      <c r="AF51" s="101"/>
      <c r="AG51" s="101"/>
      <c r="AH51" s="101" t="str">
        <f>IF(AH52&gt;0,"НУ","")</f>
        <v/>
      </c>
      <c r="AI51" s="101" t="str">
        <f>IF(AI52&gt;0,"НУ","")</f>
        <v/>
      </c>
      <c r="AJ51" s="130" t="str">
        <f>IF(AJ52&gt;0,"НУ","")</f>
        <v/>
      </c>
      <c r="AK51" s="321"/>
      <c r="AL51" s="279"/>
      <c r="AM51" s="305"/>
      <c r="AN51" s="308"/>
      <c r="AO51" s="311"/>
      <c r="AP51" s="311"/>
      <c r="AQ51" s="311"/>
      <c r="AR51" s="241"/>
      <c r="AS51" s="241"/>
      <c r="AT51" s="241"/>
      <c r="AU51" s="241"/>
      <c r="AV51" s="241"/>
      <c r="AW51" s="241"/>
      <c r="AX51" s="241"/>
      <c r="AY51" s="316"/>
      <c r="AZ51" s="316"/>
      <c r="BA51" s="319"/>
    </row>
    <row r="52" spans="1:53" ht="15" customHeight="1" thickBot="1" x14ac:dyDescent="0.25">
      <c r="A52" s="294"/>
      <c r="B52" s="297"/>
      <c r="C52" s="300"/>
      <c r="D52" s="326"/>
      <c r="E52" s="147"/>
      <c r="F52" s="105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94"/>
      <c r="X52" s="194"/>
      <c r="Y52" s="106"/>
      <c r="Z52" s="194"/>
      <c r="AA52" s="194"/>
      <c r="AB52" s="106"/>
      <c r="AC52" s="106"/>
      <c r="AD52" s="194"/>
      <c r="AE52" s="181"/>
      <c r="AF52" s="106"/>
      <c r="AG52" s="106"/>
      <c r="AH52" s="106"/>
      <c r="AI52" s="106"/>
      <c r="AJ52" s="107"/>
      <c r="AK52" s="322"/>
      <c r="AL52" s="280"/>
      <c r="AM52" s="306"/>
      <c r="AN52" s="309"/>
      <c r="AO52" s="312"/>
      <c r="AP52" s="312"/>
      <c r="AQ52" s="312"/>
      <c r="AR52" s="242"/>
      <c r="AS52" s="242"/>
      <c r="AT52" s="242"/>
      <c r="AU52" s="242"/>
      <c r="AV52" s="242"/>
      <c r="AW52" s="242"/>
      <c r="AX52" s="242"/>
      <c r="AY52" s="317"/>
      <c r="AZ52" s="317"/>
      <c r="BA52" s="320"/>
    </row>
    <row r="53" spans="1:53" ht="15" customHeight="1" x14ac:dyDescent="0.2">
      <c r="A53" s="292">
        <v>12</v>
      </c>
      <c r="B53" s="295" t="str">
        <f>IFERROR(VLOOKUP($C53,Списки!$A$1:$C$4003,2,0),"")</f>
        <v>Тимофійчук Орест Методійович</v>
      </c>
      <c r="C53" s="343" t="s">
        <v>429</v>
      </c>
      <c r="D53" s="324" t="str">
        <f>IFERROR(VLOOKUP($C53,Списки!$A$1:$C$4003,3,0),"")</f>
        <v>слюсар-ремонтник</v>
      </c>
      <c r="E53" s="145"/>
      <c r="F53" s="92" t="str">
        <f>VLOOKUP(F$7,Графік!$M$5:$P$35,3,0)</f>
        <v>Р</v>
      </c>
      <c r="G53" s="124" t="str">
        <f>VLOOKUP(G$7,Графік!$M$5:$P$35,3,0)</f>
        <v>ВВ</v>
      </c>
      <c r="H53" s="124" t="str">
        <f>VLOOKUP(H$7,Графік!$M$5:$P$35,3,0)</f>
        <v>ВВ</v>
      </c>
      <c r="I53" s="124" t="str">
        <f>VLOOKUP(I$7,Графік!$M$5:$P$35,3,0)</f>
        <v>Р</v>
      </c>
      <c r="J53" s="124" t="str">
        <f>VLOOKUP(J$7,Графік!$M$5:$P$35,3,0)</f>
        <v>Р</v>
      </c>
      <c r="K53" s="124" t="str">
        <f>VLOOKUP(K$7,Графік!$M$5:$P$35,3,0)</f>
        <v>Р</v>
      </c>
      <c r="L53" s="124" t="str">
        <f>VLOOKUP(L$7,Графік!$M$5:$P$35,3,0)</f>
        <v>Р</v>
      </c>
      <c r="M53" s="124" t="str">
        <f>VLOOKUP(M$7,Графік!$M$5:$P$35,3,0)</f>
        <v>Р</v>
      </c>
      <c r="N53" s="124" t="str">
        <f>VLOOKUP(N$7,Графік!$M$5:$P$35,3,0)</f>
        <v>ВВ</v>
      </c>
      <c r="O53" s="124" t="str">
        <f>VLOOKUP(O$7,Графік!$M$5:$P$35,3,0)</f>
        <v>ВВ</v>
      </c>
      <c r="P53" s="124" t="str">
        <f>VLOOKUP(P$7,Графік!$M$5:$P$35,3,0)</f>
        <v>Р</v>
      </c>
      <c r="Q53" s="124" t="str">
        <f>VLOOKUP(Q$7,Графік!$M$5:$P$35,3,0)</f>
        <v>Р</v>
      </c>
      <c r="R53" s="124" t="str">
        <f>VLOOKUP(R$7,Графік!$M$5:$P$35,3,0)</f>
        <v>Р</v>
      </c>
      <c r="S53" s="124" t="str">
        <f>VLOOKUP(S$7,Графік!$M$5:$P$35,3,0)</f>
        <v>Р</v>
      </c>
      <c r="T53" s="124" t="str">
        <f>VLOOKUP(T$7,Графік!$M$5:$P$35,3,0)</f>
        <v>Р</v>
      </c>
      <c r="U53" s="124" t="str">
        <f>VLOOKUP(U$7,Графік!$M$5:$P$35,3,0)</f>
        <v>ВВ</v>
      </c>
      <c r="V53" s="124" t="str">
        <f>VLOOKUP(V$7,Графік!$M$5:$P$35,3,0)</f>
        <v>ВВ</v>
      </c>
      <c r="W53" s="159" t="str">
        <f>VLOOKUP(W$7,Графік!$M$5:$P$35,3,0)</f>
        <v>Р</v>
      </c>
      <c r="X53" s="159" t="str">
        <f>VLOOKUP(X$7,Графік!$M$5:$P$35,3,0)</f>
        <v>Р</v>
      </c>
      <c r="Y53" s="124" t="str">
        <f>VLOOKUP(Y$7,Графік!$M$5:$P$35,3,0)</f>
        <v>Р</v>
      </c>
      <c r="Z53" s="159" t="str">
        <f>VLOOKUP(Z$7,Графік!$M$5:$P$35,3,0)</f>
        <v>Р</v>
      </c>
      <c r="AA53" s="159" t="str">
        <f>VLOOKUP(AA$7,Графік!$M$5:$P$35,3,0)</f>
        <v>Р</v>
      </c>
      <c r="AB53" s="124" t="str">
        <f>VLOOKUP(AB$7,Графік!$M$5:$P$35,3,0)</f>
        <v>ВВ</v>
      </c>
      <c r="AC53" s="124" t="str">
        <f>VLOOKUP(AC$7,Графік!$M$5:$P$35,3,0)</f>
        <v>ВВ</v>
      </c>
      <c r="AD53" s="159" t="str">
        <f>VLOOKUP(AD$7,Графік!$M$5:$P$35,3,0)</f>
        <v>Р</v>
      </c>
      <c r="AE53" s="188" t="str">
        <f>VLOOKUP(AE$7,Графік!$M$5:$P$35,3,0)</f>
        <v>Р</v>
      </c>
      <c r="AF53" s="124" t="str">
        <f>VLOOKUP(AF$7,Графік!$M$5:$P$35,3,0)</f>
        <v>Р</v>
      </c>
      <c r="AG53" s="124" t="str">
        <f>VLOOKUP(AG$7,Графік!$M$5:$P$35,3,0)</f>
        <v>Р</v>
      </c>
      <c r="AH53" s="124"/>
      <c r="AI53" s="124"/>
      <c r="AJ53" s="125"/>
      <c r="AK53" s="321">
        <f ca="1">SUMIF($F53:$AJ56,"Р",$F54:$AJ54)</f>
        <v>144</v>
      </c>
      <c r="AL53" s="279">
        <f ca="1">SUMIF($F55:$AJ56,"НУ",$F56:$AJ56)</f>
        <v>0</v>
      </c>
      <c r="AM53" s="305">
        <f ca="1">SUMIF(F53:AJ56,"РВ",F54:AJ54)</f>
        <v>0</v>
      </c>
      <c r="AN53" s="308">
        <f ca="1">AK53+AL53+AM53</f>
        <v>144</v>
      </c>
      <c r="AO53" s="310">
        <f t="shared" ref="AO53" si="29">COUNTIF($F53:$AJ56,"=Р")</f>
        <v>20</v>
      </c>
      <c r="AP53" s="311">
        <f>COUNTIF($F53:$AJ56,"=ВВ")</f>
        <v>8</v>
      </c>
      <c r="AQ53" s="311">
        <f>COUNTIF($F53:$AJ56,"=В")</f>
        <v>0</v>
      </c>
      <c r="AR53" s="241">
        <f>COUNTIF($F53:$AJ56,"=НА")</f>
        <v>0</v>
      </c>
      <c r="AS53" s="241">
        <f>COUNTIF(F53:AJ56,"=ТН")</f>
        <v>0</v>
      </c>
      <c r="AT53" s="241">
        <f>COUNTIF($F53:$AJ56,"=ВД")</f>
        <v>0</v>
      </c>
      <c r="AU53" s="241">
        <f>COUNTIF($F53:$AJ56,"=ВП")</f>
        <v>0</v>
      </c>
      <c r="AV53" s="241">
        <f>COUNTIF($F53:$AJ56,"=ДД")</f>
        <v>0</v>
      </c>
      <c r="AW53" s="241">
        <f>COUNTIF($F53:$AJ56,"=П")</f>
        <v>0</v>
      </c>
      <c r="AX53" s="241">
        <f>COUNTIF($F53:$AJ56,"=ПР")</f>
        <v>0</v>
      </c>
      <c r="AY53" s="316">
        <f>COUNTIF($F53:$AJ56,"=І")</f>
        <v>0</v>
      </c>
      <c r="AZ53" s="316">
        <f>COUNTIF($F53:$AJ56,"=НЗ")</f>
        <v>0</v>
      </c>
      <c r="BA53" s="318">
        <f>IF(C53&gt;1,Графік!$P$36,"")</f>
        <v>160</v>
      </c>
    </row>
    <row r="54" spans="1:53" ht="15" customHeight="1" x14ac:dyDescent="0.2">
      <c r="A54" s="293"/>
      <c r="B54" s="296"/>
      <c r="C54" s="299"/>
      <c r="D54" s="325"/>
      <c r="E54" s="146"/>
      <c r="F54" s="96">
        <f t="shared" ref="F54:V54" si="30">IF(F53="Р",8,"")</f>
        <v>8</v>
      </c>
      <c r="G54" s="97" t="str">
        <f t="shared" si="30"/>
        <v/>
      </c>
      <c r="H54" s="97" t="str">
        <f t="shared" si="30"/>
        <v/>
      </c>
      <c r="I54" s="97">
        <f t="shared" si="30"/>
        <v>8</v>
      </c>
      <c r="J54" s="97">
        <f t="shared" si="30"/>
        <v>8</v>
      </c>
      <c r="K54" s="97">
        <f t="shared" si="30"/>
        <v>8</v>
      </c>
      <c r="L54" s="97">
        <f t="shared" si="30"/>
        <v>8</v>
      </c>
      <c r="M54" s="97">
        <f t="shared" si="30"/>
        <v>8</v>
      </c>
      <c r="N54" s="97" t="str">
        <f t="shared" si="30"/>
        <v/>
      </c>
      <c r="O54" s="97" t="str">
        <f t="shared" si="30"/>
        <v/>
      </c>
      <c r="P54" s="97">
        <f t="shared" si="30"/>
        <v>8</v>
      </c>
      <c r="Q54" s="97">
        <f t="shared" si="30"/>
        <v>8</v>
      </c>
      <c r="R54" s="97">
        <f t="shared" si="30"/>
        <v>8</v>
      </c>
      <c r="S54" s="97">
        <f t="shared" si="30"/>
        <v>8</v>
      </c>
      <c r="T54" s="97">
        <f t="shared" si="30"/>
        <v>8</v>
      </c>
      <c r="U54" s="97" t="str">
        <f t="shared" si="30"/>
        <v/>
      </c>
      <c r="V54" s="97" t="str">
        <f t="shared" si="30"/>
        <v/>
      </c>
      <c r="W54" s="160">
        <v>8</v>
      </c>
      <c r="X54" s="160">
        <v>8</v>
      </c>
      <c r="Y54" s="97">
        <v>8</v>
      </c>
      <c r="Z54" s="160">
        <v>8</v>
      </c>
      <c r="AA54" s="160">
        <v>8</v>
      </c>
      <c r="AB54" s="97"/>
      <c r="AC54" s="97"/>
      <c r="AD54" s="160">
        <v>8</v>
      </c>
      <c r="AE54" s="179">
        <v>8</v>
      </c>
      <c r="AF54" s="97"/>
      <c r="AG54" s="97"/>
      <c r="AH54" s="97"/>
      <c r="AI54" s="97"/>
      <c r="AJ54" s="98"/>
      <c r="AK54" s="321"/>
      <c r="AL54" s="279"/>
      <c r="AM54" s="305"/>
      <c r="AN54" s="308"/>
      <c r="AO54" s="311"/>
      <c r="AP54" s="311"/>
      <c r="AQ54" s="311"/>
      <c r="AR54" s="241"/>
      <c r="AS54" s="241"/>
      <c r="AT54" s="241"/>
      <c r="AU54" s="241"/>
      <c r="AV54" s="241"/>
      <c r="AW54" s="241"/>
      <c r="AX54" s="241"/>
      <c r="AY54" s="316"/>
      <c r="AZ54" s="316"/>
      <c r="BA54" s="319"/>
    </row>
    <row r="55" spans="1:53" ht="15" customHeight="1" x14ac:dyDescent="0.2">
      <c r="A55" s="293"/>
      <c r="B55" s="296"/>
      <c r="C55" s="299"/>
      <c r="D55" s="325"/>
      <c r="E55" s="146"/>
      <c r="F55" s="100" t="str">
        <f t="shared" ref="F55:V55" si="31">IF(F56&gt;0,"НУ","")</f>
        <v/>
      </c>
      <c r="G55" s="101" t="str">
        <f t="shared" si="31"/>
        <v/>
      </c>
      <c r="H55" s="101" t="str">
        <f t="shared" si="31"/>
        <v/>
      </c>
      <c r="I55" s="101" t="str">
        <f t="shared" si="31"/>
        <v/>
      </c>
      <c r="J55" s="101" t="str">
        <f t="shared" si="31"/>
        <v/>
      </c>
      <c r="K55" s="101" t="str">
        <f t="shared" si="31"/>
        <v/>
      </c>
      <c r="L55" s="101" t="str">
        <f t="shared" si="31"/>
        <v/>
      </c>
      <c r="M55" s="101" t="str">
        <f t="shared" si="31"/>
        <v/>
      </c>
      <c r="N55" s="101" t="str">
        <f t="shared" si="31"/>
        <v/>
      </c>
      <c r="O55" s="101" t="str">
        <f t="shared" si="31"/>
        <v/>
      </c>
      <c r="P55" s="101" t="str">
        <f t="shared" si="31"/>
        <v/>
      </c>
      <c r="Q55" s="101" t="str">
        <f t="shared" si="31"/>
        <v/>
      </c>
      <c r="R55" s="101" t="str">
        <f t="shared" si="31"/>
        <v/>
      </c>
      <c r="S55" s="101" t="str">
        <f t="shared" si="31"/>
        <v/>
      </c>
      <c r="T55" s="101" t="str">
        <f t="shared" si="31"/>
        <v/>
      </c>
      <c r="U55" s="101" t="str">
        <f t="shared" si="31"/>
        <v/>
      </c>
      <c r="V55" s="101" t="str">
        <f t="shared" si="31"/>
        <v/>
      </c>
      <c r="W55" s="102"/>
      <c r="X55" s="102"/>
      <c r="Y55" s="101"/>
      <c r="Z55" s="102"/>
      <c r="AA55" s="102"/>
      <c r="AB55" s="101"/>
      <c r="AC55" s="101"/>
      <c r="AD55" s="102"/>
      <c r="AE55" s="180"/>
      <c r="AF55" s="101"/>
      <c r="AG55" s="101"/>
      <c r="AH55" s="101" t="str">
        <f>IF(AH56&gt;0,"НУ","")</f>
        <v/>
      </c>
      <c r="AI55" s="101" t="str">
        <f>IF(AI56&gt;0,"НУ","")</f>
        <v/>
      </c>
      <c r="AJ55" s="130" t="str">
        <f>IF(AJ56&gt;0,"НУ","")</f>
        <v/>
      </c>
      <c r="AK55" s="321"/>
      <c r="AL55" s="279"/>
      <c r="AM55" s="305"/>
      <c r="AN55" s="308"/>
      <c r="AO55" s="311"/>
      <c r="AP55" s="311"/>
      <c r="AQ55" s="311"/>
      <c r="AR55" s="241"/>
      <c r="AS55" s="241"/>
      <c r="AT55" s="241"/>
      <c r="AU55" s="241"/>
      <c r="AV55" s="241"/>
      <c r="AW55" s="241"/>
      <c r="AX55" s="241"/>
      <c r="AY55" s="316"/>
      <c r="AZ55" s="316"/>
      <c r="BA55" s="319"/>
    </row>
    <row r="56" spans="1:53" ht="15" customHeight="1" thickBot="1" x14ac:dyDescent="0.25">
      <c r="A56" s="294"/>
      <c r="B56" s="297"/>
      <c r="C56" s="300"/>
      <c r="D56" s="326"/>
      <c r="E56" s="147"/>
      <c r="F56" s="105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94"/>
      <c r="X56" s="194"/>
      <c r="Y56" s="106"/>
      <c r="Z56" s="194"/>
      <c r="AA56" s="194"/>
      <c r="AB56" s="106"/>
      <c r="AC56" s="106"/>
      <c r="AD56" s="194"/>
      <c r="AE56" s="181"/>
      <c r="AF56" s="106"/>
      <c r="AG56" s="106"/>
      <c r="AH56" s="106"/>
      <c r="AI56" s="106"/>
      <c r="AJ56" s="107"/>
      <c r="AK56" s="322"/>
      <c r="AL56" s="280"/>
      <c r="AM56" s="306"/>
      <c r="AN56" s="309"/>
      <c r="AO56" s="312"/>
      <c r="AP56" s="312"/>
      <c r="AQ56" s="312"/>
      <c r="AR56" s="242"/>
      <c r="AS56" s="242"/>
      <c r="AT56" s="242"/>
      <c r="AU56" s="242"/>
      <c r="AV56" s="242"/>
      <c r="AW56" s="242"/>
      <c r="AX56" s="242"/>
      <c r="AY56" s="317"/>
      <c r="AZ56" s="317"/>
      <c r="BA56" s="320"/>
    </row>
    <row r="57" spans="1:53" ht="15" customHeight="1" x14ac:dyDescent="0.2">
      <c r="A57" s="292">
        <v>13</v>
      </c>
      <c r="B57" s="295" t="str">
        <f>IFERROR(VLOOKUP($C57,Списки!$A$1:$C$4003,2,0),"")</f>
        <v/>
      </c>
      <c r="C57" s="323"/>
      <c r="D57" s="324" t="str">
        <f>IFERROR(VLOOKUP($C57,Списки!$A$1:$C$4003,3,0),"")</f>
        <v/>
      </c>
      <c r="E57" s="145"/>
      <c r="F57" s="92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59"/>
      <c r="X57" s="159"/>
      <c r="Y57" s="124"/>
      <c r="Z57" s="159"/>
      <c r="AA57" s="159"/>
      <c r="AB57" s="124"/>
      <c r="AC57" s="124"/>
      <c r="AD57" s="159"/>
      <c r="AE57" s="188"/>
      <c r="AF57" s="124"/>
      <c r="AG57" s="124"/>
      <c r="AH57" s="124"/>
      <c r="AI57" s="124"/>
      <c r="AJ57" s="125"/>
      <c r="AK57" s="321">
        <f ca="1">SUMIF($F57:$AJ60,"Р",$F58:$AJ58)</f>
        <v>0</v>
      </c>
      <c r="AL57" s="279">
        <f ca="1">SUMIF($F59:$AJ60,"НУ",$F60:$AJ60)</f>
        <v>0</v>
      </c>
      <c r="AM57" s="305">
        <f ca="1">SUMIF(F57:AJ60,"РВ",F58:AJ58)</f>
        <v>0</v>
      </c>
      <c r="AN57" s="308">
        <f ca="1">AK57+AL57+AM57</f>
        <v>0</v>
      </c>
      <c r="AO57" s="310">
        <f t="shared" ref="AO57" si="32">COUNTIF($F57:$AJ60,"=Р")</f>
        <v>0</v>
      </c>
      <c r="AP57" s="311">
        <f>COUNTIF($F57:$AJ60,"=ВВ")</f>
        <v>0</v>
      </c>
      <c r="AQ57" s="311">
        <f>COUNTIF($F57:$AJ60,"=В")</f>
        <v>0</v>
      </c>
      <c r="AR57" s="241">
        <f>COUNTIF($F57:$AJ60,"=НА")</f>
        <v>0</v>
      </c>
      <c r="AS57" s="241">
        <f>COUNTIF(F57:AJ60,"=ТН")</f>
        <v>0</v>
      </c>
      <c r="AT57" s="241">
        <f>COUNTIF($F57:$AJ60,"=ВД")</f>
        <v>0</v>
      </c>
      <c r="AU57" s="241">
        <f>COUNTIF($F57:$AJ60,"=ВП")</f>
        <v>0</v>
      </c>
      <c r="AV57" s="241">
        <f>COUNTIF($F57:$AJ60,"=ДД")</f>
        <v>0</v>
      </c>
      <c r="AW57" s="241">
        <f>COUNTIF($F57:$AJ60,"=П")</f>
        <v>0</v>
      </c>
      <c r="AX57" s="241">
        <f>COUNTIF($F57:$AJ60,"=ПР")</f>
        <v>0</v>
      </c>
      <c r="AY57" s="316">
        <f>COUNTIF($F57:$AJ60,"=І")</f>
        <v>0</v>
      </c>
      <c r="AZ57" s="316">
        <f>COUNTIF($F57:$AJ60,"=НЗ")</f>
        <v>0</v>
      </c>
      <c r="BA57" s="318" t="str">
        <f>IF(C57&gt;1,Графік!$P$36,"")</f>
        <v/>
      </c>
    </row>
    <row r="58" spans="1:53" ht="15" customHeight="1" x14ac:dyDescent="0.2">
      <c r="A58" s="293"/>
      <c r="B58" s="296"/>
      <c r="C58" s="299"/>
      <c r="D58" s="325"/>
      <c r="E58" s="146"/>
      <c r="F58" s="96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160"/>
      <c r="X58" s="160"/>
      <c r="Y58" s="97"/>
      <c r="Z58" s="160"/>
      <c r="AA58" s="160"/>
      <c r="AB58" s="97"/>
      <c r="AC58" s="97"/>
      <c r="AD58" s="160"/>
      <c r="AE58" s="179"/>
      <c r="AF58" s="97"/>
      <c r="AG58" s="97"/>
      <c r="AH58" s="97"/>
      <c r="AI58" s="97"/>
      <c r="AJ58" s="98"/>
      <c r="AK58" s="321"/>
      <c r="AL58" s="279"/>
      <c r="AM58" s="305"/>
      <c r="AN58" s="308"/>
      <c r="AO58" s="311"/>
      <c r="AP58" s="311"/>
      <c r="AQ58" s="311"/>
      <c r="AR58" s="241"/>
      <c r="AS58" s="241"/>
      <c r="AT58" s="241"/>
      <c r="AU58" s="241"/>
      <c r="AV58" s="241"/>
      <c r="AW58" s="241"/>
      <c r="AX58" s="241"/>
      <c r="AY58" s="316"/>
      <c r="AZ58" s="316"/>
      <c r="BA58" s="319"/>
    </row>
    <row r="59" spans="1:53" ht="15" customHeight="1" x14ac:dyDescent="0.2">
      <c r="A59" s="293"/>
      <c r="B59" s="296"/>
      <c r="C59" s="299"/>
      <c r="D59" s="325"/>
      <c r="E59" s="146"/>
      <c r="F59" s="100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2"/>
      <c r="X59" s="102"/>
      <c r="Y59" s="101"/>
      <c r="Z59" s="102"/>
      <c r="AA59" s="102"/>
      <c r="AB59" s="101"/>
      <c r="AC59" s="101"/>
      <c r="AD59" s="102"/>
      <c r="AE59" s="180"/>
      <c r="AF59" s="101"/>
      <c r="AG59" s="101"/>
      <c r="AH59" s="101" t="str">
        <f>IF(AH60&gt;0,"НУ","")</f>
        <v/>
      </c>
      <c r="AI59" s="101" t="str">
        <f>IF(AI60&gt;0,"НУ","")</f>
        <v/>
      </c>
      <c r="AJ59" s="130" t="str">
        <f>IF(AJ60&gt;0,"НУ","")</f>
        <v/>
      </c>
      <c r="AK59" s="321"/>
      <c r="AL59" s="279"/>
      <c r="AM59" s="305"/>
      <c r="AN59" s="308"/>
      <c r="AO59" s="311"/>
      <c r="AP59" s="311"/>
      <c r="AQ59" s="311"/>
      <c r="AR59" s="241"/>
      <c r="AS59" s="241"/>
      <c r="AT59" s="241"/>
      <c r="AU59" s="241"/>
      <c r="AV59" s="241"/>
      <c r="AW59" s="241"/>
      <c r="AX59" s="241"/>
      <c r="AY59" s="316"/>
      <c r="AZ59" s="316"/>
      <c r="BA59" s="319"/>
    </row>
    <row r="60" spans="1:53" ht="15" customHeight="1" thickBot="1" x14ac:dyDescent="0.25">
      <c r="A60" s="294"/>
      <c r="B60" s="297"/>
      <c r="C60" s="300"/>
      <c r="D60" s="326"/>
      <c r="E60" s="147"/>
      <c r="F60" s="105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94"/>
      <c r="X60" s="194"/>
      <c r="Y60" s="106"/>
      <c r="Z60" s="194"/>
      <c r="AA60" s="194"/>
      <c r="AB60" s="106"/>
      <c r="AC60" s="106"/>
      <c r="AD60" s="194"/>
      <c r="AE60" s="181"/>
      <c r="AF60" s="106"/>
      <c r="AG60" s="106"/>
      <c r="AH60" s="106"/>
      <c r="AI60" s="106"/>
      <c r="AJ60" s="107"/>
      <c r="AK60" s="322"/>
      <c r="AL60" s="280"/>
      <c r="AM60" s="306"/>
      <c r="AN60" s="309"/>
      <c r="AO60" s="312"/>
      <c r="AP60" s="312"/>
      <c r="AQ60" s="312"/>
      <c r="AR60" s="242"/>
      <c r="AS60" s="242"/>
      <c r="AT60" s="242"/>
      <c r="AU60" s="242"/>
      <c r="AV60" s="242"/>
      <c r="AW60" s="242"/>
      <c r="AX60" s="242"/>
      <c r="AY60" s="317"/>
      <c r="AZ60" s="317"/>
      <c r="BA60" s="320"/>
    </row>
    <row r="61" spans="1:53" ht="15" customHeight="1" x14ac:dyDescent="0.2">
      <c r="A61" s="292">
        <v>14</v>
      </c>
      <c r="B61" s="295" t="str">
        <f>IFERROR(VLOOKUP($C61,Списки!$A$1:$C$4003,2,0),"")</f>
        <v/>
      </c>
      <c r="C61" s="323"/>
      <c r="D61" s="324" t="str">
        <f>IFERROR(VLOOKUP($C61,Списки!$A$1:$C$4003,3,0),"")</f>
        <v/>
      </c>
      <c r="E61" s="145"/>
      <c r="F61" s="92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59"/>
      <c r="X61" s="159"/>
      <c r="Y61" s="124"/>
      <c r="Z61" s="159"/>
      <c r="AA61" s="159"/>
      <c r="AB61" s="124"/>
      <c r="AC61" s="124"/>
      <c r="AD61" s="159"/>
      <c r="AE61" s="188"/>
      <c r="AF61" s="124"/>
      <c r="AG61" s="124"/>
      <c r="AH61" s="124"/>
      <c r="AI61" s="124"/>
      <c r="AJ61" s="125"/>
      <c r="AK61" s="321">
        <f ca="1">SUMIF($F61:$AJ64,"Р",$F62:$AJ62)</f>
        <v>0</v>
      </c>
      <c r="AL61" s="279">
        <f ca="1">SUMIF($F63:$AJ64,"НУ",$F64:$AJ64)</f>
        <v>0</v>
      </c>
      <c r="AM61" s="305">
        <f ca="1">SUMIF(F61:AJ64,"РВ",F62:AJ62)</f>
        <v>0</v>
      </c>
      <c r="AN61" s="308">
        <f ca="1">AK61+AL61+AM61</f>
        <v>0</v>
      </c>
      <c r="AO61" s="310">
        <f t="shared" ref="AO61" si="33">COUNTIF($F61:$AJ64,"=Р")</f>
        <v>0</v>
      </c>
      <c r="AP61" s="311">
        <f>COUNTIF($F61:$AJ64,"=ВВ")</f>
        <v>0</v>
      </c>
      <c r="AQ61" s="311">
        <f>COUNTIF($F61:$AJ64,"=В")</f>
        <v>0</v>
      </c>
      <c r="AR61" s="241">
        <f>COUNTIF($F61:$AJ64,"=НА")</f>
        <v>0</v>
      </c>
      <c r="AS61" s="241">
        <f>COUNTIF(F61:AJ64,"=ТН")</f>
        <v>0</v>
      </c>
      <c r="AT61" s="241">
        <f>COUNTIF($F61:$AJ64,"=ВД")</f>
        <v>0</v>
      </c>
      <c r="AU61" s="241">
        <f>COUNTIF($F61:$AJ64,"=ВП")</f>
        <v>0</v>
      </c>
      <c r="AV61" s="241">
        <f>COUNTIF($F61:$AJ64,"=ДД")</f>
        <v>0</v>
      </c>
      <c r="AW61" s="241">
        <f>COUNTIF($F61:$AJ64,"=П")</f>
        <v>0</v>
      </c>
      <c r="AX61" s="241">
        <f>COUNTIF($F61:$AJ64,"=ПР")</f>
        <v>0</v>
      </c>
      <c r="AY61" s="316">
        <f>COUNTIF($F61:$AJ64,"=І")</f>
        <v>0</v>
      </c>
      <c r="AZ61" s="316">
        <f>COUNTIF($F61:$AJ64,"=НЗ")</f>
        <v>0</v>
      </c>
      <c r="BA61" s="318" t="str">
        <f>IF(C61&gt;1,Графік!$P$36,"")</f>
        <v/>
      </c>
    </row>
    <row r="62" spans="1:53" ht="15" customHeight="1" x14ac:dyDescent="0.2">
      <c r="A62" s="293"/>
      <c r="B62" s="296"/>
      <c r="C62" s="299"/>
      <c r="D62" s="325"/>
      <c r="E62" s="146"/>
      <c r="F62" s="96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160"/>
      <c r="X62" s="160"/>
      <c r="Y62" s="97"/>
      <c r="Z62" s="160"/>
      <c r="AA62" s="160"/>
      <c r="AB62" s="97"/>
      <c r="AC62" s="97"/>
      <c r="AD62" s="160"/>
      <c r="AE62" s="179"/>
      <c r="AF62" s="97"/>
      <c r="AG62" s="97"/>
      <c r="AH62" s="97"/>
      <c r="AI62" s="97"/>
      <c r="AJ62" s="98"/>
      <c r="AK62" s="321"/>
      <c r="AL62" s="279"/>
      <c r="AM62" s="305"/>
      <c r="AN62" s="308"/>
      <c r="AO62" s="311"/>
      <c r="AP62" s="311"/>
      <c r="AQ62" s="311"/>
      <c r="AR62" s="241"/>
      <c r="AS62" s="241"/>
      <c r="AT62" s="241"/>
      <c r="AU62" s="241"/>
      <c r="AV62" s="241"/>
      <c r="AW62" s="241"/>
      <c r="AX62" s="241"/>
      <c r="AY62" s="316"/>
      <c r="AZ62" s="316"/>
      <c r="BA62" s="319"/>
    </row>
    <row r="63" spans="1:53" ht="15" customHeight="1" x14ac:dyDescent="0.2">
      <c r="A63" s="293"/>
      <c r="B63" s="296"/>
      <c r="C63" s="299"/>
      <c r="D63" s="325"/>
      <c r="E63" s="146"/>
      <c r="F63" s="100" t="str">
        <f t="shared" ref="F63:V63" si="34">IF(F64&gt;0,"НУ","")</f>
        <v/>
      </c>
      <c r="G63" s="101" t="str">
        <f t="shared" si="34"/>
        <v/>
      </c>
      <c r="H63" s="101" t="str">
        <f t="shared" si="34"/>
        <v/>
      </c>
      <c r="I63" s="101" t="str">
        <f t="shared" si="34"/>
        <v/>
      </c>
      <c r="J63" s="101" t="str">
        <f t="shared" si="34"/>
        <v/>
      </c>
      <c r="K63" s="101" t="str">
        <f t="shared" si="34"/>
        <v/>
      </c>
      <c r="L63" s="101" t="str">
        <f t="shared" si="34"/>
        <v/>
      </c>
      <c r="M63" s="101" t="str">
        <f t="shared" si="34"/>
        <v/>
      </c>
      <c r="N63" s="101" t="str">
        <f t="shared" si="34"/>
        <v/>
      </c>
      <c r="O63" s="101" t="str">
        <f t="shared" si="34"/>
        <v/>
      </c>
      <c r="P63" s="101" t="str">
        <f t="shared" si="34"/>
        <v/>
      </c>
      <c r="Q63" s="101" t="str">
        <f t="shared" si="34"/>
        <v/>
      </c>
      <c r="R63" s="101" t="str">
        <f t="shared" si="34"/>
        <v/>
      </c>
      <c r="S63" s="101" t="str">
        <f t="shared" si="34"/>
        <v/>
      </c>
      <c r="T63" s="101" t="str">
        <f t="shared" si="34"/>
        <v/>
      </c>
      <c r="U63" s="101" t="str">
        <f t="shared" si="34"/>
        <v/>
      </c>
      <c r="V63" s="101" t="str">
        <f t="shared" si="34"/>
        <v/>
      </c>
      <c r="W63" s="102"/>
      <c r="X63" s="102"/>
      <c r="Y63" s="101"/>
      <c r="Z63" s="102"/>
      <c r="AA63" s="102"/>
      <c r="AB63" s="101"/>
      <c r="AC63" s="101"/>
      <c r="AD63" s="102"/>
      <c r="AE63" s="180"/>
      <c r="AF63" s="101"/>
      <c r="AG63" s="101"/>
      <c r="AH63" s="101" t="str">
        <f>IF(AH64&gt;0,"НУ","")</f>
        <v/>
      </c>
      <c r="AI63" s="101" t="str">
        <f>IF(AI64&gt;0,"НУ","")</f>
        <v/>
      </c>
      <c r="AJ63" s="130" t="str">
        <f>IF(AJ64&gt;0,"НУ","")</f>
        <v/>
      </c>
      <c r="AK63" s="321"/>
      <c r="AL63" s="279"/>
      <c r="AM63" s="305"/>
      <c r="AN63" s="308"/>
      <c r="AO63" s="311"/>
      <c r="AP63" s="311"/>
      <c r="AQ63" s="311"/>
      <c r="AR63" s="241"/>
      <c r="AS63" s="241"/>
      <c r="AT63" s="241"/>
      <c r="AU63" s="241"/>
      <c r="AV63" s="241"/>
      <c r="AW63" s="241"/>
      <c r="AX63" s="241"/>
      <c r="AY63" s="316"/>
      <c r="AZ63" s="316"/>
      <c r="BA63" s="319"/>
    </row>
    <row r="64" spans="1:53" ht="15" customHeight="1" thickBot="1" x14ac:dyDescent="0.25">
      <c r="A64" s="294"/>
      <c r="B64" s="297"/>
      <c r="C64" s="300"/>
      <c r="D64" s="326"/>
      <c r="E64" s="147"/>
      <c r="F64" s="105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94"/>
      <c r="X64" s="194"/>
      <c r="Y64" s="106"/>
      <c r="Z64" s="194"/>
      <c r="AA64" s="194"/>
      <c r="AB64" s="106"/>
      <c r="AC64" s="106"/>
      <c r="AD64" s="194"/>
      <c r="AE64" s="181"/>
      <c r="AF64" s="106"/>
      <c r="AG64" s="106"/>
      <c r="AH64" s="106"/>
      <c r="AI64" s="106"/>
      <c r="AJ64" s="107"/>
      <c r="AK64" s="322"/>
      <c r="AL64" s="280"/>
      <c r="AM64" s="306"/>
      <c r="AN64" s="309"/>
      <c r="AO64" s="312"/>
      <c r="AP64" s="312"/>
      <c r="AQ64" s="312"/>
      <c r="AR64" s="242"/>
      <c r="AS64" s="242"/>
      <c r="AT64" s="242"/>
      <c r="AU64" s="242"/>
      <c r="AV64" s="242"/>
      <c r="AW64" s="242"/>
      <c r="AX64" s="242"/>
      <c r="AY64" s="317"/>
      <c r="AZ64" s="317"/>
      <c r="BA64" s="320"/>
    </row>
    <row r="65" spans="1:53" ht="27" customHeight="1" thickBot="1" x14ac:dyDescent="0.25">
      <c r="A65" s="335" t="s">
        <v>496</v>
      </c>
      <c r="B65" s="336"/>
      <c r="C65" s="336"/>
      <c r="D65" s="336"/>
      <c r="E65" s="337"/>
      <c r="F65" s="218">
        <f>IF(COUNTIF(F$9:F$64,"Р")=0,"-",COUNTIF(F$9:F$64,"Р"))</f>
        <v>12</v>
      </c>
      <c r="G65" s="218" t="str">
        <f t="shared" ref="G65:AJ65" si="35">IF(COUNTIF(G$9:G$64,"Р")=0,"-",COUNTIF(G$9:G$64,"Р"))</f>
        <v>-</v>
      </c>
      <c r="H65" s="218" t="str">
        <f t="shared" si="35"/>
        <v>-</v>
      </c>
      <c r="I65" s="218">
        <f t="shared" si="35"/>
        <v>12</v>
      </c>
      <c r="J65" s="218">
        <f t="shared" si="35"/>
        <v>12</v>
      </c>
      <c r="K65" s="218">
        <f t="shared" si="35"/>
        <v>12</v>
      </c>
      <c r="L65" s="218">
        <f t="shared" si="35"/>
        <v>12</v>
      </c>
      <c r="M65" s="218">
        <f t="shared" si="35"/>
        <v>12</v>
      </c>
      <c r="N65" s="218" t="str">
        <f t="shared" si="35"/>
        <v>-</v>
      </c>
      <c r="O65" s="218" t="str">
        <f t="shared" si="35"/>
        <v>-</v>
      </c>
      <c r="P65" s="218">
        <f t="shared" si="35"/>
        <v>12</v>
      </c>
      <c r="Q65" s="218">
        <f t="shared" si="35"/>
        <v>11</v>
      </c>
      <c r="R65" s="218">
        <f t="shared" si="35"/>
        <v>12</v>
      </c>
      <c r="S65" s="218">
        <f t="shared" si="35"/>
        <v>12</v>
      </c>
      <c r="T65" s="218">
        <f t="shared" si="35"/>
        <v>11</v>
      </c>
      <c r="U65" s="218" t="str">
        <f t="shared" si="35"/>
        <v>-</v>
      </c>
      <c r="V65" s="218" t="str">
        <f t="shared" si="35"/>
        <v>-</v>
      </c>
      <c r="W65" s="218">
        <f t="shared" si="35"/>
        <v>12</v>
      </c>
      <c r="X65" s="234">
        <f t="shared" si="35"/>
        <v>12</v>
      </c>
      <c r="Y65" s="218">
        <f t="shared" si="35"/>
        <v>12</v>
      </c>
      <c r="Z65" s="234">
        <f t="shared" si="35"/>
        <v>12</v>
      </c>
      <c r="AA65" s="234">
        <f t="shared" si="35"/>
        <v>12</v>
      </c>
      <c r="AB65" s="218" t="str">
        <f t="shared" si="35"/>
        <v>-</v>
      </c>
      <c r="AC65" s="218" t="str">
        <f t="shared" si="35"/>
        <v>-</v>
      </c>
      <c r="AD65" s="234">
        <f t="shared" si="35"/>
        <v>11</v>
      </c>
      <c r="AE65" s="236">
        <f t="shared" si="35"/>
        <v>11</v>
      </c>
      <c r="AF65" s="218">
        <f t="shared" si="35"/>
        <v>12</v>
      </c>
      <c r="AG65" s="218">
        <f t="shared" si="35"/>
        <v>12</v>
      </c>
      <c r="AH65" s="218" t="str">
        <f t="shared" si="35"/>
        <v>-</v>
      </c>
      <c r="AI65" s="218" t="str">
        <f t="shared" si="35"/>
        <v>-</v>
      </c>
      <c r="AJ65" s="218" t="str">
        <f t="shared" si="35"/>
        <v>-</v>
      </c>
      <c r="AK65" s="215">
        <f ca="1">IF(SUM(AK$9:AK$64)&gt;0,SUM(AK$9:AK$64),"-")</f>
        <v>1656.5</v>
      </c>
      <c r="AL65" s="219" t="str">
        <f t="shared" ref="AL65:BA65" ca="1" si="36">IF(SUM(AL$9:AL$64)&gt;0,SUM(AL$9:AL$64),"-")</f>
        <v>-</v>
      </c>
      <c r="AM65" s="219">
        <f t="shared" ca="1" si="36"/>
        <v>34</v>
      </c>
      <c r="AN65" s="216">
        <f t="shared" ca="1" si="36"/>
        <v>1690.5</v>
      </c>
      <c r="AO65" s="220">
        <f t="shared" si="36"/>
        <v>236</v>
      </c>
      <c r="AP65" s="220">
        <f t="shared" si="36"/>
        <v>91</v>
      </c>
      <c r="AQ65" s="220" t="str">
        <f t="shared" si="36"/>
        <v>-</v>
      </c>
      <c r="AR65" s="220">
        <f t="shared" si="36"/>
        <v>2</v>
      </c>
      <c r="AS65" s="220" t="str">
        <f t="shared" si="36"/>
        <v>-</v>
      </c>
      <c r="AT65" s="220" t="str">
        <f t="shared" si="36"/>
        <v>-</v>
      </c>
      <c r="AU65" s="220" t="str">
        <f t="shared" si="36"/>
        <v>-</v>
      </c>
      <c r="AV65" s="220" t="str">
        <f t="shared" si="36"/>
        <v>-</v>
      </c>
      <c r="AW65" s="220" t="str">
        <f t="shared" si="36"/>
        <v>-</v>
      </c>
      <c r="AX65" s="220" t="str">
        <f t="shared" si="36"/>
        <v>-</v>
      </c>
      <c r="AY65" s="220" t="str">
        <f t="shared" si="36"/>
        <v>-</v>
      </c>
      <c r="AZ65" s="220">
        <f t="shared" si="36"/>
        <v>2</v>
      </c>
      <c r="BA65" s="221">
        <f t="shared" si="36"/>
        <v>1920</v>
      </c>
    </row>
    <row r="66" spans="1:53" ht="27" customHeight="1" thickBot="1" x14ac:dyDescent="0.25">
      <c r="A66" s="335" t="s">
        <v>85</v>
      </c>
      <c r="B66" s="336"/>
      <c r="C66" s="336"/>
      <c r="D66" s="336"/>
      <c r="E66" s="337"/>
      <c r="F66" s="218" t="str">
        <f>IF(COUNTIF(F$9:F$64,"РВ")=0,"-",COUNTIF(F$9:F$64,"РВ"))</f>
        <v>-</v>
      </c>
      <c r="G66" s="218" t="str">
        <f t="shared" ref="G66:AJ66" si="37">IF(COUNTIF(G$9:G$64,"РВ")=0,"-",COUNTIF(G$9:G$64,"РВ"))</f>
        <v>-</v>
      </c>
      <c r="H66" s="218" t="str">
        <f t="shared" si="37"/>
        <v>-</v>
      </c>
      <c r="I66" s="218" t="str">
        <f t="shared" si="37"/>
        <v>-</v>
      </c>
      <c r="J66" s="218" t="str">
        <f t="shared" si="37"/>
        <v>-</v>
      </c>
      <c r="K66" s="218" t="str">
        <f t="shared" si="37"/>
        <v>-</v>
      </c>
      <c r="L66" s="218" t="str">
        <f t="shared" si="37"/>
        <v>-</v>
      </c>
      <c r="M66" s="218" t="str">
        <f t="shared" si="37"/>
        <v>-</v>
      </c>
      <c r="N66" s="218">
        <f t="shared" si="37"/>
        <v>2</v>
      </c>
      <c r="O66" s="218">
        <f t="shared" si="37"/>
        <v>3</v>
      </c>
      <c r="P66" s="218" t="str">
        <f t="shared" si="37"/>
        <v>-</v>
      </c>
      <c r="Q66" s="218" t="str">
        <f t="shared" si="37"/>
        <v>-</v>
      </c>
      <c r="R66" s="218" t="str">
        <f t="shared" si="37"/>
        <v>-</v>
      </c>
      <c r="S66" s="218" t="str">
        <f t="shared" si="37"/>
        <v>-</v>
      </c>
      <c r="T66" s="218" t="str">
        <f t="shared" si="37"/>
        <v>-</v>
      </c>
      <c r="U66" s="218" t="str">
        <f t="shared" si="37"/>
        <v>-</v>
      </c>
      <c r="V66" s="218" t="str">
        <f t="shared" si="37"/>
        <v>-</v>
      </c>
      <c r="W66" s="218" t="str">
        <f t="shared" si="37"/>
        <v>-</v>
      </c>
      <c r="X66" s="234" t="str">
        <f t="shared" si="37"/>
        <v>-</v>
      </c>
      <c r="Y66" s="218" t="str">
        <f t="shared" si="37"/>
        <v>-</v>
      </c>
      <c r="Z66" s="234" t="str">
        <f t="shared" si="37"/>
        <v>-</v>
      </c>
      <c r="AA66" s="234" t="str">
        <f t="shared" si="37"/>
        <v>-</v>
      </c>
      <c r="AB66" s="218" t="str">
        <f t="shared" si="37"/>
        <v>-</v>
      </c>
      <c r="AC66" s="218" t="str">
        <f t="shared" si="37"/>
        <v>-</v>
      </c>
      <c r="AD66" s="234" t="str">
        <f t="shared" si="37"/>
        <v>-</v>
      </c>
      <c r="AE66" s="236" t="str">
        <f t="shared" si="37"/>
        <v>-</v>
      </c>
      <c r="AF66" s="218" t="str">
        <f t="shared" si="37"/>
        <v>-</v>
      </c>
      <c r="AG66" s="218" t="str">
        <f t="shared" si="37"/>
        <v>-</v>
      </c>
      <c r="AH66" s="218" t="str">
        <f t="shared" si="37"/>
        <v>-</v>
      </c>
      <c r="AI66" s="218" t="str">
        <f t="shared" si="37"/>
        <v>-</v>
      </c>
      <c r="AJ66" s="218" t="str">
        <f t="shared" si="37"/>
        <v>-</v>
      </c>
      <c r="AK66" s="214"/>
      <c r="AL66" s="214"/>
      <c r="AM66" s="214"/>
      <c r="AN66" s="214"/>
      <c r="AO66" s="214"/>
      <c r="AP66" s="214"/>
      <c r="AQ66" s="214"/>
      <c r="AR66" s="214"/>
      <c r="AS66" s="214"/>
      <c r="AT66" s="214"/>
      <c r="AU66" s="214"/>
      <c r="AV66" s="214"/>
      <c r="AW66" s="214"/>
      <c r="AX66" s="214"/>
      <c r="AY66" s="214"/>
      <c r="AZ66" s="214"/>
      <c r="BA66" s="217"/>
    </row>
    <row r="67" spans="1:53" ht="27" customHeight="1" thickBot="1" x14ac:dyDescent="0.25">
      <c r="A67" s="335" t="s">
        <v>84</v>
      </c>
      <c r="B67" s="336"/>
      <c r="C67" s="336"/>
      <c r="D67" s="336"/>
      <c r="E67" s="336"/>
      <c r="F67" s="218" t="str">
        <f>IF(COUNTIF(F$9:F$64,"НУ")=0,"-",COUNTIF(F$9:F$64,"НУ"))</f>
        <v>-</v>
      </c>
      <c r="G67" s="218" t="str">
        <f t="shared" ref="G67:AJ67" si="38">IF(COUNTIF(G$9:G$64,"НУ")=0,"-",COUNTIF(G$9:G$64,"НУ"))</f>
        <v>-</v>
      </c>
      <c r="H67" s="218" t="str">
        <f t="shared" si="38"/>
        <v>-</v>
      </c>
      <c r="I67" s="218" t="str">
        <f t="shared" si="38"/>
        <v>-</v>
      </c>
      <c r="J67" s="218" t="str">
        <f t="shared" si="38"/>
        <v>-</v>
      </c>
      <c r="K67" s="218" t="str">
        <f t="shared" si="38"/>
        <v>-</v>
      </c>
      <c r="L67" s="218" t="str">
        <f t="shared" si="38"/>
        <v>-</v>
      </c>
      <c r="M67" s="218" t="str">
        <f t="shared" si="38"/>
        <v>-</v>
      </c>
      <c r="N67" s="218" t="str">
        <f t="shared" si="38"/>
        <v>-</v>
      </c>
      <c r="O67" s="218" t="str">
        <f t="shared" si="38"/>
        <v>-</v>
      </c>
      <c r="P67" s="218" t="str">
        <f t="shared" si="38"/>
        <v>-</v>
      </c>
      <c r="Q67" s="218" t="str">
        <f t="shared" si="38"/>
        <v>-</v>
      </c>
      <c r="R67" s="218" t="str">
        <f t="shared" si="38"/>
        <v>-</v>
      </c>
      <c r="S67" s="218" t="str">
        <f t="shared" si="38"/>
        <v>-</v>
      </c>
      <c r="T67" s="218" t="str">
        <f t="shared" si="38"/>
        <v>-</v>
      </c>
      <c r="U67" s="218" t="str">
        <f t="shared" si="38"/>
        <v>-</v>
      </c>
      <c r="V67" s="218" t="str">
        <f t="shared" si="38"/>
        <v>-</v>
      </c>
      <c r="W67" s="218" t="str">
        <f t="shared" si="38"/>
        <v>-</v>
      </c>
      <c r="X67" s="234" t="str">
        <f t="shared" si="38"/>
        <v>-</v>
      </c>
      <c r="Y67" s="218" t="str">
        <f t="shared" si="38"/>
        <v>-</v>
      </c>
      <c r="Z67" s="234" t="str">
        <f t="shared" si="38"/>
        <v>-</v>
      </c>
      <c r="AA67" s="234" t="str">
        <f t="shared" si="38"/>
        <v>-</v>
      </c>
      <c r="AB67" s="218" t="str">
        <f t="shared" si="38"/>
        <v>-</v>
      </c>
      <c r="AC67" s="218" t="str">
        <f t="shared" si="38"/>
        <v>-</v>
      </c>
      <c r="AD67" s="234" t="str">
        <f t="shared" si="38"/>
        <v>-</v>
      </c>
      <c r="AE67" s="236" t="str">
        <f t="shared" si="38"/>
        <v>-</v>
      </c>
      <c r="AF67" s="218" t="str">
        <f t="shared" si="38"/>
        <v>-</v>
      </c>
      <c r="AG67" s="218" t="str">
        <f t="shared" si="38"/>
        <v>-</v>
      </c>
      <c r="AH67" s="218" t="str">
        <f t="shared" si="38"/>
        <v>-</v>
      </c>
      <c r="AI67" s="218" t="str">
        <f t="shared" si="38"/>
        <v>-</v>
      </c>
      <c r="AJ67" s="218" t="str">
        <f t="shared" si="38"/>
        <v>-</v>
      </c>
      <c r="AK67" s="214"/>
      <c r="AL67" s="214"/>
      <c r="AM67" s="214"/>
      <c r="AN67" s="214"/>
      <c r="AO67" s="214"/>
      <c r="AP67" s="214"/>
      <c r="AQ67" s="214"/>
      <c r="AR67" s="214"/>
      <c r="AS67" s="214"/>
      <c r="AT67" s="214"/>
      <c r="AU67" s="214"/>
      <c r="AV67" s="214"/>
      <c r="AW67" s="214"/>
      <c r="AX67" s="214"/>
      <c r="AY67" s="214"/>
      <c r="AZ67" s="214"/>
      <c r="BA67" s="217"/>
    </row>
    <row r="68" spans="1:53" ht="27" customHeight="1" thickBot="1" x14ac:dyDescent="0.25">
      <c r="A68" s="338" t="s">
        <v>640</v>
      </c>
      <c r="B68" s="339"/>
      <c r="C68" s="339"/>
      <c r="D68" s="339"/>
      <c r="E68" s="339"/>
      <c r="F68" s="222" t="str">
        <f>IF(COUNTIF(F$9:F$64,"ВВ"),"-",IF(COUNTIF(F$9:F$64,"НЗ")+COUNTIF(F$9:F$64,"ТН")+COUNTIF(F$9:F$64,"ПР")+COUNTIF(F$9:F$64,"П")+COUNTIF(F$9:F$64,"В")+COUNTIF(F$9:F$64,"НА")+COUNTIF(F$9:F$64,"ВД")+COUNTIF(F$9:F$64,"ВП")+COUNTIF(F$9:F$64,"ДД")+COUNTIF(F$9:F$64,"І")=0,"-",COUNTIF(F$9:F$64,"НЗ")+COUNTIF(F$9:F$64,"ТН")+COUNTIF(F$9:F$64,"ПР")+COUNTIF(F$9:F$64,"П")+COUNTIF(F$9:F$64,"В")+COUNTIF(F$9:F$64,"НА")+COUNTIF(F$9:F$64,"ВД")+COUNTIF(F$9:F$64,"ВП")+COUNTIF(F$9:F$64,"ДД")+COUNTIF(F$9:F$64,"І")))</f>
        <v>-</v>
      </c>
      <c r="G68" s="222" t="str">
        <f t="shared" ref="G68:AJ68" si="39">IF(COUNTIF(G$9:G$64,"ВВ"),"-",IF(COUNTIF(G$9:G$64,"НЗ")+COUNTIF(G$9:G$64,"ТН")+COUNTIF(G$9:G$64,"ПР")+COUNTIF(G$9:G$64,"П")+COUNTIF(G$9:G$64,"В")+COUNTIF(G$9:G$64,"НА")+COUNTIF(G$9:G$64,"ВД")+COUNTIF(G$9:G$64,"ВП")+COUNTIF(G$9:G$64,"ДД")+COUNTIF(G$9:G$64,"І")=0,"-",COUNTIF(G$9:G$64,"НЗ")+COUNTIF(G$9:G$64,"ТН")+COUNTIF(G$9:G$64,"ПР")+COUNTIF(G$9:G$64,"П")+COUNTIF(G$9:G$64,"В")+COUNTIF(G$9:G$64,"НА")+COUNTIF(G$9:G$64,"ВД")+COUNTIF(G$9:G$64,"ВП")+COUNTIF(G$9:G$64,"ДД")+COUNTIF(G$9:G$64,"І")))</f>
        <v>-</v>
      </c>
      <c r="H68" s="222" t="str">
        <f t="shared" si="39"/>
        <v>-</v>
      </c>
      <c r="I68" s="222" t="str">
        <f t="shared" si="39"/>
        <v>-</v>
      </c>
      <c r="J68" s="222" t="str">
        <f t="shared" si="39"/>
        <v>-</v>
      </c>
      <c r="K68" s="222" t="str">
        <f t="shared" si="39"/>
        <v>-</v>
      </c>
      <c r="L68" s="222" t="str">
        <f t="shared" si="39"/>
        <v>-</v>
      </c>
      <c r="M68" s="222" t="str">
        <f t="shared" si="39"/>
        <v>-</v>
      </c>
      <c r="N68" s="222" t="str">
        <f t="shared" si="39"/>
        <v>-</v>
      </c>
      <c r="O68" s="222" t="str">
        <f t="shared" si="39"/>
        <v>-</v>
      </c>
      <c r="P68" s="222" t="str">
        <f t="shared" si="39"/>
        <v>-</v>
      </c>
      <c r="Q68" s="222">
        <f t="shared" si="39"/>
        <v>1</v>
      </c>
      <c r="R68" s="222" t="str">
        <f t="shared" si="39"/>
        <v>-</v>
      </c>
      <c r="S68" s="222" t="str">
        <f t="shared" si="39"/>
        <v>-</v>
      </c>
      <c r="T68" s="222">
        <f t="shared" si="39"/>
        <v>1</v>
      </c>
      <c r="U68" s="222" t="str">
        <f t="shared" si="39"/>
        <v>-</v>
      </c>
      <c r="V68" s="222" t="str">
        <f t="shared" si="39"/>
        <v>-</v>
      </c>
      <c r="W68" s="222" t="str">
        <f t="shared" si="39"/>
        <v>-</v>
      </c>
      <c r="X68" s="235" t="str">
        <f t="shared" si="39"/>
        <v>-</v>
      </c>
      <c r="Y68" s="222" t="str">
        <f t="shared" si="39"/>
        <v>-</v>
      </c>
      <c r="Z68" s="235" t="str">
        <f t="shared" si="39"/>
        <v>-</v>
      </c>
      <c r="AA68" s="235" t="str">
        <f t="shared" si="39"/>
        <v>-</v>
      </c>
      <c r="AB68" s="222" t="str">
        <f t="shared" si="39"/>
        <v>-</v>
      </c>
      <c r="AC68" s="222" t="str">
        <f t="shared" si="39"/>
        <v>-</v>
      </c>
      <c r="AD68" s="235">
        <f t="shared" si="39"/>
        <v>1</v>
      </c>
      <c r="AE68" s="237">
        <f t="shared" si="39"/>
        <v>1</v>
      </c>
      <c r="AF68" s="222" t="str">
        <f t="shared" si="39"/>
        <v>-</v>
      </c>
      <c r="AG68" s="222" t="str">
        <f t="shared" si="39"/>
        <v>-</v>
      </c>
      <c r="AH68" s="222" t="str">
        <f t="shared" si="39"/>
        <v>-</v>
      </c>
      <c r="AI68" s="222" t="str">
        <f t="shared" si="39"/>
        <v>-</v>
      </c>
      <c r="AJ68" s="222" t="str">
        <f t="shared" si="39"/>
        <v>-</v>
      </c>
      <c r="AK68" s="223"/>
      <c r="AL68" s="223"/>
      <c r="AM68" s="223"/>
      <c r="AN68" s="223"/>
      <c r="AO68" s="223"/>
      <c r="AP68" s="223"/>
      <c r="AQ68" s="223"/>
      <c r="AR68" s="223"/>
      <c r="AS68" s="223"/>
      <c r="AT68" s="223"/>
      <c r="AU68" s="223"/>
      <c r="AV68" s="223"/>
      <c r="AW68" s="223"/>
      <c r="AX68" s="223"/>
      <c r="AY68" s="223"/>
      <c r="AZ68" s="223"/>
      <c r="BA68" s="224"/>
    </row>
    <row r="69" spans="1:53" x14ac:dyDescent="0.2">
      <c r="D69" s="226"/>
    </row>
    <row r="70" spans="1:53" x14ac:dyDescent="0.2">
      <c r="A70" s="331" t="s">
        <v>62</v>
      </c>
      <c r="B70" s="331"/>
      <c r="C70" s="331"/>
      <c r="D70" s="331"/>
      <c r="E70" s="332"/>
      <c r="F70" s="332"/>
      <c r="G70" s="332"/>
      <c r="H70" s="332"/>
      <c r="I70" s="332"/>
      <c r="J70" s="332"/>
      <c r="L70" s="329"/>
      <c r="M70" s="329"/>
      <c r="N70" s="329"/>
      <c r="P70" s="330"/>
      <c r="Q70" s="330"/>
      <c r="R70" s="330"/>
      <c r="S70" s="330"/>
      <c r="T70" s="330"/>
      <c r="U70" s="111"/>
      <c r="V70" s="111"/>
      <c r="W70" s="195"/>
      <c r="X70" s="195"/>
      <c r="Y70" s="111"/>
      <c r="Z70" s="195"/>
      <c r="AA70" s="195"/>
      <c r="AB70" s="111"/>
      <c r="AC70" s="111"/>
      <c r="AD70" s="195"/>
      <c r="AE70" s="182"/>
      <c r="AF70" s="111"/>
      <c r="AG70" s="111"/>
      <c r="AH70" s="111"/>
      <c r="AI70" s="111"/>
      <c r="AJ70" s="111"/>
      <c r="AK70" s="333"/>
      <c r="AL70" s="333"/>
      <c r="AM70" s="333"/>
      <c r="AN70" s="112"/>
      <c r="AO70" s="112"/>
    </row>
    <row r="71" spans="1:53" x14ac:dyDescent="0.15">
      <c r="A71" s="78"/>
      <c r="B71" s="133"/>
      <c r="C71" s="114"/>
      <c r="D71" s="172"/>
      <c r="E71" s="334" t="s">
        <v>63</v>
      </c>
      <c r="F71" s="334"/>
      <c r="G71" s="334"/>
      <c r="H71" s="334"/>
      <c r="I71" s="334"/>
      <c r="J71" s="334"/>
      <c r="K71" s="78"/>
      <c r="L71" s="334" t="s">
        <v>64</v>
      </c>
      <c r="M71" s="334"/>
      <c r="N71" s="334"/>
      <c r="O71" s="78"/>
      <c r="P71" s="334" t="s">
        <v>65</v>
      </c>
      <c r="Q71" s="334"/>
      <c r="R71" s="334"/>
      <c r="S71" s="334"/>
      <c r="T71" s="334"/>
      <c r="U71" s="78"/>
      <c r="V71" s="78"/>
      <c r="W71" s="196"/>
      <c r="X71" s="196"/>
      <c r="Y71" s="78"/>
      <c r="Z71" s="196"/>
      <c r="AA71" s="196"/>
      <c r="AB71" s="78"/>
      <c r="AC71" s="78"/>
      <c r="AD71" s="196"/>
      <c r="AE71" s="183"/>
      <c r="AF71" s="78"/>
      <c r="AG71" s="78"/>
      <c r="AH71" s="78"/>
      <c r="AI71" s="78"/>
      <c r="AJ71" s="78"/>
      <c r="AK71" s="78"/>
      <c r="AL71" s="115"/>
      <c r="AM71" s="78"/>
      <c r="AN71" s="116"/>
      <c r="AO71" s="116"/>
      <c r="AP71" s="78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117"/>
    </row>
    <row r="72" spans="1:53" x14ac:dyDescent="0.2">
      <c r="A72" s="118" t="s">
        <v>66</v>
      </c>
      <c r="B72" s="134"/>
      <c r="C72" s="119"/>
      <c r="E72" s="328" t="s">
        <v>67</v>
      </c>
      <c r="F72" s="328"/>
      <c r="G72" s="328"/>
      <c r="H72" s="328"/>
      <c r="I72" s="328"/>
      <c r="J72" s="328"/>
      <c r="L72" s="329"/>
      <c r="M72" s="329"/>
      <c r="N72" s="329"/>
      <c r="P72" s="330"/>
      <c r="Q72" s="330"/>
      <c r="R72" s="330"/>
      <c r="S72" s="330"/>
      <c r="T72" s="330"/>
      <c r="U72" s="111"/>
      <c r="V72" s="111"/>
      <c r="W72" s="195"/>
      <c r="X72" s="195"/>
      <c r="Y72" s="111"/>
      <c r="Z72" s="195"/>
      <c r="AA72" s="195"/>
      <c r="AB72" s="111"/>
      <c r="AC72" s="111"/>
      <c r="AD72" s="195"/>
      <c r="AE72" s="182"/>
      <c r="AF72" s="111"/>
      <c r="AG72" s="111"/>
      <c r="AH72" s="111"/>
      <c r="AI72" s="111"/>
      <c r="AJ72" s="111"/>
      <c r="AK72" s="340">
        <f ca="1">AO3</f>
        <v>43522</v>
      </c>
      <c r="AL72" s="340"/>
      <c r="AM72" s="340"/>
      <c r="AN72" s="112"/>
      <c r="AO72" s="112"/>
    </row>
    <row r="73" spans="1:53" x14ac:dyDescent="0.2">
      <c r="A73" s="78"/>
      <c r="B73" s="78"/>
      <c r="C73" s="120"/>
      <c r="D73" s="172"/>
      <c r="E73" s="334" t="s">
        <v>63</v>
      </c>
      <c r="F73" s="334"/>
      <c r="G73" s="334"/>
      <c r="H73" s="334"/>
      <c r="I73" s="334"/>
      <c r="J73" s="334"/>
      <c r="K73" s="78"/>
      <c r="L73" s="334" t="s">
        <v>64</v>
      </c>
      <c r="M73" s="334"/>
      <c r="N73" s="334"/>
      <c r="O73" s="78"/>
      <c r="P73" s="334" t="s">
        <v>65</v>
      </c>
      <c r="Q73" s="334"/>
      <c r="R73" s="334"/>
      <c r="S73" s="334"/>
      <c r="T73" s="334"/>
      <c r="U73" s="116"/>
      <c r="V73" s="116"/>
      <c r="W73" s="197"/>
      <c r="X73" s="197"/>
      <c r="Y73" s="116"/>
      <c r="Z73" s="197"/>
      <c r="AA73" s="197"/>
      <c r="AB73" s="116"/>
      <c r="AC73" s="116"/>
      <c r="AD73" s="197"/>
      <c r="AE73" s="184"/>
      <c r="AF73" s="116"/>
      <c r="AG73" s="116"/>
      <c r="AH73" s="116"/>
      <c r="AI73" s="116"/>
      <c r="AJ73" s="116"/>
      <c r="AK73" s="116"/>
      <c r="AL73" s="78"/>
      <c r="AM73" s="116"/>
      <c r="AN73" s="116"/>
      <c r="AO73" s="116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117"/>
    </row>
    <row r="75" spans="1:53" x14ac:dyDescent="0.2">
      <c r="D75" s="341" t="s">
        <v>68</v>
      </c>
      <c r="E75" s="342"/>
      <c r="F75" s="342"/>
      <c r="G75" s="342"/>
      <c r="H75" s="342"/>
      <c r="I75" s="342"/>
      <c r="J75" s="342"/>
      <c r="K75" s="342"/>
      <c r="L75" s="342"/>
      <c r="M75" s="342"/>
      <c r="N75" s="342"/>
      <c r="O75" s="342"/>
      <c r="P75" s="342"/>
      <c r="Q75" s="342"/>
      <c r="R75" s="342"/>
      <c r="S75" s="342"/>
      <c r="T75" s="342"/>
      <c r="U75" s="342"/>
      <c r="V75" s="342"/>
      <c r="W75" s="342"/>
      <c r="X75" s="342"/>
      <c r="Y75" s="342"/>
      <c r="Z75" s="342"/>
      <c r="AA75" s="342"/>
      <c r="AB75" s="342"/>
      <c r="AC75" s="342"/>
      <c r="AD75" s="342"/>
      <c r="AE75" s="342"/>
      <c r="AF75" s="342"/>
      <c r="AG75" s="342"/>
      <c r="AH75" s="342"/>
      <c r="AI75" s="342"/>
      <c r="AJ75" s="342"/>
      <c r="AK75" s="342"/>
      <c r="AL75" s="342"/>
      <c r="AM75" s="342"/>
    </row>
    <row r="76" spans="1:53" x14ac:dyDescent="0.2">
      <c r="D76" s="227" t="s">
        <v>10</v>
      </c>
      <c r="E76" s="148" t="s">
        <v>69</v>
      </c>
      <c r="F76" s="327" t="s">
        <v>70</v>
      </c>
      <c r="G76" s="327"/>
      <c r="H76" s="327"/>
      <c r="I76" s="327"/>
      <c r="J76" s="327"/>
      <c r="K76" s="327"/>
      <c r="L76" s="327"/>
      <c r="M76" s="327"/>
      <c r="N76" s="327"/>
      <c r="O76" s="327"/>
      <c r="P76" s="327"/>
      <c r="Q76" s="327"/>
      <c r="R76" s="327"/>
      <c r="S76" s="327"/>
      <c r="T76" s="327"/>
      <c r="U76" s="327"/>
      <c r="V76" s="327"/>
      <c r="W76" s="327"/>
      <c r="X76" s="327"/>
      <c r="Y76" s="327"/>
      <c r="Z76" s="327"/>
      <c r="AA76" s="327"/>
      <c r="AB76" s="327"/>
      <c r="AC76" s="327"/>
      <c r="AD76" s="327"/>
      <c r="AE76" s="327"/>
      <c r="AF76" s="327"/>
      <c r="AG76" s="327"/>
      <c r="AH76" s="327"/>
      <c r="AI76" s="327"/>
      <c r="AJ76" s="327"/>
      <c r="AK76" s="327"/>
      <c r="AL76" s="327"/>
      <c r="AM76" s="327"/>
    </row>
    <row r="77" spans="1:53" x14ac:dyDescent="0.2">
      <c r="D77" s="227" t="s">
        <v>11</v>
      </c>
      <c r="E77" s="148" t="s">
        <v>69</v>
      </c>
      <c r="F77" s="327" t="s">
        <v>71</v>
      </c>
      <c r="G77" s="327"/>
      <c r="H77" s="327"/>
      <c r="I77" s="327"/>
      <c r="J77" s="327"/>
      <c r="K77" s="327"/>
      <c r="L77" s="327"/>
      <c r="M77" s="327"/>
      <c r="N77" s="327"/>
      <c r="O77" s="327"/>
      <c r="P77" s="327"/>
      <c r="Q77" s="327"/>
      <c r="R77" s="327"/>
      <c r="S77" s="327"/>
      <c r="T77" s="327"/>
      <c r="U77" s="327"/>
      <c r="V77" s="327"/>
      <c r="W77" s="327"/>
      <c r="X77" s="327"/>
      <c r="Y77" s="327"/>
      <c r="Z77" s="327"/>
      <c r="AA77" s="327"/>
      <c r="AB77" s="327"/>
      <c r="AC77" s="327"/>
      <c r="AD77" s="327"/>
      <c r="AE77" s="327"/>
      <c r="AF77" s="327"/>
      <c r="AG77" s="327"/>
      <c r="AH77" s="327"/>
      <c r="AI77" s="327"/>
      <c r="AJ77" s="327"/>
      <c r="AK77" s="327"/>
      <c r="AL77" s="327"/>
      <c r="AM77" s="327"/>
    </row>
    <row r="78" spans="1:53" x14ac:dyDescent="0.2">
      <c r="D78" s="227" t="s">
        <v>72</v>
      </c>
      <c r="E78" s="148" t="s">
        <v>69</v>
      </c>
      <c r="F78" s="327" t="s">
        <v>73</v>
      </c>
      <c r="G78" s="327"/>
      <c r="H78" s="327"/>
      <c r="I78" s="327"/>
      <c r="J78" s="327"/>
      <c r="K78" s="327"/>
      <c r="L78" s="327"/>
      <c r="M78" s="327"/>
      <c r="N78" s="327"/>
      <c r="O78" s="327"/>
      <c r="P78" s="327"/>
      <c r="Q78" s="327"/>
      <c r="R78" s="327"/>
      <c r="S78" s="327"/>
      <c r="T78" s="327"/>
      <c r="U78" s="327"/>
      <c r="V78" s="327"/>
      <c r="W78" s="327"/>
      <c r="X78" s="327"/>
      <c r="Y78" s="327"/>
      <c r="Z78" s="327"/>
      <c r="AA78" s="327"/>
      <c r="AB78" s="327"/>
      <c r="AC78" s="327"/>
      <c r="AD78" s="327"/>
      <c r="AE78" s="327"/>
      <c r="AF78" s="327"/>
      <c r="AG78" s="327"/>
      <c r="AH78" s="327"/>
      <c r="AI78" s="327"/>
      <c r="AJ78" s="327"/>
      <c r="AK78" s="327"/>
      <c r="AL78" s="327"/>
      <c r="AM78" s="327"/>
    </row>
    <row r="79" spans="1:53" x14ac:dyDescent="0.2">
      <c r="D79" s="227" t="s">
        <v>74</v>
      </c>
      <c r="E79" s="148" t="s">
        <v>69</v>
      </c>
      <c r="F79" s="327" t="s">
        <v>75</v>
      </c>
      <c r="G79" s="327"/>
      <c r="H79" s="327"/>
      <c r="I79" s="327"/>
      <c r="J79" s="327"/>
      <c r="K79" s="327"/>
      <c r="L79" s="327"/>
      <c r="M79" s="327"/>
      <c r="N79" s="327"/>
      <c r="O79" s="327"/>
      <c r="P79" s="327"/>
      <c r="Q79" s="327"/>
      <c r="R79" s="327"/>
      <c r="S79" s="327"/>
      <c r="T79" s="327"/>
      <c r="U79" s="327"/>
      <c r="V79" s="327"/>
      <c r="W79" s="327"/>
      <c r="X79" s="327"/>
      <c r="Y79" s="327"/>
      <c r="Z79" s="327"/>
      <c r="AA79" s="327"/>
      <c r="AB79" s="327"/>
      <c r="AC79" s="327"/>
      <c r="AD79" s="327"/>
      <c r="AE79" s="327"/>
      <c r="AF79" s="327"/>
      <c r="AG79" s="327"/>
      <c r="AH79" s="327"/>
      <c r="AI79" s="327"/>
      <c r="AJ79" s="327"/>
      <c r="AK79" s="327"/>
      <c r="AL79" s="327"/>
      <c r="AM79" s="327"/>
    </row>
    <row r="80" spans="1:53" x14ac:dyDescent="0.2">
      <c r="D80" s="227" t="s">
        <v>50</v>
      </c>
      <c r="E80" s="148" t="s">
        <v>69</v>
      </c>
      <c r="F80" s="327" t="s">
        <v>76</v>
      </c>
      <c r="G80" s="327"/>
      <c r="H80" s="327"/>
      <c r="I80" s="327"/>
      <c r="J80" s="327"/>
      <c r="K80" s="327"/>
      <c r="L80" s="327"/>
      <c r="M80" s="327"/>
      <c r="N80" s="327"/>
      <c r="O80" s="327"/>
      <c r="P80" s="327"/>
      <c r="Q80" s="327"/>
      <c r="R80" s="327"/>
      <c r="S80" s="327"/>
      <c r="T80" s="327"/>
      <c r="U80" s="327"/>
      <c r="V80" s="327"/>
      <c r="W80" s="327"/>
      <c r="X80" s="327"/>
      <c r="Y80" s="327"/>
      <c r="Z80" s="327"/>
      <c r="AA80" s="327"/>
      <c r="AB80" s="327"/>
      <c r="AC80" s="327"/>
      <c r="AD80" s="327"/>
      <c r="AE80" s="327"/>
      <c r="AF80" s="327"/>
      <c r="AG80" s="327"/>
      <c r="AH80" s="327"/>
      <c r="AI80" s="327"/>
      <c r="AJ80" s="327"/>
      <c r="AK80" s="327"/>
      <c r="AL80" s="327"/>
      <c r="AM80" s="327"/>
    </row>
    <row r="81" spans="4:39" x14ac:dyDescent="0.2">
      <c r="D81" s="227" t="s">
        <v>51</v>
      </c>
      <c r="E81" s="148" t="s">
        <v>69</v>
      </c>
      <c r="F81" s="327" t="s">
        <v>77</v>
      </c>
      <c r="G81" s="327"/>
      <c r="H81" s="327"/>
      <c r="I81" s="327"/>
      <c r="J81" s="327"/>
      <c r="K81" s="327"/>
      <c r="L81" s="327"/>
      <c r="M81" s="327"/>
      <c r="N81" s="327"/>
      <c r="O81" s="327"/>
      <c r="P81" s="327"/>
      <c r="Q81" s="327"/>
      <c r="R81" s="327"/>
      <c r="S81" s="327"/>
      <c r="T81" s="327"/>
      <c r="U81" s="327"/>
      <c r="V81" s="327"/>
      <c r="W81" s="327"/>
      <c r="X81" s="327"/>
      <c r="Y81" s="327"/>
      <c r="Z81" s="327"/>
      <c r="AA81" s="327"/>
      <c r="AB81" s="327"/>
      <c r="AC81" s="327"/>
      <c r="AD81" s="327"/>
      <c r="AE81" s="327"/>
      <c r="AF81" s="327"/>
      <c r="AG81" s="327"/>
      <c r="AH81" s="327"/>
      <c r="AI81" s="327"/>
      <c r="AJ81" s="327"/>
      <c r="AK81" s="327"/>
      <c r="AL81" s="327"/>
      <c r="AM81" s="327"/>
    </row>
    <row r="82" spans="4:39" x14ac:dyDescent="0.2">
      <c r="D82" s="227" t="s">
        <v>55</v>
      </c>
      <c r="E82" s="148" t="s">
        <v>69</v>
      </c>
      <c r="F82" s="327" t="s">
        <v>42</v>
      </c>
      <c r="G82" s="327"/>
      <c r="H82" s="327"/>
      <c r="I82" s="327"/>
      <c r="J82" s="327"/>
      <c r="K82" s="327"/>
      <c r="L82" s="327"/>
      <c r="M82" s="327"/>
      <c r="N82" s="327"/>
      <c r="O82" s="327"/>
      <c r="P82" s="327"/>
      <c r="Q82" s="327"/>
      <c r="R82" s="327"/>
      <c r="S82" s="327"/>
      <c r="T82" s="327"/>
      <c r="U82" s="327"/>
      <c r="V82" s="327"/>
      <c r="W82" s="327"/>
      <c r="X82" s="327"/>
      <c r="Y82" s="327"/>
      <c r="Z82" s="327"/>
      <c r="AA82" s="327"/>
      <c r="AB82" s="327"/>
      <c r="AC82" s="327"/>
      <c r="AD82" s="327"/>
      <c r="AE82" s="327"/>
      <c r="AF82" s="327"/>
      <c r="AG82" s="327"/>
      <c r="AH82" s="327"/>
      <c r="AI82" s="327"/>
      <c r="AJ82" s="327"/>
      <c r="AK82" s="327"/>
      <c r="AL82" s="327"/>
      <c r="AM82" s="327"/>
    </row>
    <row r="83" spans="4:39" x14ac:dyDescent="0.2">
      <c r="D83" s="227" t="s">
        <v>78</v>
      </c>
      <c r="E83" s="148" t="s">
        <v>69</v>
      </c>
      <c r="F83" s="327" t="s">
        <v>79</v>
      </c>
      <c r="G83" s="327"/>
      <c r="H83" s="327"/>
      <c r="I83" s="327"/>
      <c r="J83" s="327"/>
      <c r="K83" s="327"/>
      <c r="L83" s="327"/>
      <c r="M83" s="327"/>
      <c r="N83" s="327"/>
      <c r="O83" s="327"/>
      <c r="P83" s="327"/>
      <c r="Q83" s="327"/>
      <c r="R83" s="327"/>
      <c r="S83" s="327"/>
      <c r="T83" s="327"/>
      <c r="U83" s="327"/>
      <c r="V83" s="327"/>
      <c r="W83" s="327"/>
      <c r="X83" s="327"/>
      <c r="Y83" s="327"/>
      <c r="Z83" s="327"/>
      <c r="AA83" s="327"/>
      <c r="AB83" s="327"/>
      <c r="AC83" s="327"/>
      <c r="AD83" s="327"/>
      <c r="AE83" s="327"/>
      <c r="AF83" s="327"/>
      <c r="AG83" s="327"/>
      <c r="AH83" s="327"/>
      <c r="AI83" s="327"/>
      <c r="AJ83" s="327"/>
      <c r="AK83" s="327"/>
      <c r="AL83" s="327"/>
      <c r="AM83" s="327"/>
    </row>
    <row r="84" spans="4:39" x14ac:dyDescent="0.2">
      <c r="D84" s="227" t="s">
        <v>56</v>
      </c>
      <c r="E84" s="148" t="s">
        <v>69</v>
      </c>
      <c r="F84" s="327" t="s">
        <v>80</v>
      </c>
      <c r="G84" s="327"/>
      <c r="H84" s="327"/>
      <c r="I84" s="327"/>
      <c r="J84" s="327"/>
      <c r="K84" s="327"/>
      <c r="L84" s="327"/>
      <c r="M84" s="327"/>
      <c r="N84" s="327"/>
      <c r="O84" s="327"/>
      <c r="P84" s="327"/>
      <c r="Q84" s="327"/>
      <c r="R84" s="327"/>
      <c r="S84" s="327"/>
      <c r="T84" s="327"/>
      <c r="U84" s="327"/>
      <c r="V84" s="327"/>
      <c r="W84" s="327"/>
      <c r="X84" s="327"/>
      <c r="Y84" s="327"/>
      <c r="Z84" s="327"/>
      <c r="AA84" s="327"/>
      <c r="AB84" s="327"/>
      <c r="AC84" s="327"/>
      <c r="AD84" s="327"/>
      <c r="AE84" s="327"/>
      <c r="AF84" s="327"/>
      <c r="AG84" s="327"/>
      <c r="AH84" s="327"/>
      <c r="AI84" s="327"/>
      <c r="AJ84" s="327"/>
      <c r="AK84" s="327"/>
      <c r="AL84" s="327"/>
      <c r="AM84" s="327"/>
    </row>
    <row r="85" spans="4:39" x14ac:dyDescent="0.2">
      <c r="D85" s="227" t="s">
        <v>57</v>
      </c>
      <c r="E85" s="148" t="s">
        <v>69</v>
      </c>
      <c r="F85" s="327" t="s">
        <v>81</v>
      </c>
      <c r="G85" s="327"/>
      <c r="H85" s="327"/>
      <c r="I85" s="327"/>
      <c r="J85" s="327"/>
      <c r="K85" s="327"/>
      <c r="L85" s="327"/>
      <c r="M85" s="327"/>
      <c r="N85" s="327"/>
      <c r="O85" s="327"/>
      <c r="P85" s="327"/>
      <c r="Q85" s="327"/>
      <c r="R85" s="327"/>
      <c r="S85" s="327"/>
      <c r="T85" s="327"/>
      <c r="U85" s="327"/>
      <c r="V85" s="327"/>
      <c r="W85" s="327"/>
      <c r="X85" s="327"/>
      <c r="Y85" s="327"/>
      <c r="Z85" s="327"/>
      <c r="AA85" s="327"/>
      <c r="AB85" s="327"/>
      <c r="AC85" s="327"/>
      <c r="AD85" s="327"/>
      <c r="AE85" s="327"/>
      <c r="AF85" s="327"/>
      <c r="AG85" s="327"/>
      <c r="AH85" s="327"/>
      <c r="AI85" s="327"/>
      <c r="AJ85" s="327"/>
      <c r="AK85" s="327"/>
      <c r="AL85" s="327"/>
      <c r="AM85" s="327"/>
    </row>
    <row r="86" spans="4:39" x14ac:dyDescent="0.2">
      <c r="D86" s="227" t="s">
        <v>53</v>
      </c>
      <c r="E86" s="148" t="s">
        <v>69</v>
      </c>
      <c r="F86" s="327" t="s">
        <v>82</v>
      </c>
      <c r="G86" s="327"/>
      <c r="H86" s="327"/>
      <c r="I86" s="327"/>
      <c r="J86" s="327"/>
      <c r="K86" s="327"/>
      <c r="L86" s="327"/>
      <c r="M86" s="327"/>
      <c r="N86" s="327"/>
      <c r="O86" s="327"/>
      <c r="P86" s="327"/>
      <c r="Q86" s="327"/>
      <c r="R86" s="327"/>
      <c r="S86" s="327"/>
      <c r="T86" s="327"/>
      <c r="U86" s="327"/>
      <c r="V86" s="327"/>
      <c r="W86" s="327"/>
      <c r="X86" s="327"/>
      <c r="Y86" s="327"/>
      <c r="Z86" s="327"/>
      <c r="AA86" s="327"/>
      <c r="AB86" s="327"/>
      <c r="AC86" s="327"/>
      <c r="AD86" s="327"/>
      <c r="AE86" s="327"/>
      <c r="AF86" s="327"/>
      <c r="AG86" s="327"/>
      <c r="AH86" s="327"/>
      <c r="AI86" s="327"/>
      <c r="AJ86" s="327"/>
      <c r="AK86" s="327"/>
      <c r="AL86" s="327"/>
      <c r="AM86" s="327"/>
    </row>
    <row r="87" spans="4:39" x14ac:dyDescent="0.2">
      <c r="D87" s="227" t="s">
        <v>58</v>
      </c>
      <c r="E87" s="148" t="s">
        <v>69</v>
      </c>
      <c r="F87" s="327" t="s">
        <v>45</v>
      </c>
      <c r="G87" s="327"/>
      <c r="H87" s="327"/>
      <c r="I87" s="327"/>
      <c r="J87" s="327"/>
      <c r="K87" s="327"/>
      <c r="L87" s="327"/>
      <c r="M87" s="327"/>
      <c r="N87" s="327"/>
      <c r="O87" s="327"/>
      <c r="P87" s="327"/>
      <c r="Q87" s="327"/>
      <c r="R87" s="327"/>
      <c r="S87" s="327"/>
      <c r="T87" s="327"/>
      <c r="U87" s="327"/>
      <c r="V87" s="327"/>
      <c r="W87" s="327"/>
      <c r="X87" s="327"/>
      <c r="Y87" s="327"/>
      <c r="Z87" s="327"/>
      <c r="AA87" s="327"/>
      <c r="AB87" s="327"/>
      <c r="AC87" s="327"/>
      <c r="AD87" s="327"/>
      <c r="AE87" s="327"/>
      <c r="AF87" s="327"/>
      <c r="AG87" s="327"/>
      <c r="AH87" s="327"/>
      <c r="AI87" s="327"/>
      <c r="AJ87" s="327"/>
      <c r="AK87" s="327"/>
      <c r="AL87" s="327"/>
      <c r="AM87" s="327"/>
    </row>
    <row r="88" spans="4:39" x14ac:dyDescent="0.2">
      <c r="D88" s="227" t="s">
        <v>59</v>
      </c>
      <c r="E88" s="148" t="s">
        <v>69</v>
      </c>
      <c r="F88" s="327" t="s">
        <v>46</v>
      </c>
      <c r="G88" s="327"/>
      <c r="H88" s="327"/>
      <c r="I88" s="327"/>
      <c r="J88" s="327"/>
      <c r="K88" s="327"/>
      <c r="L88" s="327"/>
      <c r="M88" s="327"/>
      <c r="N88" s="327"/>
      <c r="O88" s="327"/>
      <c r="P88" s="327"/>
      <c r="Q88" s="327"/>
      <c r="R88" s="327"/>
      <c r="S88" s="327"/>
      <c r="T88" s="327"/>
      <c r="U88" s="327"/>
      <c r="V88" s="327"/>
      <c r="W88" s="327"/>
      <c r="X88" s="327"/>
      <c r="Y88" s="327"/>
      <c r="Z88" s="327"/>
      <c r="AA88" s="327"/>
      <c r="AB88" s="327"/>
      <c r="AC88" s="327"/>
      <c r="AD88" s="327"/>
      <c r="AE88" s="327"/>
      <c r="AF88" s="327"/>
      <c r="AG88" s="327"/>
      <c r="AH88" s="327"/>
      <c r="AI88" s="327"/>
      <c r="AJ88" s="327"/>
      <c r="AK88" s="327"/>
      <c r="AL88" s="327"/>
      <c r="AM88" s="327"/>
    </row>
    <row r="89" spans="4:39" ht="13.5" thickBot="1" x14ac:dyDescent="0.25">
      <c r="D89" s="227" t="s">
        <v>54</v>
      </c>
      <c r="E89" s="148" t="s">
        <v>69</v>
      </c>
      <c r="F89" s="327" t="s">
        <v>83</v>
      </c>
      <c r="G89" s="327"/>
      <c r="H89" s="327"/>
      <c r="I89" s="327"/>
      <c r="J89" s="327"/>
      <c r="K89" s="327"/>
      <c r="L89" s="327"/>
      <c r="M89" s="327"/>
      <c r="N89" s="327"/>
      <c r="O89" s="327"/>
      <c r="P89" s="327"/>
      <c r="Q89" s="327"/>
      <c r="R89" s="327"/>
      <c r="S89" s="327"/>
      <c r="T89" s="327"/>
      <c r="U89" s="327"/>
      <c r="V89" s="327"/>
      <c r="W89" s="327"/>
      <c r="X89" s="327"/>
      <c r="Y89" s="327"/>
      <c r="Z89" s="327"/>
      <c r="AA89" s="327"/>
      <c r="AB89" s="327"/>
      <c r="AC89" s="327"/>
      <c r="AD89" s="327"/>
      <c r="AE89" s="327"/>
      <c r="AF89" s="327"/>
      <c r="AG89" s="327"/>
      <c r="AH89" s="327"/>
      <c r="AI89" s="327"/>
      <c r="AJ89" s="327"/>
      <c r="AK89" s="327"/>
      <c r="AL89" s="327"/>
      <c r="AM89" s="327"/>
    </row>
    <row r="90" spans="4:39" ht="13.5" thickBot="1" x14ac:dyDescent="0.25">
      <c r="D90" s="228" t="s">
        <v>497</v>
      </c>
      <c r="E90" s="148" t="s">
        <v>69</v>
      </c>
      <c r="F90" s="327" t="s">
        <v>47</v>
      </c>
      <c r="G90" s="327"/>
      <c r="H90" s="327"/>
      <c r="I90" s="327"/>
      <c r="J90" s="327"/>
      <c r="K90" s="327"/>
      <c r="L90" s="327"/>
      <c r="M90" s="327"/>
      <c r="N90" s="327"/>
      <c r="O90" s="327"/>
      <c r="P90" s="327"/>
      <c r="Q90" s="327"/>
      <c r="R90" s="327"/>
      <c r="S90" s="327"/>
      <c r="T90" s="327"/>
      <c r="U90" s="327"/>
      <c r="V90" s="327"/>
      <c r="W90" s="327"/>
      <c r="X90" s="327"/>
      <c r="Y90" s="327"/>
      <c r="Z90" s="327"/>
      <c r="AA90" s="327"/>
      <c r="AB90" s="327"/>
      <c r="AC90" s="327"/>
      <c r="AD90" s="327"/>
      <c r="AE90" s="327"/>
      <c r="AF90" s="327"/>
      <c r="AG90" s="327"/>
      <c r="AH90" s="327"/>
      <c r="AI90" s="327"/>
      <c r="AJ90" s="327"/>
      <c r="AK90" s="327"/>
      <c r="AL90" s="327"/>
      <c r="AM90" s="327"/>
    </row>
    <row r="91" spans="4:39" x14ac:dyDescent="0.2">
      <c r="D91" s="227" t="s">
        <v>60</v>
      </c>
      <c r="E91" s="148" t="s">
        <v>69</v>
      </c>
      <c r="F91" s="327" t="s">
        <v>48</v>
      </c>
      <c r="G91" s="327"/>
      <c r="H91" s="327"/>
      <c r="I91" s="327"/>
      <c r="J91" s="327"/>
      <c r="K91" s="327"/>
      <c r="L91" s="327"/>
      <c r="M91" s="327"/>
      <c r="N91" s="327"/>
      <c r="O91" s="327"/>
      <c r="P91" s="327"/>
      <c r="Q91" s="327"/>
      <c r="R91" s="327"/>
      <c r="S91" s="327"/>
      <c r="T91" s="327"/>
      <c r="U91" s="327"/>
      <c r="V91" s="327"/>
      <c r="W91" s="327"/>
      <c r="X91" s="327"/>
      <c r="Y91" s="327"/>
      <c r="Z91" s="327"/>
      <c r="AA91" s="327"/>
      <c r="AB91" s="327"/>
      <c r="AC91" s="327"/>
      <c r="AD91" s="327"/>
      <c r="AE91" s="327"/>
      <c r="AF91" s="327"/>
      <c r="AG91" s="327"/>
      <c r="AH91" s="327"/>
      <c r="AI91" s="327"/>
      <c r="AJ91" s="327"/>
      <c r="AK91" s="327"/>
      <c r="AL91" s="327"/>
      <c r="AM91" s="327"/>
    </row>
    <row r="92" spans="4:39" x14ac:dyDescent="0.2">
      <c r="E92" s="149"/>
    </row>
    <row r="93" spans="4:39" x14ac:dyDescent="0.2">
      <c r="E93" s="149"/>
    </row>
    <row r="94" spans="4:39" x14ac:dyDescent="0.2">
      <c r="E94" s="149"/>
    </row>
    <row r="95" spans="4:39" x14ac:dyDescent="0.2">
      <c r="E95" s="149"/>
    </row>
  </sheetData>
  <autoFilter ref="AK8:BA8"/>
  <mergeCells count="367">
    <mergeCell ref="A3:O3"/>
    <mergeCell ref="AE3:AG3"/>
    <mergeCell ref="AH3:AJ3"/>
    <mergeCell ref="AL3:AN3"/>
    <mergeCell ref="AO3:AQ3"/>
    <mergeCell ref="I4:U4"/>
    <mergeCell ref="A1:O1"/>
    <mergeCell ref="AE1:AJ1"/>
    <mergeCell ref="AL1:AN2"/>
    <mergeCell ref="AO1:AQ2"/>
    <mergeCell ref="AE2:AG2"/>
    <mergeCell ref="AH2:AJ2"/>
    <mergeCell ref="H5:Q5"/>
    <mergeCell ref="R5:AK5"/>
    <mergeCell ref="A6:A7"/>
    <mergeCell ref="B6:B7"/>
    <mergeCell ref="C6:C7"/>
    <mergeCell ref="D6:D7"/>
    <mergeCell ref="E6:E7"/>
    <mergeCell ref="F6:AJ6"/>
    <mergeCell ref="AK6:AK7"/>
    <mergeCell ref="A9:A12"/>
    <mergeCell ref="B9:B12"/>
    <mergeCell ref="C9:C12"/>
    <mergeCell ref="D9:D12"/>
    <mergeCell ref="AK9:AK12"/>
    <mergeCell ref="AL9:AL12"/>
    <mergeCell ref="AR6:AR7"/>
    <mergeCell ref="AS6:AS7"/>
    <mergeCell ref="AT6:AT7"/>
    <mergeCell ref="AL6:AL7"/>
    <mergeCell ref="AM6:AM7"/>
    <mergeCell ref="AN6:AN7"/>
    <mergeCell ref="AO6:AO7"/>
    <mergeCell ref="AP6:AP7"/>
    <mergeCell ref="AQ6:AQ7"/>
    <mergeCell ref="AP9:AP12"/>
    <mergeCell ref="AQ9:AQ12"/>
    <mergeCell ref="AR9:AR12"/>
    <mergeCell ref="AZ13:AZ16"/>
    <mergeCell ref="BA13:BA16"/>
    <mergeCell ref="AU13:AU16"/>
    <mergeCell ref="AV13:AV16"/>
    <mergeCell ref="AX6:AX7"/>
    <mergeCell ref="AY6:AY7"/>
    <mergeCell ref="AZ6:AZ7"/>
    <mergeCell ref="BA6:BA7"/>
    <mergeCell ref="AU6:AU7"/>
    <mergeCell ref="AV6:AV7"/>
    <mergeCell ref="AW6:AW7"/>
    <mergeCell ref="AY9:AY12"/>
    <mergeCell ref="AZ9:AZ12"/>
    <mergeCell ref="AW13:AW16"/>
    <mergeCell ref="AX13:AX16"/>
    <mergeCell ref="AY13:AY16"/>
    <mergeCell ref="C17:C20"/>
    <mergeCell ref="D17:D20"/>
    <mergeCell ref="AK17:AK20"/>
    <mergeCell ref="AL17:AL20"/>
    <mergeCell ref="AM17:AM20"/>
    <mergeCell ref="AN17:AN20"/>
    <mergeCell ref="AT13:AT16"/>
    <mergeCell ref="BA9:BA12"/>
    <mergeCell ref="A13:A16"/>
    <mergeCell ref="B13:B16"/>
    <mergeCell ref="C13:C16"/>
    <mergeCell ref="D13:D16"/>
    <mergeCell ref="AK13:AK16"/>
    <mergeCell ref="AL13:AL16"/>
    <mergeCell ref="AM13:AM16"/>
    <mergeCell ref="AS9:AS12"/>
    <mergeCell ref="AT9:AT12"/>
    <mergeCell ref="AU9:AU12"/>
    <mergeCell ref="AV9:AV12"/>
    <mergeCell ref="AW9:AW12"/>
    <mergeCell ref="AX9:AX12"/>
    <mergeCell ref="AM9:AM12"/>
    <mergeCell ref="AN9:AN12"/>
    <mergeCell ref="AO9:AO12"/>
    <mergeCell ref="AN13:AN16"/>
    <mergeCell ref="AO13:AO16"/>
    <mergeCell ref="AP13:AP16"/>
    <mergeCell ref="AQ13:AQ16"/>
    <mergeCell ref="AR13:AR16"/>
    <mergeCell ref="AS13:AS16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U17:AU20"/>
    <mergeCell ref="AV17:AV20"/>
    <mergeCell ref="AW17:AW20"/>
    <mergeCell ref="AX17:AX20"/>
    <mergeCell ref="AY17:AY20"/>
    <mergeCell ref="AZ17:AZ20"/>
    <mergeCell ref="AO17:AO20"/>
    <mergeCell ref="AP17:AP20"/>
    <mergeCell ref="AQ17:AQ20"/>
    <mergeCell ref="AR17:AR20"/>
    <mergeCell ref="AS17:AS20"/>
    <mergeCell ref="AT17:AT20"/>
    <mergeCell ref="A17:A20"/>
    <mergeCell ref="B17:B20"/>
    <mergeCell ref="AZ25:AZ28"/>
    <mergeCell ref="BA25:BA28"/>
    <mergeCell ref="AV21:AV24"/>
    <mergeCell ref="AW21:AW24"/>
    <mergeCell ref="AX21:AX24"/>
    <mergeCell ref="AY21:AY24"/>
    <mergeCell ref="AZ21:AZ24"/>
    <mergeCell ref="BA21:BA24"/>
    <mergeCell ref="AP21:AP24"/>
    <mergeCell ref="AQ21:AQ24"/>
    <mergeCell ref="AR21:AR24"/>
    <mergeCell ref="AS21:AS24"/>
    <mergeCell ref="AT21:AT24"/>
    <mergeCell ref="AU21:AU24"/>
    <mergeCell ref="AU25:AU28"/>
    <mergeCell ref="AV25:AV28"/>
    <mergeCell ref="AW25:AW28"/>
    <mergeCell ref="AX25:AX28"/>
    <mergeCell ref="AY25:AY28"/>
    <mergeCell ref="A29:A32"/>
    <mergeCell ref="B29:B32"/>
    <mergeCell ref="C29:C32"/>
    <mergeCell ref="D29:D32"/>
    <mergeCell ref="AK29:AK32"/>
    <mergeCell ref="AL29:AL32"/>
    <mergeCell ref="AM29:AM32"/>
    <mergeCell ref="AN29:AN32"/>
    <mergeCell ref="AT25:AT28"/>
    <mergeCell ref="A25:A28"/>
    <mergeCell ref="B25:B28"/>
    <mergeCell ref="C25:C28"/>
    <mergeCell ref="D25:D28"/>
    <mergeCell ref="AK25:AK28"/>
    <mergeCell ref="AL25:AL28"/>
    <mergeCell ref="AM25:AM28"/>
    <mergeCell ref="AN25:AN28"/>
    <mergeCell ref="AO25:AO28"/>
    <mergeCell ref="AP25:AP28"/>
    <mergeCell ref="AQ25:AQ28"/>
    <mergeCell ref="AR25:AR28"/>
    <mergeCell ref="AS25:AS28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O33:AO36"/>
    <mergeCell ref="AU29:AU32"/>
    <mergeCell ref="AV29:AV32"/>
    <mergeCell ref="AW29:AW32"/>
    <mergeCell ref="AX29:AX32"/>
    <mergeCell ref="AY29:AY32"/>
    <mergeCell ref="AZ29:AZ32"/>
    <mergeCell ref="AO29:AO32"/>
    <mergeCell ref="AP29:AP32"/>
    <mergeCell ref="AQ29:AQ32"/>
    <mergeCell ref="AR29:AR32"/>
    <mergeCell ref="AS29:AS32"/>
    <mergeCell ref="AT29:AT32"/>
    <mergeCell ref="AX33:AX36"/>
    <mergeCell ref="AY33:AY36"/>
    <mergeCell ref="AZ33:AZ36"/>
    <mergeCell ref="BA33:BA36"/>
    <mergeCell ref="AP33:AP36"/>
    <mergeCell ref="AQ33:AQ36"/>
    <mergeCell ref="AR33:AR36"/>
    <mergeCell ref="AS33:AS36"/>
    <mergeCell ref="AT33:AT36"/>
    <mergeCell ref="AU33:AU36"/>
    <mergeCell ref="AR37:AR40"/>
    <mergeCell ref="AY37:AY40"/>
    <mergeCell ref="AZ37:AZ40"/>
    <mergeCell ref="BA37:BA40"/>
    <mergeCell ref="AX37:AX40"/>
    <mergeCell ref="A37:A40"/>
    <mergeCell ref="B37:B40"/>
    <mergeCell ref="C37:C40"/>
    <mergeCell ref="D37:D40"/>
    <mergeCell ref="AK37:AK40"/>
    <mergeCell ref="AL37:AL40"/>
    <mergeCell ref="AV33:AV36"/>
    <mergeCell ref="AW33:AW36"/>
    <mergeCell ref="AQ41:AQ44"/>
    <mergeCell ref="AR41:AR44"/>
    <mergeCell ref="AS41:AS44"/>
    <mergeCell ref="A41:A44"/>
    <mergeCell ref="B41:B44"/>
    <mergeCell ref="C41:C44"/>
    <mergeCell ref="D41:D44"/>
    <mergeCell ref="AK41:AK44"/>
    <mergeCell ref="AL41:AL44"/>
    <mergeCell ref="AM41:AM44"/>
    <mergeCell ref="AS37:AS40"/>
    <mergeCell ref="AT37:AT40"/>
    <mergeCell ref="AU37:AU40"/>
    <mergeCell ref="AV37:AV40"/>
    <mergeCell ref="AW37:AW40"/>
    <mergeCell ref="AM37:AM40"/>
    <mergeCell ref="AN37:AN40"/>
    <mergeCell ref="AO37:AO40"/>
    <mergeCell ref="AP37:AP40"/>
    <mergeCell ref="AQ37:AQ40"/>
    <mergeCell ref="AP45:AP48"/>
    <mergeCell ref="AQ45:AQ48"/>
    <mergeCell ref="AR45:AR48"/>
    <mergeCell ref="AS45:AS48"/>
    <mergeCell ref="AT45:AT48"/>
    <mergeCell ref="AZ41:AZ44"/>
    <mergeCell ref="BA41:BA44"/>
    <mergeCell ref="A45:A48"/>
    <mergeCell ref="B45:B48"/>
    <mergeCell ref="C45:C48"/>
    <mergeCell ref="D45:D48"/>
    <mergeCell ref="AK45:AK48"/>
    <mergeCell ref="AL45:AL48"/>
    <mergeCell ref="AM45:AM48"/>
    <mergeCell ref="AN45:AN48"/>
    <mergeCell ref="AT41:AT44"/>
    <mergeCell ref="AU41:AU44"/>
    <mergeCell ref="AV41:AV44"/>
    <mergeCell ref="AW41:AW44"/>
    <mergeCell ref="AX41:AX44"/>
    <mergeCell ref="AY41:AY44"/>
    <mergeCell ref="AN41:AN44"/>
    <mergeCell ref="AO41:AO44"/>
    <mergeCell ref="AP41:AP44"/>
    <mergeCell ref="BA49:BA52"/>
    <mergeCell ref="AP49:AP52"/>
    <mergeCell ref="AQ49:AQ52"/>
    <mergeCell ref="AR49:AR52"/>
    <mergeCell ref="AS49:AS52"/>
    <mergeCell ref="AT49:AT52"/>
    <mergeCell ref="AU49:AU52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O49:AO52"/>
    <mergeCell ref="AU45:AU48"/>
    <mergeCell ref="AV45:AV48"/>
    <mergeCell ref="AW45:AW48"/>
    <mergeCell ref="AX45:AX48"/>
    <mergeCell ref="AY45:AY48"/>
    <mergeCell ref="AZ45:AZ48"/>
    <mergeCell ref="AO45:AO48"/>
    <mergeCell ref="C53:C56"/>
    <mergeCell ref="D53:D56"/>
    <mergeCell ref="AK53:AK56"/>
    <mergeCell ref="AL53:AL56"/>
    <mergeCell ref="AV49:AV52"/>
    <mergeCell ref="AW49:AW52"/>
    <mergeCell ref="AX49:AX52"/>
    <mergeCell ref="AY49:AY52"/>
    <mergeCell ref="AZ49:AZ52"/>
    <mergeCell ref="AY53:AY56"/>
    <mergeCell ref="AZ53:AZ56"/>
    <mergeCell ref="BA53:BA56"/>
    <mergeCell ref="A57:A60"/>
    <mergeCell ref="B57:B60"/>
    <mergeCell ref="C57:C60"/>
    <mergeCell ref="D57:D60"/>
    <mergeCell ref="AK57:AK60"/>
    <mergeCell ref="AL57:AL60"/>
    <mergeCell ref="AM57:AM60"/>
    <mergeCell ref="AS53:AS56"/>
    <mergeCell ref="AT53:AT56"/>
    <mergeCell ref="AU53:AU56"/>
    <mergeCell ref="AV53:AV56"/>
    <mergeCell ref="AW53:AW56"/>
    <mergeCell ref="AX53:AX56"/>
    <mergeCell ref="AM53:AM56"/>
    <mergeCell ref="AN53:AN56"/>
    <mergeCell ref="AO53:AO56"/>
    <mergeCell ref="AP53:AP56"/>
    <mergeCell ref="AQ53:AQ56"/>
    <mergeCell ref="AR53:AR56"/>
    <mergeCell ref="A53:A56"/>
    <mergeCell ref="B53:B56"/>
    <mergeCell ref="AZ57:AZ60"/>
    <mergeCell ref="BA57:BA60"/>
    <mergeCell ref="A61:A64"/>
    <mergeCell ref="B61:B64"/>
    <mergeCell ref="C61:C64"/>
    <mergeCell ref="D61:D64"/>
    <mergeCell ref="AK61:AK64"/>
    <mergeCell ref="AL61:AL64"/>
    <mergeCell ref="AM61:AM64"/>
    <mergeCell ref="AN61:AN64"/>
    <mergeCell ref="AT57:AT60"/>
    <mergeCell ref="AU57:AU60"/>
    <mergeCell ref="AV57:AV60"/>
    <mergeCell ref="AW57:AW60"/>
    <mergeCell ref="AX57:AX60"/>
    <mergeCell ref="AY57:AY60"/>
    <mergeCell ref="AN57:AN60"/>
    <mergeCell ref="AO57:AO60"/>
    <mergeCell ref="AP57:AP60"/>
    <mergeCell ref="AQ57:AQ60"/>
    <mergeCell ref="AR57:AR60"/>
    <mergeCell ref="AS57:AS60"/>
    <mergeCell ref="BA61:BA64"/>
    <mergeCell ref="AU61:AU64"/>
    <mergeCell ref="AV61:AV64"/>
    <mergeCell ref="AW61:AW64"/>
    <mergeCell ref="AX61:AX64"/>
    <mergeCell ref="AY61:AY64"/>
    <mergeCell ref="AZ61:AZ64"/>
    <mergeCell ref="AO61:AO64"/>
    <mergeCell ref="AP61:AP64"/>
    <mergeCell ref="AQ61:AQ64"/>
    <mergeCell ref="AR61:AR64"/>
    <mergeCell ref="AS61:AS64"/>
    <mergeCell ref="AT61:AT64"/>
    <mergeCell ref="A65:E65"/>
    <mergeCell ref="A66:E66"/>
    <mergeCell ref="A67:E67"/>
    <mergeCell ref="A68:E68"/>
    <mergeCell ref="A70:D70"/>
    <mergeCell ref="E70:J70"/>
    <mergeCell ref="L70:N70"/>
    <mergeCell ref="P70:T70"/>
    <mergeCell ref="AK70:AM70"/>
    <mergeCell ref="E71:J71"/>
    <mergeCell ref="L71:N71"/>
    <mergeCell ref="P71:T71"/>
    <mergeCell ref="E72:J72"/>
    <mergeCell ref="L72:N72"/>
    <mergeCell ref="P72:T72"/>
    <mergeCell ref="F77:AM77"/>
    <mergeCell ref="F78:AM78"/>
    <mergeCell ref="F79:AM79"/>
    <mergeCell ref="F80:AM80"/>
    <mergeCell ref="F81:AM81"/>
    <mergeCell ref="F82:AM82"/>
    <mergeCell ref="AK72:AM72"/>
    <mergeCell ref="E73:J73"/>
    <mergeCell ref="L73:N73"/>
    <mergeCell ref="P73:T73"/>
    <mergeCell ref="D75:AM75"/>
    <mergeCell ref="F76:AM76"/>
    <mergeCell ref="F89:AM89"/>
    <mergeCell ref="F90:AM90"/>
    <mergeCell ref="F91:AM91"/>
    <mergeCell ref="F83:AM83"/>
    <mergeCell ref="F84:AM84"/>
    <mergeCell ref="F85:AM85"/>
    <mergeCell ref="F86:AM86"/>
    <mergeCell ref="F87:AM87"/>
    <mergeCell ref="F88:AM88"/>
  </mergeCells>
  <conditionalFormatting sqref="S28:V28 W60:AJ60 W64:AJ64 W12:AJ12 AD16:AJ16 AD20:AJ20 AD24:AJ24 AD28:AJ28 AD32:AJ32 AD36:AJ36 AD40:AJ40 AD44:AJ44 AD48:AJ48 AD52:AJ52 AD56:AJ56">
    <cfRule type="cellIs" dxfId="129" priority="19" stopIfTrue="1" operator="greaterThan">
      <formula>4</formula>
    </cfRule>
  </conditionalFormatting>
  <conditionalFormatting sqref="F12:R12 F16:R16 F20:R20 F24:R24 F28:R28 F32:T32 F36:T36 F40:T40 F44:T44 F48:T48 F52:T52 F56:T56 F60:T60 F64:T64">
    <cfRule type="cellIs" dxfId="128" priority="18" stopIfTrue="1" operator="greaterThan">
      <formula>4</formula>
    </cfRule>
  </conditionalFormatting>
  <conditionalFormatting sqref="E12">
    <cfRule type="cellIs" dxfId="127" priority="17" stopIfTrue="1" operator="greaterThan">
      <formula>4</formula>
    </cfRule>
  </conditionalFormatting>
  <conditionalFormatting sqref="U32:V32 U36:V36 U40:V40 U44:V44 U48:V48 U52:V52 U56:V56 U60:V60 U64:V64">
    <cfRule type="cellIs" dxfId="126" priority="16" stopIfTrue="1" operator="greaterThan">
      <formula>4</formula>
    </cfRule>
  </conditionalFormatting>
  <conditionalFormatting sqref="S12:T12 S16:T16 S20:T20 S24:T24">
    <cfRule type="cellIs" dxfId="125" priority="15" stopIfTrue="1" operator="greaterThan">
      <formula>4</formula>
    </cfRule>
  </conditionalFormatting>
  <conditionalFormatting sqref="U12:V12 U16:V16 U20:V20 U24:V24">
    <cfRule type="cellIs" dxfId="124" priority="14" stopIfTrue="1" operator="greaterThan">
      <formula>4</formula>
    </cfRule>
  </conditionalFormatting>
  <conditionalFormatting sqref="W20:AC20 W24:AC24 W28:AC28 W32:AC32 W36:AC36 W40:AC40 W44:AC44 W48:AC48 W52:AC52 W56:AC56">
    <cfRule type="cellIs" dxfId="123" priority="1" stopIfTrue="1" operator="greaterThan">
      <formula>4</formula>
    </cfRule>
  </conditionalFormatting>
  <conditionalFormatting sqref="W16:AC16">
    <cfRule type="cellIs" dxfId="122" priority="2" stopIfTrue="1" operator="greaterThan">
      <formula>4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7">
    <tabColor theme="8"/>
  </sheetPr>
  <dimension ref="A1:BA139"/>
  <sheetViews>
    <sheetView tabSelected="1" zoomScale="90" zoomScaleNormal="90" workbookViewId="0">
      <pane xSplit="5" ySplit="8" topLeftCell="M57" activePane="bottomRight" state="frozen"/>
      <selection pane="topRight" activeCell="F1" sqref="F1"/>
      <selection pane="bottomLeft" activeCell="A13" sqref="A13"/>
      <selection pane="bottomRight" activeCell="O59" sqref="O59"/>
    </sheetView>
  </sheetViews>
  <sheetFormatPr defaultRowHeight="12.75" x14ac:dyDescent="0.2"/>
  <cols>
    <col min="1" max="1" width="4" style="63" customWidth="1"/>
    <col min="2" max="2" width="29.5703125" style="63" customWidth="1"/>
    <col min="3" max="3" width="13.140625" style="65" customWidth="1"/>
    <col min="4" max="4" width="27.7109375" style="63" customWidth="1"/>
    <col min="5" max="5" width="4" style="99" customWidth="1"/>
    <col min="6" max="22" width="4.7109375" style="63" customWidth="1"/>
    <col min="23" max="24" width="4.7109375" style="190" customWidth="1"/>
    <col min="25" max="25" width="4.7109375" style="63" customWidth="1"/>
    <col min="26" max="27" width="4.7109375" style="190" customWidth="1"/>
    <col min="28" max="29" width="4.7109375" style="63" customWidth="1"/>
    <col min="30" max="30" width="4.7109375" style="190" customWidth="1"/>
    <col min="31" max="31" width="4.7109375" style="174" customWidth="1"/>
    <col min="32" max="36" width="4.7109375" style="63" customWidth="1"/>
    <col min="37" max="37" width="8.5703125" style="63" customWidth="1"/>
    <col min="38" max="39" width="4.7109375" style="63" customWidth="1"/>
    <col min="40" max="40" width="8.85546875" style="63" customWidth="1"/>
    <col min="41" max="41" width="6.140625" style="63" customWidth="1"/>
    <col min="42" max="42" width="6.28515625" style="63" customWidth="1"/>
    <col min="43" max="45" width="4.7109375" style="63" customWidth="1"/>
    <col min="46" max="46" width="4.85546875" style="63" customWidth="1"/>
    <col min="47" max="47" width="9.5703125" style="63" customWidth="1"/>
    <col min="48" max="48" width="7.85546875" style="63" customWidth="1"/>
    <col min="49" max="52" width="4.7109375" style="63" customWidth="1"/>
    <col min="53" max="53" width="8.7109375" style="64" customWidth="1"/>
    <col min="54" max="256" width="9.140625" style="63"/>
    <col min="257" max="257" width="4" style="63" customWidth="1"/>
    <col min="258" max="258" width="29.5703125" style="63" customWidth="1"/>
    <col min="259" max="259" width="16.5703125" style="63" customWidth="1"/>
    <col min="260" max="260" width="27.7109375" style="63" customWidth="1"/>
    <col min="261" max="261" width="4" style="63" customWidth="1"/>
    <col min="262" max="292" width="4.7109375" style="63" customWidth="1"/>
    <col min="293" max="293" width="8.5703125" style="63" customWidth="1"/>
    <col min="294" max="295" width="4.7109375" style="63" customWidth="1"/>
    <col min="296" max="296" width="9.42578125" style="63" customWidth="1"/>
    <col min="297" max="297" width="6.140625" style="63" customWidth="1"/>
    <col min="298" max="298" width="6.28515625" style="63" customWidth="1"/>
    <col min="299" max="301" width="4.7109375" style="63" customWidth="1"/>
    <col min="302" max="302" width="4.85546875" style="63" customWidth="1"/>
    <col min="303" max="303" width="7" style="63" customWidth="1"/>
    <col min="304" max="304" width="6.28515625" style="63" customWidth="1"/>
    <col min="305" max="308" width="4.7109375" style="63" customWidth="1"/>
    <col min="309" max="309" width="8.7109375" style="63" customWidth="1"/>
    <col min="310" max="512" width="9.140625" style="63"/>
    <col min="513" max="513" width="4" style="63" customWidth="1"/>
    <col min="514" max="514" width="29.5703125" style="63" customWidth="1"/>
    <col min="515" max="515" width="16.5703125" style="63" customWidth="1"/>
    <col min="516" max="516" width="27.7109375" style="63" customWidth="1"/>
    <col min="517" max="517" width="4" style="63" customWidth="1"/>
    <col min="518" max="548" width="4.7109375" style="63" customWidth="1"/>
    <col min="549" max="549" width="8.5703125" style="63" customWidth="1"/>
    <col min="550" max="551" width="4.7109375" style="63" customWidth="1"/>
    <col min="552" max="552" width="9.42578125" style="63" customWidth="1"/>
    <col min="553" max="553" width="6.140625" style="63" customWidth="1"/>
    <col min="554" max="554" width="6.28515625" style="63" customWidth="1"/>
    <col min="555" max="557" width="4.7109375" style="63" customWidth="1"/>
    <col min="558" max="558" width="4.85546875" style="63" customWidth="1"/>
    <col min="559" max="559" width="7" style="63" customWidth="1"/>
    <col min="560" max="560" width="6.28515625" style="63" customWidth="1"/>
    <col min="561" max="564" width="4.7109375" style="63" customWidth="1"/>
    <col min="565" max="565" width="8.7109375" style="63" customWidth="1"/>
    <col min="566" max="768" width="9.140625" style="63"/>
    <col min="769" max="769" width="4" style="63" customWidth="1"/>
    <col min="770" max="770" width="29.5703125" style="63" customWidth="1"/>
    <col min="771" max="771" width="16.5703125" style="63" customWidth="1"/>
    <col min="772" max="772" width="27.7109375" style="63" customWidth="1"/>
    <col min="773" max="773" width="4" style="63" customWidth="1"/>
    <col min="774" max="804" width="4.7109375" style="63" customWidth="1"/>
    <col min="805" max="805" width="8.5703125" style="63" customWidth="1"/>
    <col min="806" max="807" width="4.7109375" style="63" customWidth="1"/>
    <col min="808" max="808" width="9.42578125" style="63" customWidth="1"/>
    <col min="809" max="809" width="6.140625" style="63" customWidth="1"/>
    <col min="810" max="810" width="6.28515625" style="63" customWidth="1"/>
    <col min="811" max="813" width="4.7109375" style="63" customWidth="1"/>
    <col min="814" max="814" width="4.85546875" style="63" customWidth="1"/>
    <col min="815" max="815" width="7" style="63" customWidth="1"/>
    <col min="816" max="816" width="6.28515625" style="63" customWidth="1"/>
    <col min="817" max="820" width="4.7109375" style="63" customWidth="1"/>
    <col min="821" max="821" width="8.7109375" style="63" customWidth="1"/>
    <col min="822" max="1024" width="9.140625" style="63"/>
    <col min="1025" max="1025" width="4" style="63" customWidth="1"/>
    <col min="1026" max="1026" width="29.5703125" style="63" customWidth="1"/>
    <col min="1027" max="1027" width="16.5703125" style="63" customWidth="1"/>
    <col min="1028" max="1028" width="27.7109375" style="63" customWidth="1"/>
    <col min="1029" max="1029" width="4" style="63" customWidth="1"/>
    <col min="1030" max="1060" width="4.7109375" style="63" customWidth="1"/>
    <col min="1061" max="1061" width="8.5703125" style="63" customWidth="1"/>
    <col min="1062" max="1063" width="4.7109375" style="63" customWidth="1"/>
    <col min="1064" max="1064" width="9.42578125" style="63" customWidth="1"/>
    <col min="1065" max="1065" width="6.140625" style="63" customWidth="1"/>
    <col min="1066" max="1066" width="6.28515625" style="63" customWidth="1"/>
    <col min="1067" max="1069" width="4.7109375" style="63" customWidth="1"/>
    <col min="1070" max="1070" width="4.85546875" style="63" customWidth="1"/>
    <col min="1071" max="1071" width="7" style="63" customWidth="1"/>
    <col min="1072" max="1072" width="6.28515625" style="63" customWidth="1"/>
    <col min="1073" max="1076" width="4.7109375" style="63" customWidth="1"/>
    <col min="1077" max="1077" width="8.7109375" style="63" customWidth="1"/>
    <col min="1078" max="1280" width="9.140625" style="63"/>
    <col min="1281" max="1281" width="4" style="63" customWidth="1"/>
    <col min="1282" max="1282" width="29.5703125" style="63" customWidth="1"/>
    <col min="1283" max="1283" width="16.5703125" style="63" customWidth="1"/>
    <col min="1284" max="1284" width="27.7109375" style="63" customWidth="1"/>
    <col min="1285" max="1285" width="4" style="63" customWidth="1"/>
    <col min="1286" max="1316" width="4.7109375" style="63" customWidth="1"/>
    <col min="1317" max="1317" width="8.5703125" style="63" customWidth="1"/>
    <col min="1318" max="1319" width="4.7109375" style="63" customWidth="1"/>
    <col min="1320" max="1320" width="9.42578125" style="63" customWidth="1"/>
    <col min="1321" max="1321" width="6.140625" style="63" customWidth="1"/>
    <col min="1322" max="1322" width="6.28515625" style="63" customWidth="1"/>
    <col min="1323" max="1325" width="4.7109375" style="63" customWidth="1"/>
    <col min="1326" max="1326" width="4.85546875" style="63" customWidth="1"/>
    <col min="1327" max="1327" width="7" style="63" customWidth="1"/>
    <col min="1328" max="1328" width="6.28515625" style="63" customWidth="1"/>
    <col min="1329" max="1332" width="4.7109375" style="63" customWidth="1"/>
    <col min="1333" max="1333" width="8.7109375" style="63" customWidth="1"/>
    <col min="1334" max="1536" width="9.140625" style="63"/>
    <col min="1537" max="1537" width="4" style="63" customWidth="1"/>
    <col min="1538" max="1538" width="29.5703125" style="63" customWidth="1"/>
    <col min="1539" max="1539" width="16.5703125" style="63" customWidth="1"/>
    <col min="1540" max="1540" width="27.7109375" style="63" customWidth="1"/>
    <col min="1541" max="1541" width="4" style="63" customWidth="1"/>
    <col min="1542" max="1572" width="4.7109375" style="63" customWidth="1"/>
    <col min="1573" max="1573" width="8.5703125" style="63" customWidth="1"/>
    <col min="1574" max="1575" width="4.7109375" style="63" customWidth="1"/>
    <col min="1576" max="1576" width="9.42578125" style="63" customWidth="1"/>
    <col min="1577" max="1577" width="6.140625" style="63" customWidth="1"/>
    <col min="1578" max="1578" width="6.28515625" style="63" customWidth="1"/>
    <col min="1579" max="1581" width="4.7109375" style="63" customWidth="1"/>
    <col min="1582" max="1582" width="4.85546875" style="63" customWidth="1"/>
    <col min="1583" max="1583" width="7" style="63" customWidth="1"/>
    <col min="1584" max="1584" width="6.28515625" style="63" customWidth="1"/>
    <col min="1585" max="1588" width="4.7109375" style="63" customWidth="1"/>
    <col min="1589" max="1589" width="8.7109375" style="63" customWidth="1"/>
    <col min="1590" max="1792" width="9.140625" style="63"/>
    <col min="1793" max="1793" width="4" style="63" customWidth="1"/>
    <col min="1794" max="1794" width="29.5703125" style="63" customWidth="1"/>
    <col min="1795" max="1795" width="16.5703125" style="63" customWidth="1"/>
    <col min="1796" max="1796" width="27.7109375" style="63" customWidth="1"/>
    <col min="1797" max="1797" width="4" style="63" customWidth="1"/>
    <col min="1798" max="1828" width="4.7109375" style="63" customWidth="1"/>
    <col min="1829" max="1829" width="8.5703125" style="63" customWidth="1"/>
    <col min="1830" max="1831" width="4.7109375" style="63" customWidth="1"/>
    <col min="1832" max="1832" width="9.42578125" style="63" customWidth="1"/>
    <col min="1833" max="1833" width="6.140625" style="63" customWidth="1"/>
    <col min="1834" max="1834" width="6.28515625" style="63" customWidth="1"/>
    <col min="1835" max="1837" width="4.7109375" style="63" customWidth="1"/>
    <col min="1838" max="1838" width="4.85546875" style="63" customWidth="1"/>
    <col min="1839" max="1839" width="7" style="63" customWidth="1"/>
    <col min="1840" max="1840" width="6.28515625" style="63" customWidth="1"/>
    <col min="1841" max="1844" width="4.7109375" style="63" customWidth="1"/>
    <col min="1845" max="1845" width="8.7109375" style="63" customWidth="1"/>
    <col min="1846" max="2048" width="9.140625" style="63"/>
    <col min="2049" max="2049" width="4" style="63" customWidth="1"/>
    <col min="2050" max="2050" width="29.5703125" style="63" customWidth="1"/>
    <col min="2051" max="2051" width="16.5703125" style="63" customWidth="1"/>
    <col min="2052" max="2052" width="27.7109375" style="63" customWidth="1"/>
    <col min="2053" max="2053" width="4" style="63" customWidth="1"/>
    <col min="2054" max="2084" width="4.7109375" style="63" customWidth="1"/>
    <col min="2085" max="2085" width="8.5703125" style="63" customWidth="1"/>
    <col min="2086" max="2087" width="4.7109375" style="63" customWidth="1"/>
    <col min="2088" max="2088" width="9.42578125" style="63" customWidth="1"/>
    <col min="2089" max="2089" width="6.140625" style="63" customWidth="1"/>
    <col min="2090" max="2090" width="6.28515625" style="63" customWidth="1"/>
    <col min="2091" max="2093" width="4.7109375" style="63" customWidth="1"/>
    <col min="2094" max="2094" width="4.85546875" style="63" customWidth="1"/>
    <col min="2095" max="2095" width="7" style="63" customWidth="1"/>
    <col min="2096" max="2096" width="6.28515625" style="63" customWidth="1"/>
    <col min="2097" max="2100" width="4.7109375" style="63" customWidth="1"/>
    <col min="2101" max="2101" width="8.7109375" style="63" customWidth="1"/>
    <col min="2102" max="2304" width="9.140625" style="63"/>
    <col min="2305" max="2305" width="4" style="63" customWidth="1"/>
    <col min="2306" max="2306" width="29.5703125" style="63" customWidth="1"/>
    <col min="2307" max="2307" width="16.5703125" style="63" customWidth="1"/>
    <col min="2308" max="2308" width="27.7109375" style="63" customWidth="1"/>
    <col min="2309" max="2309" width="4" style="63" customWidth="1"/>
    <col min="2310" max="2340" width="4.7109375" style="63" customWidth="1"/>
    <col min="2341" max="2341" width="8.5703125" style="63" customWidth="1"/>
    <col min="2342" max="2343" width="4.7109375" style="63" customWidth="1"/>
    <col min="2344" max="2344" width="9.42578125" style="63" customWidth="1"/>
    <col min="2345" max="2345" width="6.140625" style="63" customWidth="1"/>
    <col min="2346" max="2346" width="6.28515625" style="63" customWidth="1"/>
    <col min="2347" max="2349" width="4.7109375" style="63" customWidth="1"/>
    <col min="2350" max="2350" width="4.85546875" style="63" customWidth="1"/>
    <col min="2351" max="2351" width="7" style="63" customWidth="1"/>
    <col min="2352" max="2352" width="6.28515625" style="63" customWidth="1"/>
    <col min="2353" max="2356" width="4.7109375" style="63" customWidth="1"/>
    <col min="2357" max="2357" width="8.7109375" style="63" customWidth="1"/>
    <col min="2358" max="2560" width="9.140625" style="63"/>
    <col min="2561" max="2561" width="4" style="63" customWidth="1"/>
    <col min="2562" max="2562" width="29.5703125" style="63" customWidth="1"/>
    <col min="2563" max="2563" width="16.5703125" style="63" customWidth="1"/>
    <col min="2564" max="2564" width="27.7109375" style="63" customWidth="1"/>
    <col min="2565" max="2565" width="4" style="63" customWidth="1"/>
    <col min="2566" max="2596" width="4.7109375" style="63" customWidth="1"/>
    <col min="2597" max="2597" width="8.5703125" style="63" customWidth="1"/>
    <col min="2598" max="2599" width="4.7109375" style="63" customWidth="1"/>
    <col min="2600" max="2600" width="9.42578125" style="63" customWidth="1"/>
    <col min="2601" max="2601" width="6.140625" style="63" customWidth="1"/>
    <col min="2602" max="2602" width="6.28515625" style="63" customWidth="1"/>
    <col min="2603" max="2605" width="4.7109375" style="63" customWidth="1"/>
    <col min="2606" max="2606" width="4.85546875" style="63" customWidth="1"/>
    <col min="2607" max="2607" width="7" style="63" customWidth="1"/>
    <col min="2608" max="2608" width="6.28515625" style="63" customWidth="1"/>
    <col min="2609" max="2612" width="4.7109375" style="63" customWidth="1"/>
    <col min="2613" max="2613" width="8.7109375" style="63" customWidth="1"/>
    <col min="2614" max="2816" width="9.140625" style="63"/>
    <col min="2817" max="2817" width="4" style="63" customWidth="1"/>
    <col min="2818" max="2818" width="29.5703125" style="63" customWidth="1"/>
    <col min="2819" max="2819" width="16.5703125" style="63" customWidth="1"/>
    <col min="2820" max="2820" width="27.7109375" style="63" customWidth="1"/>
    <col min="2821" max="2821" width="4" style="63" customWidth="1"/>
    <col min="2822" max="2852" width="4.7109375" style="63" customWidth="1"/>
    <col min="2853" max="2853" width="8.5703125" style="63" customWidth="1"/>
    <col min="2854" max="2855" width="4.7109375" style="63" customWidth="1"/>
    <col min="2856" max="2856" width="9.42578125" style="63" customWidth="1"/>
    <col min="2857" max="2857" width="6.140625" style="63" customWidth="1"/>
    <col min="2858" max="2858" width="6.28515625" style="63" customWidth="1"/>
    <col min="2859" max="2861" width="4.7109375" style="63" customWidth="1"/>
    <col min="2862" max="2862" width="4.85546875" style="63" customWidth="1"/>
    <col min="2863" max="2863" width="7" style="63" customWidth="1"/>
    <col min="2864" max="2864" width="6.28515625" style="63" customWidth="1"/>
    <col min="2865" max="2868" width="4.7109375" style="63" customWidth="1"/>
    <col min="2869" max="2869" width="8.7109375" style="63" customWidth="1"/>
    <col min="2870" max="3072" width="9.140625" style="63"/>
    <col min="3073" max="3073" width="4" style="63" customWidth="1"/>
    <col min="3074" max="3074" width="29.5703125" style="63" customWidth="1"/>
    <col min="3075" max="3075" width="16.5703125" style="63" customWidth="1"/>
    <col min="3076" max="3076" width="27.7109375" style="63" customWidth="1"/>
    <col min="3077" max="3077" width="4" style="63" customWidth="1"/>
    <col min="3078" max="3108" width="4.7109375" style="63" customWidth="1"/>
    <col min="3109" max="3109" width="8.5703125" style="63" customWidth="1"/>
    <col min="3110" max="3111" width="4.7109375" style="63" customWidth="1"/>
    <col min="3112" max="3112" width="9.42578125" style="63" customWidth="1"/>
    <col min="3113" max="3113" width="6.140625" style="63" customWidth="1"/>
    <col min="3114" max="3114" width="6.28515625" style="63" customWidth="1"/>
    <col min="3115" max="3117" width="4.7109375" style="63" customWidth="1"/>
    <col min="3118" max="3118" width="4.85546875" style="63" customWidth="1"/>
    <col min="3119" max="3119" width="7" style="63" customWidth="1"/>
    <col min="3120" max="3120" width="6.28515625" style="63" customWidth="1"/>
    <col min="3121" max="3124" width="4.7109375" style="63" customWidth="1"/>
    <col min="3125" max="3125" width="8.7109375" style="63" customWidth="1"/>
    <col min="3126" max="3328" width="9.140625" style="63"/>
    <col min="3329" max="3329" width="4" style="63" customWidth="1"/>
    <col min="3330" max="3330" width="29.5703125" style="63" customWidth="1"/>
    <col min="3331" max="3331" width="16.5703125" style="63" customWidth="1"/>
    <col min="3332" max="3332" width="27.7109375" style="63" customWidth="1"/>
    <col min="3333" max="3333" width="4" style="63" customWidth="1"/>
    <col min="3334" max="3364" width="4.7109375" style="63" customWidth="1"/>
    <col min="3365" max="3365" width="8.5703125" style="63" customWidth="1"/>
    <col min="3366" max="3367" width="4.7109375" style="63" customWidth="1"/>
    <col min="3368" max="3368" width="9.42578125" style="63" customWidth="1"/>
    <col min="3369" max="3369" width="6.140625" style="63" customWidth="1"/>
    <col min="3370" max="3370" width="6.28515625" style="63" customWidth="1"/>
    <col min="3371" max="3373" width="4.7109375" style="63" customWidth="1"/>
    <col min="3374" max="3374" width="4.85546875" style="63" customWidth="1"/>
    <col min="3375" max="3375" width="7" style="63" customWidth="1"/>
    <col min="3376" max="3376" width="6.28515625" style="63" customWidth="1"/>
    <col min="3377" max="3380" width="4.7109375" style="63" customWidth="1"/>
    <col min="3381" max="3381" width="8.7109375" style="63" customWidth="1"/>
    <col min="3382" max="3584" width="9.140625" style="63"/>
    <col min="3585" max="3585" width="4" style="63" customWidth="1"/>
    <col min="3586" max="3586" width="29.5703125" style="63" customWidth="1"/>
    <col min="3587" max="3587" width="16.5703125" style="63" customWidth="1"/>
    <col min="3588" max="3588" width="27.7109375" style="63" customWidth="1"/>
    <col min="3589" max="3589" width="4" style="63" customWidth="1"/>
    <col min="3590" max="3620" width="4.7109375" style="63" customWidth="1"/>
    <col min="3621" max="3621" width="8.5703125" style="63" customWidth="1"/>
    <col min="3622" max="3623" width="4.7109375" style="63" customWidth="1"/>
    <col min="3624" max="3624" width="9.42578125" style="63" customWidth="1"/>
    <col min="3625" max="3625" width="6.140625" style="63" customWidth="1"/>
    <col min="3626" max="3626" width="6.28515625" style="63" customWidth="1"/>
    <col min="3627" max="3629" width="4.7109375" style="63" customWidth="1"/>
    <col min="3630" max="3630" width="4.85546875" style="63" customWidth="1"/>
    <col min="3631" max="3631" width="7" style="63" customWidth="1"/>
    <col min="3632" max="3632" width="6.28515625" style="63" customWidth="1"/>
    <col min="3633" max="3636" width="4.7109375" style="63" customWidth="1"/>
    <col min="3637" max="3637" width="8.7109375" style="63" customWidth="1"/>
    <col min="3638" max="3840" width="9.140625" style="63"/>
    <col min="3841" max="3841" width="4" style="63" customWidth="1"/>
    <col min="3842" max="3842" width="29.5703125" style="63" customWidth="1"/>
    <col min="3843" max="3843" width="16.5703125" style="63" customWidth="1"/>
    <col min="3844" max="3844" width="27.7109375" style="63" customWidth="1"/>
    <col min="3845" max="3845" width="4" style="63" customWidth="1"/>
    <col min="3846" max="3876" width="4.7109375" style="63" customWidth="1"/>
    <col min="3877" max="3877" width="8.5703125" style="63" customWidth="1"/>
    <col min="3878" max="3879" width="4.7109375" style="63" customWidth="1"/>
    <col min="3880" max="3880" width="9.42578125" style="63" customWidth="1"/>
    <col min="3881" max="3881" width="6.140625" style="63" customWidth="1"/>
    <col min="3882" max="3882" width="6.28515625" style="63" customWidth="1"/>
    <col min="3883" max="3885" width="4.7109375" style="63" customWidth="1"/>
    <col min="3886" max="3886" width="4.85546875" style="63" customWidth="1"/>
    <col min="3887" max="3887" width="7" style="63" customWidth="1"/>
    <col min="3888" max="3888" width="6.28515625" style="63" customWidth="1"/>
    <col min="3889" max="3892" width="4.7109375" style="63" customWidth="1"/>
    <col min="3893" max="3893" width="8.7109375" style="63" customWidth="1"/>
    <col min="3894" max="4096" width="9.140625" style="63"/>
    <col min="4097" max="4097" width="4" style="63" customWidth="1"/>
    <col min="4098" max="4098" width="29.5703125" style="63" customWidth="1"/>
    <col min="4099" max="4099" width="16.5703125" style="63" customWidth="1"/>
    <col min="4100" max="4100" width="27.7109375" style="63" customWidth="1"/>
    <col min="4101" max="4101" width="4" style="63" customWidth="1"/>
    <col min="4102" max="4132" width="4.7109375" style="63" customWidth="1"/>
    <col min="4133" max="4133" width="8.5703125" style="63" customWidth="1"/>
    <col min="4134" max="4135" width="4.7109375" style="63" customWidth="1"/>
    <col min="4136" max="4136" width="9.42578125" style="63" customWidth="1"/>
    <col min="4137" max="4137" width="6.140625" style="63" customWidth="1"/>
    <col min="4138" max="4138" width="6.28515625" style="63" customWidth="1"/>
    <col min="4139" max="4141" width="4.7109375" style="63" customWidth="1"/>
    <col min="4142" max="4142" width="4.85546875" style="63" customWidth="1"/>
    <col min="4143" max="4143" width="7" style="63" customWidth="1"/>
    <col min="4144" max="4144" width="6.28515625" style="63" customWidth="1"/>
    <col min="4145" max="4148" width="4.7109375" style="63" customWidth="1"/>
    <col min="4149" max="4149" width="8.7109375" style="63" customWidth="1"/>
    <col min="4150" max="4352" width="9.140625" style="63"/>
    <col min="4353" max="4353" width="4" style="63" customWidth="1"/>
    <col min="4354" max="4354" width="29.5703125" style="63" customWidth="1"/>
    <col min="4355" max="4355" width="16.5703125" style="63" customWidth="1"/>
    <col min="4356" max="4356" width="27.7109375" style="63" customWidth="1"/>
    <col min="4357" max="4357" width="4" style="63" customWidth="1"/>
    <col min="4358" max="4388" width="4.7109375" style="63" customWidth="1"/>
    <col min="4389" max="4389" width="8.5703125" style="63" customWidth="1"/>
    <col min="4390" max="4391" width="4.7109375" style="63" customWidth="1"/>
    <col min="4392" max="4392" width="9.42578125" style="63" customWidth="1"/>
    <col min="4393" max="4393" width="6.140625" style="63" customWidth="1"/>
    <col min="4394" max="4394" width="6.28515625" style="63" customWidth="1"/>
    <col min="4395" max="4397" width="4.7109375" style="63" customWidth="1"/>
    <col min="4398" max="4398" width="4.85546875" style="63" customWidth="1"/>
    <col min="4399" max="4399" width="7" style="63" customWidth="1"/>
    <col min="4400" max="4400" width="6.28515625" style="63" customWidth="1"/>
    <col min="4401" max="4404" width="4.7109375" style="63" customWidth="1"/>
    <col min="4405" max="4405" width="8.7109375" style="63" customWidth="1"/>
    <col min="4406" max="4608" width="9.140625" style="63"/>
    <col min="4609" max="4609" width="4" style="63" customWidth="1"/>
    <col min="4610" max="4610" width="29.5703125" style="63" customWidth="1"/>
    <col min="4611" max="4611" width="16.5703125" style="63" customWidth="1"/>
    <col min="4612" max="4612" width="27.7109375" style="63" customWidth="1"/>
    <col min="4613" max="4613" width="4" style="63" customWidth="1"/>
    <col min="4614" max="4644" width="4.7109375" style="63" customWidth="1"/>
    <col min="4645" max="4645" width="8.5703125" style="63" customWidth="1"/>
    <col min="4646" max="4647" width="4.7109375" style="63" customWidth="1"/>
    <col min="4648" max="4648" width="9.42578125" style="63" customWidth="1"/>
    <col min="4649" max="4649" width="6.140625" style="63" customWidth="1"/>
    <col min="4650" max="4650" width="6.28515625" style="63" customWidth="1"/>
    <col min="4651" max="4653" width="4.7109375" style="63" customWidth="1"/>
    <col min="4654" max="4654" width="4.85546875" style="63" customWidth="1"/>
    <col min="4655" max="4655" width="7" style="63" customWidth="1"/>
    <col min="4656" max="4656" width="6.28515625" style="63" customWidth="1"/>
    <col min="4657" max="4660" width="4.7109375" style="63" customWidth="1"/>
    <col min="4661" max="4661" width="8.7109375" style="63" customWidth="1"/>
    <col min="4662" max="4864" width="9.140625" style="63"/>
    <col min="4865" max="4865" width="4" style="63" customWidth="1"/>
    <col min="4866" max="4866" width="29.5703125" style="63" customWidth="1"/>
    <col min="4867" max="4867" width="16.5703125" style="63" customWidth="1"/>
    <col min="4868" max="4868" width="27.7109375" style="63" customWidth="1"/>
    <col min="4869" max="4869" width="4" style="63" customWidth="1"/>
    <col min="4870" max="4900" width="4.7109375" style="63" customWidth="1"/>
    <col min="4901" max="4901" width="8.5703125" style="63" customWidth="1"/>
    <col min="4902" max="4903" width="4.7109375" style="63" customWidth="1"/>
    <col min="4904" max="4904" width="9.42578125" style="63" customWidth="1"/>
    <col min="4905" max="4905" width="6.140625" style="63" customWidth="1"/>
    <col min="4906" max="4906" width="6.28515625" style="63" customWidth="1"/>
    <col min="4907" max="4909" width="4.7109375" style="63" customWidth="1"/>
    <col min="4910" max="4910" width="4.85546875" style="63" customWidth="1"/>
    <col min="4911" max="4911" width="7" style="63" customWidth="1"/>
    <col min="4912" max="4912" width="6.28515625" style="63" customWidth="1"/>
    <col min="4913" max="4916" width="4.7109375" style="63" customWidth="1"/>
    <col min="4917" max="4917" width="8.7109375" style="63" customWidth="1"/>
    <col min="4918" max="5120" width="9.140625" style="63"/>
    <col min="5121" max="5121" width="4" style="63" customWidth="1"/>
    <col min="5122" max="5122" width="29.5703125" style="63" customWidth="1"/>
    <col min="5123" max="5123" width="16.5703125" style="63" customWidth="1"/>
    <col min="5124" max="5124" width="27.7109375" style="63" customWidth="1"/>
    <col min="5125" max="5125" width="4" style="63" customWidth="1"/>
    <col min="5126" max="5156" width="4.7109375" style="63" customWidth="1"/>
    <col min="5157" max="5157" width="8.5703125" style="63" customWidth="1"/>
    <col min="5158" max="5159" width="4.7109375" style="63" customWidth="1"/>
    <col min="5160" max="5160" width="9.42578125" style="63" customWidth="1"/>
    <col min="5161" max="5161" width="6.140625" style="63" customWidth="1"/>
    <col min="5162" max="5162" width="6.28515625" style="63" customWidth="1"/>
    <col min="5163" max="5165" width="4.7109375" style="63" customWidth="1"/>
    <col min="5166" max="5166" width="4.85546875" style="63" customWidth="1"/>
    <col min="5167" max="5167" width="7" style="63" customWidth="1"/>
    <col min="5168" max="5168" width="6.28515625" style="63" customWidth="1"/>
    <col min="5169" max="5172" width="4.7109375" style="63" customWidth="1"/>
    <col min="5173" max="5173" width="8.7109375" style="63" customWidth="1"/>
    <col min="5174" max="5376" width="9.140625" style="63"/>
    <col min="5377" max="5377" width="4" style="63" customWidth="1"/>
    <col min="5378" max="5378" width="29.5703125" style="63" customWidth="1"/>
    <col min="5379" max="5379" width="16.5703125" style="63" customWidth="1"/>
    <col min="5380" max="5380" width="27.7109375" style="63" customWidth="1"/>
    <col min="5381" max="5381" width="4" style="63" customWidth="1"/>
    <col min="5382" max="5412" width="4.7109375" style="63" customWidth="1"/>
    <col min="5413" max="5413" width="8.5703125" style="63" customWidth="1"/>
    <col min="5414" max="5415" width="4.7109375" style="63" customWidth="1"/>
    <col min="5416" max="5416" width="9.42578125" style="63" customWidth="1"/>
    <col min="5417" max="5417" width="6.140625" style="63" customWidth="1"/>
    <col min="5418" max="5418" width="6.28515625" style="63" customWidth="1"/>
    <col min="5419" max="5421" width="4.7109375" style="63" customWidth="1"/>
    <col min="5422" max="5422" width="4.85546875" style="63" customWidth="1"/>
    <col min="5423" max="5423" width="7" style="63" customWidth="1"/>
    <col min="5424" max="5424" width="6.28515625" style="63" customWidth="1"/>
    <col min="5425" max="5428" width="4.7109375" style="63" customWidth="1"/>
    <col min="5429" max="5429" width="8.7109375" style="63" customWidth="1"/>
    <col min="5430" max="5632" width="9.140625" style="63"/>
    <col min="5633" max="5633" width="4" style="63" customWidth="1"/>
    <col min="5634" max="5634" width="29.5703125" style="63" customWidth="1"/>
    <col min="5635" max="5635" width="16.5703125" style="63" customWidth="1"/>
    <col min="5636" max="5636" width="27.7109375" style="63" customWidth="1"/>
    <col min="5637" max="5637" width="4" style="63" customWidth="1"/>
    <col min="5638" max="5668" width="4.7109375" style="63" customWidth="1"/>
    <col min="5669" max="5669" width="8.5703125" style="63" customWidth="1"/>
    <col min="5670" max="5671" width="4.7109375" style="63" customWidth="1"/>
    <col min="5672" max="5672" width="9.42578125" style="63" customWidth="1"/>
    <col min="5673" max="5673" width="6.140625" style="63" customWidth="1"/>
    <col min="5674" max="5674" width="6.28515625" style="63" customWidth="1"/>
    <col min="5675" max="5677" width="4.7109375" style="63" customWidth="1"/>
    <col min="5678" max="5678" width="4.85546875" style="63" customWidth="1"/>
    <col min="5679" max="5679" width="7" style="63" customWidth="1"/>
    <col min="5680" max="5680" width="6.28515625" style="63" customWidth="1"/>
    <col min="5681" max="5684" width="4.7109375" style="63" customWidth="1"/>
    <col min="5685" max="5685" width="8.7109375" style="63" customWidth="1"/>
    <col min="5686" max="5888" width="9.140625" style="63"/>
    <col min="5889" max="5889" width="4" style="63" customWidth="1"/>
    <col min="5890" max="5890" width="29.5703125" style="63" customWidth="1"/>
    <col min="5891" max="5891" width="16.5703125" style="63" customWidth="1"/>
    <col min="5892" max="5892" width="27.7109375" style="63" customWidth="1"/>
    <col min="5893" max="5893" width="4" style="63" customWidth="1"/>
    <col min="5894" max="5924" width="4.7109375" style="63" customWidth="1"/>
    <col min="5925" max="5925" width="8.5703125" style="63" customWidth="1"/>
    <col min="5926" max="5927" width="4.7109375" style="63" customWidth="1"/>
    <col min="5928" max="5928" width="9.42578125" style="63" customWidth="1"/>
    <col min="5929" max="5929" width="6.140625" style="63" customWidth="1"/>
    <col min="5930" max="5930" width="6.28515625" style="63" customWidth="1"/>
    <col min="5931" max="5933" width="4.7109375" style="63" customWidth="1"/>
    <col min="5934" max="5934" width="4.85546875" style="63" customWidth="1"/>
    <col min="5935" max="5935" width="7" style="63" customWidth="1"/>
    <col min="5936" max="5936" width="6.28515625" style="63" customWidth="1"/>
    <col min="5937" max="5940" width="4.7109375" style="63" customWidth="1"/>
    <col min="5941" max="5941" width="8.7109375" style="63" customWidth="1"/>
    <col min="5942" max="6144" width="9.140625" style="63"/>
    <col min="6145" max="6145" width="4" style="63" customWidth="1"/>
    <col min="6146" max="6146" width="29.5703125" style="63" customWidth="1"/>
    <col min="6147" max="6147" width="16.5703125" style="63" customWidth="1"/>
    <col min="6148" max="6148" width="27.7109375" style="63" customWidth="1"/>
    <col min="6149" max="6149" width="4" style="63" customWidth="1"/>
    <col min="6150" max="6180" width="4.7109375" style="63" customWidth="1"/>
    <col min="6181" max="6181" width="8.5703125" style="63" customWidth="1"/>
    <col min="6182" max="6183" width="4.7109375" style="63" customWidth="1"/>
    <col min="6184" max="6184" width="9.42578125" style="63" customWidth="1"/>
    <col min="6185" max="6185" width="6.140625" style="63" customWidth="1"/>
    <col min="6186" max="6186" width="6.28515625" style="63" customWidth="1"/>
    <col min="6187" max="6189" width="4.7109375" style="63" customWidth="1"/>
    <col min="6190" max="6190" width="4.85546875" style="63" customWidth="1"/>
    <col min="6191" max="6191" width="7" style="63" customWidth="1"/>
    <col min="6192" max="6192" width="6.28515625" style="63" customWidth="1"/>
    <col min="6193" max="6196" width="4.7109375" style="63" customWidth="1"/>
    <col min="6197" max="6197" width="8.7109375" style="63" customWidth="1"/>
    <col min="6198" max="6400" width="9.140625" style="63"/>
    <col min="6401" max="6401" width="4" style="63" customWidth="1"/>
    <col min="6402" max="6402" width="29.5703125" style="63" customWidth="1"/>
    <col min="6403" max="6403" width="16.5703125" style="63" customWidth="1"/>
    <col min="6404" max="6404" width="27.7109375" style="63" customWidth="1"/>
    <col min="6405" max="6405" width="4" style="63" customWidth="1"/>
    <col min="6406" max="6436" width="4.7109375" style="63" customWidth="1"/>
    <col min="6437" max="6437" width="8.5703125" style="63" customWidth="1"/>
    <col min="6438" max="6439" width="4.7109375" style="63" customWidth="1"/>
    <col min="6440" max="6440" width="9.42578125" style="63" customWidth="1"/>
    <col min="6441" max="6441" width="6.140625" style="63" customWidth="1"/>
    <col min="6442" max="6442" width="6.28515625" style="63" customWidth="1"/>
    <col min="6443" max="6445" width="4.7109375" style="63" customWidth="1"/>
    <col min="6446" max="6446" width="4.85546875" style="63" customWidth="1"/>
    <col min="6447" max="6447" width="7" style="63" customWidth="1"/>
    <col min="6448" max="6448" width="6.28515625" style="63" customWidth="1"/>
    <col min="6449" max="6452" width="4.7109375" style="63" customWidth="1"/>
    <col min="6453" max="6453" width="8.7109375" style="63" customWidth="1"/>
    <col min="6454" max="6656" width="9.140625" style="63"/>
    <col min="6657" max="6657" width="4" style="63" customWidth="1"/>
    <col min="6658" max="6658" width="29.5703125" style="63" customWidth="1"/>
    <col min="6659" max="6659" width="16.5703125" style="63" customWidth="1"/>
    <col min="6660" max="6660" width="27.7109375" style="63" customWidth="1"/>
    <col min="6661" max="6661" width="4" style="63" customWidth="1"/>
    <col min="6662" max="6692" width="4.7109375" style="63" customWidth="1"/>
    <col min="6693" max="6693" width="8.5703125" style="63" customWidth="1"/>
    <col min="6694" max="6695" width="4.7109375" style="63" customWidth="1"/>
    <col min="6696" max="6696" width="9.42578125" style="63" customWidth="1"/>
    <col min="6697" max="6697" width="6.140625" style="63" customWidth="1"/>
    <col min="6698" max="6698" width="6.28515625" style="63" customWidth="1"/>
    <col min="6699" max="6701" width="4.7109375" style="63" customWidth="1"/>
    <col min="6702" max="6702" width="4.85546875" style="63" customWidth="1"/>
    <col min="6703" max="6703" width="7" style="63" customWidth="1"/>
    <col min="6704" max="6704" width="6.28515625" style="63" customWidth="1"/>
    <col min="6705" max="6708" width="4.7109375" style="63" customWidth="1"/>
    <col min="6709" max="6709" width="8.7109375" style="63" customWidth="1"/>
    <col min="6710" max="6912" width="9.140625" style="63"/>
    <col min="6913" max="6913" width="4" style="63" customWidth="1"/>
    <col min="6914" max="6914" width="29.5703125" style="63" customWidth="1"/>
    <col min="6915" max="6915" width="16.5703125" style="63" customWidth="1"/>
    <col min="6916" max="6916" width="27.7109375" style="63" customWidth="1"/>
    <col min="6917" max="6917" width="4" style="63" customWidth="1"/>
    <col min="6918" max="6948" width="4.7109375" style="63" customWidth="1"/>
    <col min="6949" max="6949" width="8.5703125" style="63" customWidth="1"/>
    <col min="6950" max="6951" width="4.7109375" style="63" customWidth="1"/>
    <col min="6952" max="6952" width="9.42578125" style="63" customWidth="1"/>
    <col min="6953" max="6953" width="6.140625" style="63" customWidth="1"/>
    <col min="6954" max="6954" width="6.28515625" style="63" customWidth="1"/>
    <col min="6955" max="6957" width="4.7109375" style="63" customWidth="1"/>
    <col min="6958" max="6958" width="4.85546875" style="63" customWidth="1"/>
    <col min="6959" max="6959" width="7" style="63" customWidth="1"/>
    <col min="6960" max="6960" width="6.28515625" style="63" customWidth="1"/>
    <col min="6961" max="6964" width="4.7109375" style="63" customWidth="1"/>
    <col min="6965" max="6965" width="8.7109375" style="63" customWidth="1"/>
    <col min="6966" max="7168" width="9.140625" style="63"/>
    <col min="7169" max="7169" width="4" style="63" customWidth="1"/>
    <col min="7170" max="7170" width="29.5703125" style="63" customWidth="1"/>
    <col min="7171" max="7171" width="16.5703125" style="63" customWidth="1"/>
    <col min="7172" max="7172" width="27.7109375" style="63" customWidth="1"/>
    <col min="7173" max="7173" width="4" style="63" customWidth="1"/>
    <col min="7174" max="7204" width="4.7109375" style="63" customWidth="1"/>
    <col min="7205" max="7205" width="8.5703125" style="63" customWidth="1"/>
    <col min="7206" max="7207" width="4.7109375" style="63" customWidth="1"/>
    <col min="7208" max="7208" width="9.42578125" style="63" customWidth="1"/>
    <col min="7209" max="7209" width="6.140625" style="63" customWidth="1"/>
    <col min="7210" max="7210" width="6.28515625" style="63" customWidth="1"/>
    <col min="7211" max="7213" width="4.7109375" style="63" customWidth="1"/>
    <col min="7214" max="7214" width="4.85546875" style="63" customWidth="1"/>
    <col min="7215" max="7215" width="7" style="63" customWidth="1"/>
    <col min="7216" max="7216" width="6.28515625" style="63" customWidth="1"/>
    <col min="7217" max="7220" width="4.7109375" style="63" customWidth="1"/>
    <col min="7221" max="7221" width="8.7109375" style="63" customWidth="1"/>
    <col min="7222" max="7424" width="9.140625" style="63"/>
    <col min="7425" max="7425" width="4" style="63" customWidth="1"/>
    <col min="7426" max="7426" width="29.5703125" style="63" customWidth="1"/>
    <col min="7427" max="7427" width="16.5703125" style="63" customWidth="1"/>
    <col min="7428" max="7428" width="27.7109375" style="63" customWidth="1"/>
    <col min="7429" max="7429" width="4" style="63" customWidth="1"/>
    <col min="7430" max="7460" width="4.7109375" style="63" customWidth="1"/>
    <col min="7461" max="7461" width="8.5703125" style="63" customWidth="1"/>
    <col min="7462" max="7463" width="4.7109375" style="63" customWidth="1"/>
    <col min="7464" max="7464" width="9.42578125" style="63" customWidth="1"/>
    <col min="7465" max="7465" width="6.140625" style="63" customWidth="1"/>
    <col min="7466" max="7466" width="6.28515625" style="63" customWidth="1"/>
    <col min="7467" max="7469" width="4.7109375" style="63" customWidth="1"/>
    <col min="7470" max="7470" width="4.85546875" style="63" customWidth="1"/>
    <col min="7471" max="7471" width="7" style="63" customWidth="1"/>
    <col min="7472" max="7472" width="6.28515625" style="63" customWidth="1"/>
    <col min="7473" max="7476" width="4.7109375" style="63" customWidth="1"/>
    <col min="7477" max="7477" width="8.7109375" style="63" customWidth="1"/>
    <col min="7478" max="7680" width="9.140625" style="63"/>
    <col min="7681" max="7681" width="4" style="63" customWidth="1"/>
    <col min="7682" max="7682" width="29.5703125" style="63" customWidth="1"/>
    <col min="7683" max="7683" width="16.5703125" style="63" customWidth="1"/>
    <col min="7684" max="7684" width="27.7109375" style="63" customWidth="1"/>
    <col min="7685" max="7685" width="4" style="63" customWidth="1"/>
    <col min="7686" max="7716" width="4.7109375" style="63" customWidth="1"/>
    <col min="7717" max="7717" width="8.5703125" style="63" customWidth="1"/>
    <col min="7718" max="7719" width="4.7109375" style="63" customWidth="1"/>
    <col min="7720" max="7720" width="9.42578125" style="63" customWidth="1"/>
    <col min="7721" max="7721" width="6.140625" style="63" customWidth="1"/>
    <col min="7722" max="7722" width="6.28515625" style="63" customWidth="1"/>
    <col min="7723" max="7725" width="4.7109375" style="63" customWidth="1"/>
    <col min="7726" max="7726" width="4.85546875" style="63" customWidth="1"/>
    <col min="7727" max="7727" width="7" style="63" customWidth="1"/>
    <col min="7728" max="7728" width="6.28515625" style="63" customWidth="1"/>
    <col min="7729" max="7732" width="4.7109375" style="63" customWidth="1"/>
    <col min="7733" max="7733" width="8.7109375" style="63" customWidth="1"/>
    <col min="7734" max="7936" width="9.140625" style="63"/>
    <col min="7937" max="7937" width="4" style="63" customWidth="1"/>
    <col min="7938" max="7938" width="29.5703125" style="63" customWidth="1"/>
    <col min="7939" max="7939" width="16.5703125" style="63" customWidth="1"/>
    <col min="7940" max="7940" width="27.7109375" style="63" customWidth="1"/>
    <col min="7941" max="7941" width="4" style="63" customWidth="1"/>
    <col min="7942" max="7972" width="4.7109375" style="63" customWidth="1"/>
    <col min="7973" max="7973" width="8.5703125" style="63" customWidth="1"/>
    <col min="7974" max="7975" width="4.7109375" style="63" customWidth="1"/>
    <col min="7976" max="7976" width="9.42578125" style="63" customWidth="1"/>
    <col min="7977" max="7977" width="6.140625" style="63" customWidth="1"/>
    <col min="7978" max="7978" width="6.28515625" style="63" customWidth="1"/>
    <col min="7979" max="7981" width="4.7109375" style="63" customWidth="1"/>
    <col min="7982" max="7982" width="4.85546875" style="63" customWidth="1"/>
    <col min="7983" max="7983" width="7" style="63" customWidth="1"/>
    <col min="7984" max="7984" width="6.28515625" style="63" customWidth="1"/>
    <col min="7985" max="7988" width="4.7109375" style="63" customWidth="1"/>
    <col min="7989" max="7989" width="8.7109375" style="63" customWidth="1"/>
    <col min="7990" max="8192" width="9.140625" style="63"/>
    <col min="8193" max="8193" width="4" style="63" customWidth="1"/>
    <col min="8194" max="8194" width="29.5703125" style="63" customWidth="1"/>
    <col min="8195" max="8195" width="16.5703125" style="63" customWidth="1"/>
    <col min="8196" max="8196" width="27.7109375" style="63" customWidth="1"/>
    <col min="8197" max="8197" width="4" style="63" customWidth="1"/>
    <col min="8198" max="8228" width="4.7109375" style="63" customWidth="1"/>
    <col min="8229" max="8229" width="8.5703125" style="63" customWidth="1"/>
    <col min="8230" max="8231" width="4.7109375" style="63" customWidth="1"/>
    <col min="8232" max="8232" width="9.42578125" style="63" customWidth="1"/>
    <col min="8233" max="8233" width="6.140625" style="63" customWidth="1"/>
    <col min="8234" max="8234" width="6.28515625" style="63" customWidth="1"/>
    <col min="8235" max="8237" width="4.7109375" style="63" customWidth="1"/>
    <col min="8238" max="8238" width="4.85546875" style="63" customWidth="1"/>
    <col min="8239" max="8239" width="7" style="63" customWidth="1"/>
    <col min="8240" max="8240" width="6.28515625" style="63" customWidth="1"/>
    <col min="8241" max="8244" width="4.7109375" style="63" customWidth="1"/>
    <col min="8245" max="8245" width="8.7109375" style="63" customWidth="1"/>
    <col min="8246" max="8448" width="9.140625" style="63"/>
    <col min="8449" max="8449" width="4" style="63" customWidth="1"/>
    <col min="8450" max="8450" width="29.5703125" style="63" customWidth="1"/>
    <col min="8451" max="8451" width="16.5703125" style="63" customWidth="1"/>
    <col min="8452" max="8452" width="27.7109375" style="63" customWidth="1"/>
    <col min="8453" max="8453" width="4" style="63" customWidth="1"/>
    <col min="8454" max="8484" width="4.7109375" style="63" customWidth="1"/>
    <col min="8485" max="8485" width="8.5703125" style="63" customWidth="1"/>
    <col min="8486" max="8487" width="4.7109375" style="63" customWidth="1"/>
    <col min="8488" max="8488" width="9.42578125" style="63" customWidth="1"/>
    <col min="8489" max="8489" width="6.140625" style="63" customWidth="1"/>
    <col min="8490" max="8490" width="6.28515625" style="63" customWidth="1"/>
    <col min="8491" max="8493" width="4.7109375" style="63" customWidth="1"/>
    <col min="8494" max="8494" width="4.85546875" style="63" customWidth="1"/>
    <col min="8495" max="8495" width="7" style="63" customWidth="1"/>
    <col min="8496" max="8496" width="6.28515625" style="63" customWidth="1"/>
    <col min="8497" max="8500" width="4.7109375" style="63" customWidth="1"/>
    <col min="8501" max="8501" width="8.7109375" style="63" customWidth="1"/>
    <col min="8502" max="8704" width="9.140625" style="63"/>
    <col min="8705" max="8705" width="4" style="63" customWidth="1"/>
    <col min="8706" max="8706" width="29.5703125" style="63" customWidth="1"/>
    <col min="8707" max="8707" width="16.5703125" style="63" customWidth="1"/>
    <col min="8708" max="8708" width="27.7109375" style="63" customWidth="1"/>
    <col min="8709" max="8709" width="4" style="63" customWidth="1"/>
    <col min="8710" max="8740" width="4.7109375" style="63" customWidth="1"/>
    <col min="8741" max="8741" width="8.5703125" style="63" customWidth="1"/>
    <col min="8742" max="8743" width="4.7109375" style="63" customWidth="1"/>
    <col min="8744" max="8744" width="9.42578125" style="63" customWidth="1"/>
    <col min="8745" max="8745" width="6.140625" style="63" customWidth="1"/>
    <col min="8746" max="8746" width="6.28515625" style="63" customWidth="1"/>
    <col min="8747" max="8749" width="4.7109375" style="63" customWidth="1"/>
    <col min="8750" max="8750" width="4.85546875" style="63" customWidth="1"/>
    <col min="8751" max="8751" width="7" style="63" customWidth="1"/>
    <col min="8752" max="8752" width="6.28515625" style="63" customWidth="1"/>
    <col min="8753" max="8756" width="4.7109375" style="63" customWidth="1"/>
    <col min="8757" max="8757" width="8.7109375" style="63" customWidth="1"/>
    <col min="8758" max="8960" width="9.140625" style="63"/>
    <col min="8961" max="8961" width="4" style="63" customWidth="1"/>
    <col min="8962" max="8962" width="29.5703125" style="63" customWidth="1"/>
    <col min="8963" max="8963" width="16.5703125" style="63" customWidth="1"/>
    <col min="8964" max="8964" width="27.7109375" style="63" customWidth="1"/>
    <col min="8965" max="8965" width="4" style="63" customWidth="1"/>
    <col min="8966" max="8996" width="4.7109375" style="63" customWidth="1"/>
    <col min="8997" max="8997" width="8.5703125" style="63" customWidth="1"/>
    <col min="8998" max="8999" width="4.7109375" style="63" customWidth="1"/>
    <col min="9000" max="9000" width="9.42578125" style="63" customWidth="1"/>
    <col min="9001" max="9001" width="6.140625" style="63" customWidth="1"/>
    <col min="9002" max="9002" width="6.28515625" style="63" customWidth="1"/>
    <col min="9003" max="9005" width="4.7109375" style="63" customWidth="1"/>
    <col min="9006" max="9006" width="4.85546875" style="63" customWidth="1"/>
    <col min="9007" max="9007" width="7" style="63" customWidth="1"/>
    <col min="9008" max="9008" width="6.28515625" style="63" customWidth="1"/>
    <col min="9009" max="9012" width="4.7109375" style="63" customWidth="1"/>
    <col min="9013" max="9013" width="8.7109375" style="63" customWidth="1"/>
    <col min="9014" max="9216" width="9.140625" style="63"/>
    <col min="9217" max="9217" width="4" style="63" customWidth="1"/>
    <col min="9218" max="9218" width="29.5703125" style="63" customWidth="1"/>
    <col min="9219" max="9219" width="16.5703125" style="63" customWidth="1"/>
    <col min="9220" max="9220" width="27.7109375" style="63" customWidth="1"/>
    <col min="9221" max="9221" width="4" style="63" customWidth="1"/>
    <col min="9222" max="9252" width="4.7109375" style="63" customWidth="1"/>
    <col min="9253" max="9253" width="8.5703125" style="63" customWidth="1"/>
    <col min="9254" max="9255" width="4.7109375" style="63" customWidth="1"/>
    <col min="9256" max="9256" width="9.42578125" style="63" customWidth="1"/>
    <col min="9257" max="9257" width="6.140625" style="63" customWidth="1"/>
    <col min="9258" max="9258" width="6.28515625" style="63" customWidth="1"/>
    <col min="9259" max="9261" width="4.7109375" style="63" customWidth="1"/>
    <col min="9262" max="9262" width="4.85546875" style="63" customWidth="1"/>
    <col min="9263" max="9263" width="7" style="63" customWidth="1"/>
    <col min="9264" max="9264" width="6.28515625" style="63" customWidth="1"/>
    <col min="9265" max="9268" width="4.7109375" style="63" customWidth="1"/>
    <col min="9269" max="9269" width="8.7109375" style="63" customWidth="1"/>
    <col min="9270" max="9472" width="9.140625" style="63"/>
    <col min="9473" max="9473" width="4" style="63" customWidth="1"/>
    <col min="9474" max="9474" width="29.5703125" style="63" customWidth="1"/>
    <col min="9475" max="9475" width="16.5703125" style="63" customWidth="1"/>
    <col min="9476" max="9476" width="27.7109375" style="63" customWidth="1"/>
    <col min="9477" max="9477" width="4" style="63" customWidth="1"/>
    <col min="9478" max="9508" width="4.7109375" style="63" customWidth="1"/>
    <col min="9509" max="9509" width="8.5703125" style="63" customWidth="1"/>
    <col min="9510" max="9511" width="4.7109375" style="63" customWidth="1"/>
    <col min="9512" max="9512" width="9.42578125" style="63" customWidth="1"/>
    <col min="9513" max="9513" width="6.140625" style="63" customWidth="1"/>
    <col min="9514" max="9514" width="6.28515625" style="63" customWidth="1"/>
    <col min="9515" max="9517" width="4.7109375" style="63" customWidth="1"/>
    <col min="9518" max="9518" width="4.85546875" style="63" customWidth="1"/>
    <col min="9519" max="9519" width="7" style="63" customWidth="1"/>
    <col min="9520" max="9520" width="6.28515625" style="63" customWidth="1"/>
    <col min="9521" max="9524" width="4.7109375" style="63" customWidth="1"/>
    <col min="9525" max="9525" width="8.7109375" style="63" customWidth="1"/>
    <col min="9526" max="9728" width="9.140625" style="63"/>
    <col min="9729" max="9729" width="4" style="63" customWidth="1"/>
    <col min="9730" max="9730" width="29.5703125" style="63" customWidth="1"/>
    <col min="9731" max="9731" width="16.5703125" style="63" customWidth="1"/>
    <col min="9732" max="9732" width="27.7109375" style="63" customWidth="1"/>
    <col min="9733" max="9733" width="4" style="63" customWidth="1"/>
    <col min="9734" max="9764" width="4.7109375" style="63" customWidth="1"/>
    <col min="9765" max="9765" width="8.5703125" style="63" customWidth="1"/>
    <col min="9766" max="9767" width="4.7109375" style="63" customWidth="1"/>
    <col min="9768" max="9768" width="9.42578125" style="63" customWidth="1"/>
    <col min="9769" max="9769" width="6.140625" style="63" customWidth="1"/>
    <col min="9770" max="9770" width="6.28515625" style="63" customWidth="1"/>
    <col min="9771" max="9773" width="4.7109375" style="63" customWidth="1"/>
    <col min="9774" max="9774" width="4.85546875" style="63" customWidth="1"/>
    <col min="9775" max="9775" width="7" style="63" customWidth="1"/>
    <col min="9776" max="9776" width="6.28515625" style="63" customWidth="1"/>
    <col min="9777" max="9780" width="4.7109375" style="63" customWidth="1"/>
    <col min="9781" max="9781" width="8.7109375" style="63" customWidth="1"/>
    <col min="9782" max="9984" width="9.140625" style="63"/>
    <col min="9985" max="9985" width="4" style="63" customWidth="1"/>
    <col min="9986" max="9986" width="29.5703125" style="63" customWidth="1"/>
    <col min="9987" max="9987" width="16.5703125" style="63" customWidth="1"/>
    <col min="9988" max="9988" width="27.7109375" style="63" customWidth="1"/>
    <col min="9989" max="9989" width="4" style="63" customWidth="1"/>
    <col min="9990" max="10020" width="4.7109375" style="63" customWidth="1"/>
    <col min="10021" max="10021" width="8.5703125" style="63" customWidth="1"/>
    <col min="10022" max="10023" width="4.7109375" style="63" customWidth="1"/>
    <col min="10024" max="10024" width="9.42578125" style="63" customWidth="1"/>
    <col min="10025" max="10025" width="6.140625" style="63" customWidth="1"/>
    <col min="10026" max="10026" width="6.28515625" style="63" customWidth="1"/>
    <col min="10027" max="10029" width="4.7109375" style="63" customWidth="1"/>
    <col min="10030" max="10030" width="4.85546875" style="63" customWidth="1"/>
    <col min="10031" max="10031" width="7" style="63" customWidth="1"/>
    <col min="10032" max="10032" width="6.28515625" style="63" customWidth="1"/>
    <col min="10033" max="10036" width="4.7109375" style="63" customWidth="1"/>
    <col min="10037" max="10037" width="8.7109375" style="63" customWidth="1"/>
    <col min="10038" max="10240" width="9.140625" style="63"/>
    <col min="10241" max="10241" width="4" style="63" customWidth="1"/>
    <col min="10242" max="10242" width="29.5703125" style="63" customWidth="1"/>
    <col min="10243" max="10243" width="16.5703125" style="63" customWidth="1"/>
    <col min="10244" max="10244" width="27.7109375" style="63" customWidth="1"/>
    <col min="10245" max="10245" width="4" style="63" customWidth="1"/>
    <col min="10246" max="10276" width="4.7109375" style="63" customWidth="1"/>
    <col min="10277" max="10277" width="8.5703125" style="63" customWidth="1"/>
    <col min="10278" max="10279" width="4.7109375" style="63" customWidth="1"/>
    <col min="10280" max="10280" width="9.42578125" style="63" customWidth="1"/>
    <col min="10281" max="10281" width="6.140625" style="63" customWidth="1"/>
    <col min="10282" max="10282" width="6.28515625" style="63" customWidth="1"/>
    <col min="10283" max="10285" width="4.7109375" style="63" customWidth="1"/>
    <col min="10286" max="10286" width="4.85546875" style="63" customWidth="1"/>
    <col min="10287" max="10287" width="7" style="63" customWidth="1"/>
    <col min="10288" max="10288" width="6.28515625" style="63" customWidth="1"/>
    <col min="10289" max="10292" width="4.7109375" style="63" customWidth="1"/>
    <col min="10293" max="10293" width="8.7109375" style="63" customWidth="1"/>
    <col min="10294" max="10496" width="9.140625" style="63"/>
    <col min="10497" max="10497" width="4" style="63" customWidth="1"/>
    <col min="10498" max="10498" width="29.5703125" style="63" customWidth="1"/>
    <col min="10499" max="10499" width="16.5703125" style="63" customWidth="1"/>
    <col min="10500" max="10500" width="27.7109375" style="63" customWidth="1"/>
    <col min="10501" max="10501" width="4" style="63" customWidth="1"/>
    <col min="10502" max="10532" width="4.7109375" style="63" customWidth="1"/>
    <col min="10533" max="10533" width="8.5703125" style="63" customWidth="1"/>
    <col min="10534" max="10535" width="4.7109375" style="63" customWidth="1"/>
    <col min="10536" max="10536" width="9.42578125" style="63" customWidth="1"/>
    <col min="10537" max="10537" width="6.140625" style="63" customWidth="1"/>
    <col min="10538" max="10538" width="6.28515625" style="63" customWidth="1"/>
    <col min="10539" max="10541" width="4.7109375" style="63" customWidth="1"/>
    <col min="10542" max="10542" width="4.85546875" style="63" customWidth="1"/>
    <col min="10543" max="10543" width="7" style="63" customWidth="1"/>
    <col min="10544" max="10544" width="6.28515625" style="63" customWidth="1"/>
    <col min="10545" max="10548" width="4.7109375" style="63" customWidth="1"/>
    <col min="10549" max="10549" width="8.7109375" style="63" customWidth="1"/>
    <col min="10550" max="10752" width="9.140625" style="63"/>
    <col min="10753" max="10753" width="4" style="63" customWidth="1"/>
    <col min="10754" max="10754" width="29.5703125" style="63" customWidth="1"/>
    <col min="10755" max="10755" width="16.5703125" style="63" customWidth="1"/>
    <col min="10756" max="10756" width="27.7109375" style="63" customWidth="1"/>
    <col min="10757" max="10757" width="4" style="63" customWidth="1"/>
    <col min="10758" max="10788" width="4.7109375" style="63" customWidth="1"/>
    <col min="10789" max="10789" width="8.5703125" style="63" customWidth="1"/>
    <col min="10790" max="10791" width="4.7109375" style="63" customWidth="1"/>
    <col min="10792" max="10792" width="9.42578125" style="63" customWidth="1"/>
    <col min="10793" max="10793" width="6.140625" style="63" customWidth="1"/>
    <col min="10794" max="10794" width="6.28515625" style="63" customWidth="1"/>
    <col min="10795" max="10797" width="4.7109375" style="63" customWidth="1"/>
    <col min="10798" max="10798" width="4.85546875" style="63" customWidth="1"/>
    <col min="10799" max="10799" width="7" style="63" customWidth="1"/>
    <col min="10800" max="10800" width="6.28515625" style="63" customWidth="1"/>
    <col min="10801" max="10804" width="4.7109375" style="63" customWidth="1"/>
    <col min="10805" max="10805" width="8.7109375" style="63" customWidth="1"/>
    <col min="10806" max="11008" width="9.140625" style="63"/>
    <col min="11009" max="11009" width="4" style="63" customWidth="1"/>
    <col min="11010" max="11010" width="29.5703125" style="63" customWidth="1"/>
    <col min="11011" max="11011" width="16.5703125" style="63" customWidth="1"/>
    <col min="11012" max="11012" width="27.7109375" style="63" customWidth="1"/>
    <col min="11013" max="11013" width="4" style="63" customWidth="1"/>
    <col min="11014" max="11044" width="4.7109375" style="63" customWidth="1"/>
    <col min="11045" max="11045" width="8.5703125" style="63" customWidth="1"/>
    <col min="11046" max="11047" width="4.7109375" style="63" customWidth="1"/>
    <col min="11048" max="11048" width="9.42578125" style="63" customWidth="1"/>
    <col min="11049" max="11049" width="6.140625" style="63" customWidth="1"/>
    <col min="11050" max="11050" width="6.28515625" style="63" customWidth="1"/>
    <col min="11051" max="11053" width="4.7109375" style="63" customWidth="1"/>
    <col min="11054" max="11054" width="4.85546875" style="63" customWidth="1"/>
    <col min="11055" max="11055" width="7" style="63" customWidth="1"/>
    <col min="11056" max="11056" width="6.28515625" style="63" customWidth="1"/>
    <col min="11057" max="11060" width="4.7109375" style="63" customWidth="1"/>
    <col min="11061" max="11061" width="8.7109375" style="63" customWidth="1"/>
    <col min="11062" max="11264" width="9.140625" style="63"/>
    <col min="11265" max="11265" width="4" style="63" customWidth="1"/>
    <col min="11266" max="11266" width="29.5703125" style="63" customWidth="1"/>
    <col min="11267" max="11267" width="16.5703125" style="63" customWidth="1"/>
    <col min="11268" max="11268" width="27.7109375" style="63" customWidth="1"/>
    <col min="11269" max="11269" width="4" style="63" customWidth="1"/>
    <col min="11270" max="11300" width="4.7109375" style="63" customWidth="1"/>
    <col min="11301" max="11301" width="8.5703125" style="63" customWidth="1"/>
    <col min="11302" max="11303" width="4.7109375" style="63" customWidth="1"/>
    <col min="11304" max="11304" width="9.42578125" style="63" customWidth="1"/>
    <col min="11305" max="11305" width="6.140625" style="63" customWidth="1"/>
    <col min="11306" max="11306" width="6.28515625" style="63" customWidth="1"/>
    <col min="11307" max="11309" width="4.7109375" style="63" customWidth="1"/>
    <col min="11310" max="11310" width="4.85546875" style="63" customWidth="1"/>
    <col min="11311" max="11311" width="7" style="63" customWidth="1"/>
    <col min="11312" max="11312" width="6.28515625" style="63" customWidth="1"/>
    <col min="11313" max="11316" width="4.7109375" style="63" customWidth="1"/>
    <col min="11317" max="11317" width="8.7109375" style="63" customWidth="1"/>
    <col min="11318" max="11520" width="9.140625" style="63"/>
    <col min="11521" max="11521" width="4" style="63" customWidth="1"/>
    <col min="11522" max="11522" width="29.5703125" style="63" customWidth="1"/>
    <col min="11523" max="11523" width="16.5703125" style="63" customWidth="1"/>
    <col min="11524" max="11524" width="27.7109375" style="63" customWidth="1"/>
    <col min="11525" max="11525" width="4" style="63" customWidth="1"/>
    <col min="11526" max="11556" width="4.7109375" style="63" customWidth="1"/>
    <col min="11557" max="11557" width="8.5703125" style="63" customWidth="1"/>
    <col min="11558" max="11559" width="4.7109375" style="63" customWidth="1"/>
    <col min="11560" max="11560" width="9.42578125" style="63" customWidth="1"/>
    <col min="11561" max="11561" width="6.140625" style="63" customWidth="1"/>
    <col min="11562" max="11562" width="6.28515625" style="63" customWidth="1"/>
    <col min="11563" max="11565" width="4.7109375" style="63" customWidth="1"/>
    <col min="11566" max="11566" width="4.85546875" style="63" customWidth="1"/>
    <col min="11567" max="11567" width="7" style="63" customWidth="1"/>
    <col min="11568" max="11568" width="6.28515625" style="63" customWidth="1"/>
    <col min="11569" max="11572" width="4.7109375" style="63" customWidth="1"/>
    <col min="11573" max="11573" width="8.7109375" style="63" customWidth="1"/>
    <col min="11574" max="11776" width="9.140625" style="63"/>
    <col min="11777" max="11777" width="4" style="63" customWidth="1"/>
    <col min="11778" max="11778" width="29.5703125" style="63" customWidth="1"/>
    <col min="11779" max="11779" width="16.5703125" style="63" customWidth="1"/>
    <col min="11780" max="11780" width="27.7109375" style="63" customWidth="1"/>
    <col min="11781" max="11781" width="4" style="63" customWidth="1"/>
    <col min="11782" max="11812" width="4.7109375" style="63" customWidth="1"/>
    <col min="11813" max="11813" width="8.5703125" style="63" customWidth="1"/>
    <col min="11814" max="11815" width="4.7109375" style="63" customWidth="1"/>
    <col min="11816" max="11816" width="9.42578125" style="63" customWidth="1"/>
    <col min="11817" max="11817" width="6.140625" style="63" customWidth="1"/>
    <col min="11818" max="11818" width="6.28515625" style="63" customWidth="1"/>
    <col min="11819" max="11821" width="4.7109375" style="63" customWidth="1"/>
    <col min="11822" max="11822" width="4.85546875" style="63" customWidth="1"/>
    <col min="11823" max="11823" width="7" style="63" customWidth="1"/>
    <col min="11824" max="11824" width="6.28515625" style="63" customWidth="1"/>
    <col min="11825" max="11828" width="4.7109375" style="63" customWidth="1"/>
    <col min="11829" max="11829" width="8.7109375" style="63" customWidth="1"/>
    <col min="11830" max="12032" width="9.140625" style="63"/>
    <col min="12033" max="12033" width="4" style="63" customWidth="1"/>
    <col min="12034" max="12034" width="29.5703125" style="63" customWidth="1"/>
    <col min="12035" max="12035" width="16.5703125" style="63" customWidth="1"/>
    <col min="12036" max="12036" width="27.7109375" style="63" customWidth="1"/>
    <col min="12037" max="12037" width="4" style="63" customWidth="1"/>
    <col min="12038" max="12068" width="4.7109375" style="63" customWidth="1"/>
    <col min="12069" max="12069" width="8.5703125" style="63" customWidth="1"/>
    <col min="12070" max="12071" width="4.7109375" style="63" customWidth="1"/>
    <col min="12072" max="12072" width="9.42578125" style="63" customWidth="1"/>
    <col min="12073" max="12073" width="6.140625" style="63" customWidth="1"/>
    <col min="12074" max="12074" width="6.28515625" style="63" customWidth="1"/>
    <col min="12075" max="12077" width="4.7109375" style="63" customWidth="1"/>
    <col min="12078" max="12078" width="4.85546875" style="63" customWidth="1"/>
    <col min="12079" max="12079" width="7" style="63" customWidth="1"/>
    <col min="12080" max="12080" width="6.28515625" style="63" customWidth="1"/>
    <col min="12081" max="12084" width="4.7109375" style="63" customWidth="1"/>
    <col min="12085" max="12085" width="8.7109375" style="63" customWidth="1"/>
    <col min="12086" max="12288" width="9.140625" style="63"/>
    <col min="12289" max="12289" width="4" style="63" customWidth="1"/>
    <col min="12290" max="12290" width="29.5703125" style="63" customWidth="1"/>
    <col min="12291" max="12291" width="16.5703125" style="63" customWidth="1"/>
    <col min="12292" max="12292" width="27.7109375" style="63" customWidth="1"/>
    <col min="12293" max="12293" width="4" style="63" customWidth="1"/>
    <col min="12294" max="12324" width="4.7109375" style="63" customWidth="1"/>
    <col min="12325" max="12325" width="8.5703125" style="63" customWidth="1"/>
    <col min="12326" max="12327" width="4.7109375" style="63" customWidth="1"/>
    <col min="12328" max="12328" width="9.42578125" style="63" customWidth="1"/>
    <col min="12329" max="12329" width="6.140625" style="63" customWidth="1"/>
    <col min="12330" max="12330" width="6.28515625" style="63" customWidth="1"/>
    <col min="12331" max="12333" width="4.7109375" style="63" customWidth="1"/>
    <col min="12334" max="12334" width="4.85546875" style="63" customWidth="1"/>
    <col min="12335" max="12335" width="7" style="63" customWidth="1"/>
    <col min="12336" max="12336" width="6.28515625" style="63" customWidth="1"/>
    <col min="12337" max="12340" width="4.7109375" style="63" customWidth="1"/>
    <col min="12341" max="12341" width="8.7109375" style="63" customWidth="1"/>
    <col min="12342" max="12544" width="9.140625" style="63"/>
    <col min="12545" max="12545" width="4" style="63" customWidth="1"/>
    <col min="12546" max="12546" width="29.5703125" style="63" customWidth="1"/>
    <col min="12547" max="12547" width="16.5703125" style="63" customWidth="1"/>
    <col min="12548" max="12548" width="27.7109375" style="63" customWidth="1"/>
    <col min="12549" max="12549" width="4" style="63" customWidth="1"/>
    <col min="12550" max="12580" width="4.7109375" style="63" customWidth="1"/>
    <col min="12581" max="12581" width="8.5703125" style="63" customWidth="1"/>
    <col min="12582" max="12583" width="4.7109375" style="63" customWidth="1"/>
    <col min="12584" max="12584" width="9.42578125" style="63" customWidth="1"/>
    <col min="12585" max="12585" width="6.140625" style="63" customWidth="1"/>
    <col min="12586" max="12586" width="6.28515625" style="63" customWidth="1"/>
    <col min="12587" max="12589" width="4.7109375" style="63" customWidth="1"/>
    <col min="12590" max="12590" width="4.85546875" style="63" customWidth="1"/>
    <col min="12591" max="12591" width="7" style="63" customWidth="1"/>
    <col min="12592" max="12592" width="6.28515625" style="63" customWidth="1"/>
    <col min="12593" max="12596" width="4.7109375" style="63" customWidth="1"/>
    <col min="12597" max="12597" width="8.7109375" style="63" customWidth="1"/>
    <col min="12598" max="12800" width="9.140625" style="63"/>
    <col min="12801" max="12801" width="4" style="63" customWidth="1"/>
    <col min="12802" max="12802" width="29.5703125" style="63" customWidth="1"/>
    <col min="12803" max="12803" width="16.5703125" style="63" customWidth="1"/>
    <col min="12804" max="12804" width="27.7109375" style="63" customWidth="1"/>
    <col min="12805" max="12805" width="4" style="63" customWidth="1"/>
    <col min="12806" max="12836" width="4.7109375" style="63" customWidth="1"/>
    <col min="12837" max="12837" width="8.5703125" style="63" customWidth="1"/>
    <col min="12838" max="12839" width="4.7109375" style="63" customWidth="1"/>
    <col min="12840" max="12840" width="9.42578125" style="63" customWidth="1"/>
    <col min="12841" max="12841" width="6.140625" style="63" customWidth="1"/>
    <col min="12842" max="12842" width="6.28515625" style="63" customWidth="1"/>
    <col min="12843" max="12845" width="4.7109375" style="63" customWidth="1"/>
    <col min="12846" max="12846" width="4.85546875" style="63" customWidth="1"/>
    <col min="12847" max="12847" width="7" style="63" customWidth="1"/>
    <col min="12848" max="12848" width="6.28515625" style="63" customWidth="1"/>
    <col min="12849" max="12852" width="4.7109375" style="63" customWidth="1"/>
    <col min="12853" max="12853" width="8.7109375" style="63" customWidth="1"/>
    <col min="12854" max="13056" width="9.140625" style="63"/>
    <col min="13057" max="13057" width="4" style="63" customWidth="1"/>
    <col min="13058" max="13058" width="29.5703125" style="63" customWidth="1"/>
    <col min="13059" max="13059" width="16.5703125" style="63" customWidth="1"/>
    <col min="13060" max="13060" width="27.7109375" style="63" customWidth="1"/>
    <col min="13061" max="13061" width="4" style="63" customWidth="1"/>
    <col min="13062" max="13092" width="4.7109375" style="63" customWidth="1"/>
    <col min="13093" max="13093" width="8.5703125" style="63" customWidth="1"/>
    <col min="13094" max="13095" width="4.7109375" style="63" customWidth="1"/>
    <col min="13096" max="13096" width="9.42578125" style="63" customWidth="1"/>
    <col min="13097" max="13097" width="6.140625" style="63" customWidth="1"/>
    <col min="13098" max="13098" width="6.28515625" style="63" customWidth="1"/>
    <col min="13099" max="13101" width="4.7109375" style="63" customWidth="1"/>
    <col min="13102" max="13102" width="4.85546875" style="63" customWidth="1"/>
    <col min="13103" max="13103" width="7" style="63" customWidth="1"/>
    <col min="13104" max="13104" width="6.28515625" style="63" customWidth="1"/>
    <col min="13105" max="13108" width="4.7109375" style="63" customWidth="1"/>
    <col min="13109" max="13109" width="8.7109375" style="63" customWidth="1"/>
    <col min="13110" max="13312" width="9.140625" style="63"/>
    <col min="13313" max="13313" width="4" style="63" customWidth="1"/>
    <col min="13314" max="13314" width="29.5703125" style="63" customWidth="1"/>
    <col min="13315" max="13315" width="16.5703125" style="63" customWidth="1"/>
    <col min="13316" max="13316" width="27.7109375" style="63" customWidth="1"/>
    <col min="13317" max="13317" width="4" style="63" customWidth="1"/>
    <col min="13318" max="13348" width="4.7109375" style="63" customWidth="1"/>
    <col min="13349" max="13349" width="8.5703125" style="63" customWidth="1"/>
    <col min="13350" max="13351" width="4.7109375" style="63" customWidth="1"/>
    <col min="13352" max="13352" width="9.42578125" style="63" customWidth="1"/>
    <col min="13353" max="13353" width="6.140625" style="63" customWidth="1"/>
    <col min="13354" max="13354" width="6.28515625" style="63" customWidth="1"/>
    <col min="13355" max="13357" width="4.7109375" style="63" customWidth="1"/>
    <col min="13358" max="13358" width="4.85546875" style="63" customWidth="1"/>
    <col min="13359" max="13359" width="7" style="63" customWidth="1"/>
    <col min="13360" max="13360" width="6.28515625" style="63" customWidth="1"/>
    <col min="13361" max="13364" width="4.7109375" style="63" customWidth="1"/>
    <col min="13365" max="13365" width="8.7109375" style="63" customWidth="1"/>
    <col min="13366" max="13568" width="9.140625" style="63"/>
    <col min="13569" max="13569" width="4" style="63" customWidth="1"/>
    <col min="13570" max="13570" width="29.5703125" style="63" customWidth="1"/>
    <col min="13571" max="13571" width="16.5703125" style="63" customWidth="1"/>
    <col min="13572" max="13572" width="27.7109375" style="63" customWidth="1"/>
    <col min="13573" max="13573" width="4" style="63" customWidth="1"/>
    <col min="13574" max="13604" width="4.7109375" style="63" customWidth="1"/>
    <col min="13605" max="13605" width="8.5703125" style="63" customWidth="1"/>
    <col min="13606" max="13607" width="4.7109375" style="63" customWidth="1"/>
    <col min="13608" max="13608" width="9.42578125" style="63" customWidth="1"/>
    <col min="13609" max="13609" width="6.140625" style="63" customWidth="1"/>
    <col min="13610" max="13610" width="6.28515625" style="63" customWidth="1"/>
    <col min="13611" max="13613" width="4.7109375" style="63" customWidth="1"/>
    <col min="13614" max="13614" width="4.85546875" style="63" customWidth="1"/>
    <col min="13615" max="13615" width="7" style="63" customWidth="1"/>
    <col min="13616" max="13616" width="6.28515625" style="63" customWidth="1"/>
    <col min="13617" max="13620" width="4.7109375" style="63" customWidth="1"/>
    <col min="13621" max="13621" width="8.7109375" style="63" customWidth="1"/>
    <col min="13622" max="13824" width="9.140625" style="63"/>
    <col min="13825" max="13825" width="4" style="63" customWidth="1"/>
    <col min="13826" max="13826" width="29.5703125" style="63" customWidth="1"/>
    <col min="13827" max="13827" width="16.5703125" style="63" customWidth="1"/>
    <col min="13828" max="13828" width="27.7109375" style="63" customWidth="1"/>
    <col min="13829" max="13829" width="4" style="63" customWidth="1"/>
    <col min="13830" max="13860" width="4.7109375" style="63" customWidth="1"/>
    <col min="13861" max="13861" width="8.5703125" style="63" customWidth="1"/>
    <col min="13862" max="13863" width="4.7109375" style="63" customWidth="1"/>
    <col min="13864" max="13864" width="9.42578125" style="63" customWidth="1"/>
    <col min="13865" max="13865" width="6.140625" style="63" customWidth="1"/>
    <col min="13866" max="13866" width="6.28515625" style="63" customWidth="1"/>
    <col min="13867" max="13869" width="4.7109375" style="63" customWidth="1"/>
    <col min="13870" max="13870" width="4.85546875" style="63" customWidth="1"/>
    <col min="13871" max="13871" width="7" style="63" customWidth="1"/>
    <col min="13872" max="13872" width="6.28515625" style="63" customWidth="1"/>
    <col min="13873" max="13876" width="4.7109375" style="63" customWidth="1"/>
    <col min="13877" max="13877" width="8.7109375" style="63" customWidth="1"/>
    <col min="13878" max="14080" width="9.140625" style="63"/>
    <col min="14081" max="14081" width="4" style="63" customWidth="1"/>
    <col min="14082" max="14082" width="29.5703125" style="63" customWidth="1"/>
    <col min="14083" max="14083" width="16.5703125" style="63" customWidth="1"/>
    <col min="14084" max="14084" width="27.7109375" style="63" customWidth="1"/>
    <col min="14085" max="14085" width="4" style="63" customWidth="1"/>
    <col min="14086" max="14116" width="4.7109375" style="63" customWidth="1"/>
    <col min="14117" max="14117" width="8.5703125" style="63" customWidth="1"/>
    <col min="14118" max="14119" width="4.7109375" style="63" customWidth="1"/>
    <col min="14120" max="14120" width="9.42578125" style="63" customWidth="1"/>
    <col min="14121" max="14121" width="6.140625" style="63" customWidth="1"/>
    <col min="14122" max="14122" width="6.28515625" style="63" customWidth="1"/>
    <col min="14123" max="14125" width="4.7109375" style="63" customWidth="1"/>
    <col min="14126" max="14126" width="4.85546875" style="63" customWidth="1"/>
    <col min="14127" max="14127" width="7" style="63" customWidth="1"/>
    <col min="14128" max="14128" width="6.28515625" style="63" customWidth="1"/>
    <col min="14129" max="14132" width="4.7109375" style="63" customWidth="1"/>
    <col min="14133" max="14133" width="8.7109375" style="63" customWidth="1"/>
    <col min="14134" max="14336" width="9.140625" style="63"/>
    <col min="14337" max="14337" width="4" style="63" customWidth="1"/>
    <col min="14338" max="14338" width="29.5703125" style="63" customWidth="1"/>
    <col min="14339" max="14339" width="16.5703125" style="63" customWidth="1"/>
    <col min="14340" max="14340" width="27.7109375" style="63" customWidth="1"/>
    <col min="14341" max="14341" width="4" style="63" customWidth="1"/>
    <col min="14342" max="14372" width="4.7109375" style="63" customWidth="1"/>
    <col min="14373" max="14373" width="8.5703125" style="63" customWidth="1"/>
    <col min="14374" max="14375" width="4.7109375" style="63" customWidth="1"/>
    <col min="14376" max="14376" width="9.42578125" style="63" customWidth="1"/>
    <col min="14377" max="14377" width="6.140625" style="63" customWidth="1"/>
    <col min="14378" max="14378" width="6.28515625" style="63" customWidth="1"/>
    <col min="14379" max="14381" width="4.7109375" style="63" customWidth="1"/>
    <col min="14382" max="14382" width="4.85546875" style="63" customWidth="1"/>
    <col min="14383" max="14383" width="7" style="63" customWidth="1"/>
    <col min="14384" max="14384" width="6.28515625" style="63" customWidth="1"/>
    <col min="14385" max="14388" width="4.7109375" style="63" customWidth="1"/>
    <col min="14389" max="14389" width="8.7109375" style="63" customWidth="1"/>
    <col min="14390" max="14592" width="9.140625" style="63"/>
    <col min="14593" max="14593" width="4" style="63" customWidth="1"/>
    <col min="14594" max="14594" width="29.5703125" style="63" customWidth="1"/>
    <col min="14595" max="14595" width="16.5703125" style="63" customWidth="1"/>
    <col min="14596" max="14596" width="27.7109375" style="63" customWidth="1"/>
    <col min="14597" max="14597" width="4" style="63" customWidth="1"/>
    <col min="14598" max="14628" width="4.7109375" style="63" customWidth="1"/>
    <col min="14629" max="14629" width="8.5703125" style="63" customWidth="1"/>
    <col min="14630" max="14631" width="4.7109375" style="63" customWidth="1"/>
    <col min="14632" max="14632" width="9.42578125" style="63" customWidth="1"/>
    <col min="14633" max="14633" width="6.140625" style="63" customWidth="1"/>
    <col min="14634" max="14634" width="6.28515625" style="63" customWidth="1"/>
    <col min="14635" max="14637" width="4.7109375" style="63" customWidth="1"/>
    <col min="14638" max="14638" width="4.85546875" style="63" customWidth="1"/>
    <col min="14639" max="14639" width="7" style="63" customWidth="1"/>
    <col min="14640" max="14640" width="6.28515625" style="63" customWidth="1"/>
    <col min="14641" max="14644" width="4.7109375" style="63" customWidth="1"/>
    <col min="14645" max="14645" width="8.7109375" style="63" customWidth="1"/>
    <col min="14646" max="14848" width="9.140625" style="63"/>
    <col min="14849" max="14849" width="4" style="63" customWidth="1"/>
    <col min="14850" max="14850" width="29.5703125" style="63" customWidth="1"/>
    <col min="14851" max="14851" width="16.5703125" style="63" customWidth="1"/>
    <col min="14852" max="14852" width="27.7109375" style="63" customWidth="1"/>
    <col min="14853" max="14853" width="4" style="63" customWidth="1"/>
    <col min="14854" max="14884" width="4.7109375" style="63" customWidth="1"/>
    <col min="14885" max="14885" width="8.5703125" style="63" customWidth="1"/>
    <col min="14886" max="14887" width="4.7109375" style="63" customWidth="1"/>
    <col min="14888" max="14888" width="9.42578125" style="63" customWidth="1"/>
    <col min="14889" max="14889" width="6.140625" style="63" customWidth="1"/>
    <col min="14890" max="14890" width="6.28515625" style="63" customWidth="1"/>
    <col min="14891" max="14893" width="4.7109375" style="63" customWidth="1"/>
    <col min="14894" max="14894" width="4.85546875" style="63" customWidth="1"/>
    <col min="14895" max="14895" width="7" style="63" customWidth="1"/>
    <col min="14896" max="14896" width="6.28515625" style="63" customWidth="1"/>
    <col min="14897" max="14900" width="4.7109375" style="63" customWidth="1"/>
    <col min="14901" max="14901" width="8.7109375" style="63" customWidth="1"/>
    <col min="14902" max="15104" width="9.140625" style="63"/>
    <col min="15105" max="15105" width="4" style="63" customWidth="1"/>
    <col min="15106" max="15106" width="29.5703125" style="63" customWidth="1"/>
    <col min="15107" max="15107" width="16.5703125" style="63" customWidth="1"/>
    <col min="15108" max="15108" width="27.7109375" style="63" customWidth="1"/>
    <col min="15109" max="15109" width="4" style="63" customWidth="1"/>
    <col min="15110" max="15140" width="4.7109375" style="63" customWidth="1"/>
    <col min="15141" max="15141" width="8.5703125" style="63" customWidth="1"/>
    <col min="15142" max="15143" width="4.7109375" style="63" customWidth="1"/>
    <col min="15144" max="15144" width="9.42578125" style="63" customWidth="1"/>
    <col min="15145" max="15145" width="6.140625" style="63" customWidth="1"/>
    <col min="15146" max="15146" width="6.28515625" style="63" customWidth="1"/>
    <col min="15147" max="15149" width="4.7109375" style="63" customWidth="1"/>
    <col min="15150" max="15150" width="4.85546875" style="63" customWidth="1"/>
    <col min="15151" max="15151" width="7" style="63" customWidth="1"/>
    <col min="15152" max="15152" width="6.28515625" style="63" customWidth="1"/>
    <col min="15153" max="15156" width="4.7109375" style="63" customWidth="1"/>
    <col min="15157" max="15157" width="8.7109375" style="63" customWidth="1"/>
    <col min="15158" max="15360" width="9.140625" style="63"/>
    <col min="15361" max="15361" width="4" style="63" customWidth="1"/>
    <col min="15362" max="15362" width="29.5703125" style="63" customWidth="1"/>
    <col min="15363" max="15363" width="16.5703125" style="63" customWidth="1"/>
    <col min="15364" max="15364" width="27.7109375" style="63" customWidth="1"/>
    <col min="15365" max="15365" width="4" style="63" customWidth="1"/>
    <col min="15366" max="15396" width="4.7109375" style="63" customWidth="1"/>
    <col min="15397" max="15397" width="8.5703125" style="63" customWidth="1"/>
    <col min="15398" max="15399" width="4.7109375" style="63" customWidth="1"/>
    <col min="15400" max="15400" width="9.42578125" style="63" customWidth="1"/>
    <col min="15401" max="15401" width="6.140625" style="63" customWidth="1"/>
    <col min="15402" max="15402" width="6.28515625" style="63" customWidth="1"/>
    <col min="15403" max="15405" width="4.7109375" style="63" customWidth="1"/>
    <col min="15406" max="15406" width="4.85546875" style="63" customWidth="1"/>
    <col min="15407" max="15407" width="7" style="63" customWidth="1"/>
    <col min="15408" max="15408" width="6.28515625" style="63" customWidth="1"/>
    <col min="15409" max="15412" width="4.7109375" style="63" customWidth="1"/>
    <col min="15413" max="15413" width="8.7109375" style="63" customWidth="1"/>
    <col min="15414" max="15616" width="9.140625" style="63"/>
    <col min="15617" max="15617" width="4" style="63" customWidth="1"/>
    <col min="15618" max="15618" width="29.5703125" style="63" customWidth="1"/>
    <col min="15619" max="15619" width="16.5703125" style="63" customWidth="1"/>
    <col min="15620" max="15620" width="27.7109375" style="63" customWidth="1"/>
    <col min="15621" max="15621" width="4" style="63" customWidth="1"/>
    <col min="15622" max="15652" width="4.7109375" style="63" customWidth="1"/>
    <col min="15653" max="15653" width="8.5703125" style="63" customWidth="1"/>
    <col min="15654" max="15655" width="4.7109375" style="63" customWidth="1"/>
    <col min="15656" max="15656" width="9.42578125" style="63" customWidth="1"/>
    <col min="15657" max="15657" width="6.140625" style="63" customWidth="1"/>
    <col min="15658" max="15658" width="6.28515625" style="63" customWidth="1"/>
    <col min="15659" max="15661" width="4.7109375" style="63" customWidth="1"/>
    <col min="15662" max="15662" width="4.85546875" style="63" customWidth="1"/>
    <col min="15663" max="15663" width="7" style="63" customWidth="1"/>
    <col min="15664" max="15664" width="6.28515625" style="63" customWidth="1"/>
    <col min="15665" max="15668" width="4.7109375" style="63" customWidth="1"/>
    <col min="15669" max="15669" width="8.7109375" style="63" customWidth="1"/>
    <col min="15670" max="15872" width="9.140625" style="63"/>
    <col min="15873" max="15873" width="4" style="63" customWidth="1"/>
    <col min="15874" max="15874" width="29.5703125" style="63" customWidth="1"/>
    <col min="15875" max="15875" width="16.5703125" style="63" customWidth="1"/>
    <col min="15876" max="15876" width="27.7109375" style="63" customWidth="1"/>
    <col min="15877" max="15877" width="4" style="63" customWidth="1"/>
    <col min="15878" max="15908" width="4.7109375" style="63" customWidth="1"/>
    <col min="15909" max="15909" width="8.5703125" style="63" customWidth="1"/>
    <col min="15910" max="15911" width="4.7109375" style="63" customWidth="1"/>
    <col min="15912" max="15912" width="9.42578125" style="63" customWidth="1"/>
    <col min="15913" max="15913" width="6.140625" style="63" customWidth="1"/>
    <col min="15914" max="15914" width="6.28515625" style="63" customWidth="1"/>
    <col min="15915" max="15917" width="4.7109375" style="63" customWidth="1"/>
    <col min="15918" max="15918" width="4.85546875" style="63" customWidth="1"/>
    <col min="15919" max="15919" width="7" style="63" customWidth="1"/>
    <col min="15920" max="15920" width="6.28515625" style="63" customWidth="1"/>
    <col min="15921" max="15924" width="4.7109375" style="63" customWidth="1"/>
    <col min="15925" max="15925" width="8.7109375" style="63" customWidth="1"/>
    <col min="15926" max="16128" width="9.140625" style="63"/>
    <col min="16129" max="16129" width="4" style="63" customWidth="1"/>
    <col min="16130" max="16130" width="29.5703125" style="63" customWidth="1"/>
    <col min="16131" max="16131" width="16.5703125" style="63" customWidth="1"/>
    <col min="16132" max="16132" width="27.7109375" style="63" customWidth="1"/>
    <col min="16133" max="16133" width="4" style="63" customWidth="1"/>
    <col min="16134" max="16164" width="4.7109375" style="63" customWidth="1"/>
    <col min="16165" max="16165" width="8.5703125" style="63" customWidth="1"/>
    <col min="16166" max="16167" width="4.7109375" style="63" customWidth="1"/>
    <col min="16168" max="16168" width="9.42578125" style="63" customWidth="1"/>
    <col min="16169" max="16169" width="6.140625" style="63" customWidth="1"/>
    <col min="16170" max="16170" width="6.28515625" style="63" customWidth="1"/>
    <col min="16171" max="16173" width="4.7109375" style="63" customWidth="1"/>
    <col min="16174" max="16174" width="4.85546875" style="63" customWidth="1"/>
    <col min="16175" max="16175" width="7" style="63" customWidth="1"/>
    <col min="16176" max="16176" width="6.28515625" style="63" customWidth="1"/>
    <col min="16177" max="16180" width="4.7109375" style="63" customWidth="1"/>
    <col min="16181" max="16181" width="8.7109375" style="63" customWidth="1"/>
    <col min="16182" max="16384" width="9.140625" style="63"/>
  </cols>
  <sheetData>
    <row r="1" spans="1:53" ht="12.75" customHeight="1" x14ac:dyDescent="0.2">
      <c r="A1" s="243" t="s">
        <v>16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AE1" s="244" t="s">
        <v>17</v>
      </c>
      <c r="AF1" s="245"/>
      <c r="AG1" s="245"/>
      <c r="AH1" s="245"/>
      <c r="AI1" s="245"/>
      <c r="AJ1" s="246"/>
      <c r="AL1" s="247" t="s">
        <v>18</v>
      </c>
      <c r="AM1" s="248"/>
      <c r="AN1" s="249"/>
      <c r="AO1" s="247" t="s">
        <v>19</v>
      </c>
      <c r="AP1" s="248"/>
      <c r="AQ1" s="249"/>
    </row>
    <row r="2" spans="1:53" ht="12.75" customHeight="1" x14ac:dyDescent="0.2">
      <c r="D2" s="161"/>
      <c r="E2" s="142"/>
      <c r="AE2" s="244" t="s">
        <v>21</v>
      </c>
      <c r="AF2" s="245"/>
      <c r="AG2" s="246"/>
      <c r="AH2" s="253" t="s">
        <v>22</v>
      </c>
      <c r="AI2" s="254"/>
      <c r="AJ2" s="255"/>
      <c r="AL2" s="250"/>
      <c r="AM2" s="251"/>
      <c r="AN2" s="252"/>
      <c r="AO2" s="250"/>
      <c r="AP2" s="251"/>
      <c r="AQ2" s="252"/>
    </row>
    <row r="3" spans="1:53" ht="13.5" customHeight="1" x14ac:dyDescent="0.2">
      <c r="A3" s="239" t="s">
        <v>23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71"/>
      <c r="Q3" s="71"/>
      <c r="R3" s="71"/>
      <c r="S3" s="68"/>
      <c r="T3" s="68"/>
      <c r="U3" s="68"/>
      <c r="V3" s="68"/>
      <c r="Y3" s="68"/>
      <c r="AB3" s="68"/>
      <c r="AC3" s="68"/>
      <c r="AE3" s="260">
        <v>43497</v>
      </c>
      <c r="AF3" s="261"/>
      <c r="AG3" s="262"/>
      <c r="AH3" s="260">
        <v>43524</v>
      </c>
      <c r="AI3" s="261"/>
      <c r="AJ3" s="262"/>
      <c r="AK3" s="68"/>
      <c r="AL3" s="263"/>
      <c r="AM3" s="264"/>
      <c r="AN3" s="265"/>
      <c r="AO3" s="266">
        <f ca="1">TODAY()</f>
        <v>43522</v>
      </c>
      <c r="AP3" s="267"/>
      <c r="AQ3" s="268"/>
    </row>
    <row r="4" spans="1:53" ht="16.5" customHeight="1" x14ac:dyDescent="0.2">
      <c r="A4" s="68"/>
      <c r="B4" s="73"/>
      <c r="C4" s="74"/>
      <c r="D4" s="68"/>
      <c r="E4" s="143"/>
      <c r="F4" s="68"/>
      <c r="G4" s="68"/>
      <c r="H4" s="68"/>
      <c r="I4" s="270" t="s">
        <v>24</v>
      </c>
      <c r="J4" s="270"/>
      <c r="K4" s="270"/>
      <c r="L4" s="270"/>
      <c r="M4" s="270"/>
      <c r="N4" s="270"/>
      <c r="O4" s="270"/>
      <c r="P4" s="270"/>
      <c r="Q4" s="270"/>
      <c r="R4" s="270"/>
      <c r="S4" s="270"/>
      <c r="T4" s="270"/>
      <c r="U4" s="270"/>
      <c r="V4" s="153"/>
      <c r="W4" s="191"/>
      <c r="X4" s="191"/>
      <c r="Y4" s="153"/>
      <c r="Z4" s="191"/>
      <c r="AA4" s="191"/>
      <c r="AB4" s="153"/>
      <c r="AC4" s="153"/>
      <c r="AD4" s="191"/>
      <c r="AE4" s="415"/>
      <c r="AF4" s="76"/>
      <c r="AG4" s="76"/>
      <c r="AH4" s="76"/>
      <c r="AI4" s="76"/>
      <c r="AJ4" s="76"/>
      <c r="AK4" s="76"/>
      <c r="AQ4" s="77"/>
      <c r="AR4" s="77"/>
      <c r="AS4" s="77"/>
      <c r="AT4" s="77"/>
      <c r="AU4" s="77"/>
      <c r="AV4" s="77"/>
      <c r="AW4" s="77"/>
      <c r="AX4" s="77"/>
      <c r="AY4" s="77"/>
      <c r="AZ4" s="77"/>
    </row>
    <row r="5" spans="1:53" ht="18" customHeight="1" thickBot="1" x14ac:dyDescent="0.25">
      <c r="A5" s="68"/>
      <c r="B5" s="68"/>
      <c r="C5" s="69"/>
      <c r="D5" s="68"/>
      <c r="E5" s="143"/>
      <c r="F5" s="73"/>
      <c r="G5" s="73"/>
      <c r="H5" s="271" t="s">
        <v>25</v>
      </c>
      <c r="I5" s="271"/>
      <c r="J5" s="271"/>
      <c r="K5" s="271"/>
      <c r="L5" s="271"/>
      <c r="M5" s="271"/>
      <c r="N5" s="271"/>
      <c r="O5" s="271"/>
      <c r="P5" s="271"/>
      <c r="Q5" s="271"/>
      <c r="R5" s="272" t="s">
        <v>26</v>
      </c>
      <c r="S5" s="272"/>
      <c r="T5" s="272"/>
      <c r="U5" s="272"/>
      <c r="V5" s="272"/>
      <c r="W5" s="272"/>
      <c r="X5" s="272"/>
      <c r="Y5" s="272"/>
      <c r="Z5" s="272"/>
      <c r="AA5" s="272"/>
      <c r="AB5" s="272"/>
      <c r="AC5" s="272"/>
      <c r="AD5" s="272"/>
      <c r="AE5" s="272"/>
      <c r="AF5" s="272"/>
      <c r="AG5" s="272"/>
      <c r="AH5" s="272"/>
      <c r="AI5" s="272"/>
      <c r="AJ5" s="272"/>
      <c r="AK5" s="272"/>
      <c r="AL5" s="76"/>
      <c r="AM5" s="76"/>
      <c r="AN5" s="76"/>
      <c r="AO5" s="76"/>
      <c r="AP5" s="76"/>
      <c r="AQ5" s="77"/>
      <c r="AR5" s="77"/>
      <c r="AS5" s="77"/>
      <c r="AT5" s="77"/>
      <c r="AU5" s="77"/>
      <c r="AV5" s="77"/>
      <c r="AW5" s="77"/>
      <c r="AX5" s="77"/>
      <c r="AY5" s="77"/>
      <c r="AZ5" s="77"/>
    </row>
    <row r="6" spans="1:53" s="78" customFormat="1" ht="19.5" customHeight="1" thickBot="1" x14ac:dyDescent="0.25">
      <c r="A6" s="273" t="s">
        <v>27</v>
      </c>
      <c r="B6" s="344" t="s">
        <v>28</v>
      </c>
      <c r="C6" s="285" t="s">
        <v>29</v>
      </c>
      <c r="D6" s="273" t="s">
        <v>30</v>
      </c>
      <c r="E6" s="346" t="s">
        <v>4</v>
      </c>
      <c r="F6" s="289" t="s">
        <v>32</v>
      </c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  <c r="Z6" s="289"/>
      <c r="AA6" s="289"/>
      <c r="AB6" s="289"/>
      <c r="AC6" s="289"/>
      <c r="AD6" s="289"/>
      <c r="AE6" s="289"/>
      <c r="AF6" s="289"/>
      <c r="AG6" s="289"/>
      <c r="AH6" s="289"/>
      <c r="AI6" s="289"/>
      <c r="AJ6" s="289"/>
      <c r="AK6" s="290" t="s">
        <v>33</v>
      </c>
      <c r="AL6" s="281" t="s">
        <v>34</v>
      </c>
      <c r="AM6" s="258" t="s">
        <v>86</v>
      </c>
      <c r="AN6" s="283" t="s">
        <v>36</v>
      </c>
      <c r="AO6" s="258" t="s">
        <v>37</v>
      </c>
      <c r="AP6" s="256" t="s">
        <v>38</v>
      </c>
      <c r="AQ6" s="258" t="s">
        <v>39</v>
      </c>
      <c r="AR6" s="256" t="s">
        <v>40</v>
      </c>
      <c r="AS6" s="256" t="s">
        <v>41</v>
      </c>
      <c r="AT6" s="256" t="s">
        <v>42</v>
      </c>
      <c r="AU6" s="256" t="s">
        <v>43</v>
      </c>
      <c r="AV6" s="256" t="s">
        <v>44</v>
      </c>
      <c r="AW6" s="256" t="s">
        <v>45</v>
      </c>
      <c r="AX6" s="256" t="s">
        <v>46</v>
      </c>
      <c r="AY6" s="256" t="s">
        <v>47</v>
      </c>
      <c r="AZ6" s="256" t="s">
        <v>48</v>
      </c>
      <c r="BA6" s="313" t="s">
        <v>49</v>
      </c>
    </row>
    <row r="7" spans="1:53" s="78" customFormat="1" ht="105.75" customHeight="1" thickBot="1" x14ac:dyDescent="0.25">
      <c r="A7" s="274"/>
      <c r="B7" s="345"/>
      <c r="C7" s="286"/>
      <c r="D7" s="274"/>
      <c r="E7" s="347"/>
      <c r="F7" s="79">
        <v>1</v>
      </c>
      <c r="G7" s="80">
        <v>2</v>
      </c>
      <c r="H7" s="80">
        <v>3</v>
      </c>
      <c r="I7" s="80">
        <v>4</v>
      </c>
      <c r="J7" s="80">
        <v>5</v>
      </c>
      <c r="K7" s="80">
        <v>6</v>
      </c>
      <c r="L7" s="80">
        <v>7</v>
      </c>
      <c r="M7" s="80">
        <v>8</v>
      </c>
      <c r="N7" s="80">
        <v>9</v>
      </c>
      <c r="O7" s="80">
        <v>10</v>
      </c>
      <c r="P7" s="80">
        <v>11</v>
      </c>
      <c r="Q7" s="80">
        <v>12</v>
      </c>
      <c r="R7" s="80">
        <v>13</v>
      </c>
      <c r="S7" s="80">
        <v>14</v>
      </c>
      <c r="T7" s="80">
        <v>15</v>
      </c>
      <c r="U7" s="80">
        <v>16</v>
      </c>
      <c r="V7" s="80">
        <v>17</v>
      </c>
      <c r="W7" s="192">
        <v>18</v>
      </c>
      <c r="X7" s="192">
        <v>19</v>
      </c>
      <c r="Y7" s="80">
        <v>20</v>
      </c>
      <c r="Z7" s="192">
        <v>21</v>
      </c>
      <c r="AA7" s="192">
        <v>22</v>
      </c>
      <c r="AB7" s="80">
        <v>23</v>
      </c>
      <c r="AC7" s="80">
        <v>24</v>
      </c>
      <c r="AD7" s="192">
        <v>25</v>
      </c>
      <c r="AE7" s="176">
        <v>26</v>
      </c>
      <c r="AF7" s="80">
        <v>27</v>
      </c>
      <c r="AG7" s="80">
        <v>28</v>
      </c>
      <c r="AH7" s="80"/>
      <c r="AI7" s="80"/>
      <c r="AJ7" s="81"/>
      <c r="AK7" s="291"/>
      <c r="AL7" s="282"/>
      <c r="AM7" s="259"/>
      <c r="AN7" s="284"/>
      <c r="AO7" s="259"/>
      <c r="AP7" s="257"/>
      <c r="AQ7" s="259"/>
      <c r="AR7" s="257"/>
      <c r="AS7" s="257"/>
      <c r="AT7" s="257"/>
      <c r="AU7" s="257"/>
      <c r="AV7" s="257"/>
      <c r="AW7" s="257"/>
      <c r="AX7" s="257"/>
      <c r="AY7" s="257"/>
      <c r="AZ7" s="257"/>
      <c r="BA7" s="314"/>
    </row>
    <row r="8" spans="1:53" s="78" customFormat="1" ht="39" customHeight="1" thickBot="1" x14ac:dyDescent="0.25">
      <c r="A8" s="82"/>
      <c r="B8" s="83"/>
      <c r="C8" s="141"/>
      <c r="D8" s="83"/>
      <c r="E8" s="144"/>
      <c r="F8" s="85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193"/>
      <c r="X8" s="193"/>
      <c r="Y8" s="86"/>
      <c r="Z8" s="193"/>
      <c r="AA8" s="193"/>
      <c r="AB8" s="86"/>
      <c r="AC8" s="86"/>
      <c r="AD8" s="193"/>
      <c r="AE8" s="177"/>
      <c r="AF8" s="86"/>
      <c r="AG8" s="86"/>
      <c r="AH8" s="86"/>
      <c r="AI8" s="86"/>
      <c r="AJ8" s="87"/>
      <c r="AK8" s="88" t="s">
        <v>10</v>
      </c>
      <c r="AL8" s="89" t="s">
        <v>50</v>
      </c>
      <c r="AM8" s="89" t="s">
        <v>51</v>
      </c>
      <c r="AN8" s="90" t="s">
        <v>51</v>
      </c>
      <c r="AO8" s="89"/>
      <c r="AP8" s="89" t="s">
        <v>11</v>
      </c>
      <c r="AQ8" s="89" t="s">
        <v>52</v>
      </c>
      <c r="AR8" s="89" t="s">
        <v>53</v>
      </c>
      <c r="AS8" s="89" t="s">
        <v>54</v>
      </c>
      <c r="AT8" s="89" t="s">
        <v>55</v>
      </c>
      <c r="AU8" s="89" t="s">
        <v>56</v>
      </c>
      <c r="AV8" s="89" t="s">
        <v>57</v>
      </c>
      <c r="AW8" s="89" t="s">
        <v>58</v>
      </c>
      <c r="AX8" s="89" t="s">
        <v>59</v>
      </c>
      <c r="AY8" s="89" t="s">
        <v>497</v>
      </c>
      <c r="AZ8" s="89" t="s">
        <v>60</v>
      </c>
      <c r="BA8" s="91" t="s">
        <v>61</v>
      </c>
    </row>
    <row r="9" spans="1:53" ht="15" customHeight="1" x14ac:dyDescent="0.2">
      <c r="A9" s="292">
        <v>1</v>
      </c>
      <c r="B9" s="295" t="str">
        <f>IFERROR(VLOOKUP($C9,Списки!$A$1:$C$4003,2,0),"")</f>
        <v>Аіфтінке Максим Андрійович</v>
      </c>
      <c r="C9" s="343" t="s">
        <v>228</v>
      </c>
      <c r="D9" s="301" t="str">
        <f>IFERROR(VLOOKUP($C9,Списки!$A$1:$C$4003,3,0),"")</f>
        <v>контролер/30хв.перерва</v>
      </c>
      <c r="E9" s="150"/>
      <c r="F9" s="92" t="str">
        <f>VLOOKUP(F$7,Графік!$M$5:$P$35,3,0)</f>
        <v>Р</v>
      </c>
      <c r="G9" s="124" t="str">
        <f>VLOOKUP(G$7,Графік!$M$5:$P$35,3,0)</f>
        <v>ВВ</v>
      </c>
      <c r="H9" s="124" t="str">
        <f>VLOOKUP(H$7,Графік!$M$5:$P$35,3,0)</f>
        <v>ВВ</v>
      </c>
      <c r="I9" s="124" t="str">
        <f>VLOOKUP(I$7,Графік!$M$5:$P$35,3,0)</f>
        <v>Р</v>
      </c>
      <c r="J9" s="124" t="str">
        <f>VLOOKUP(J$7,Графік!$M$5:$P$35,3,0)</f>
        <v>Р</v>
      </c>
      <c r="K9" s="124" t="str">
        <f>VLOOKUP(K$7,Графік!$M$5:$P$35,3,0)</f>
        <v>Р</v>
      </c>
      <c r="L9" s="124" t="str">
        <f>VLOOKUP(L$7,Графік!$M$5:$P$35,3,0)</f>
        <v>Р</v>
      </c>
      <c r="M9" s="124" t="str">
        <f>VLOOKUP(M$7,Графік!$M$5:$P$35,3,0)</f>
        <v>Р</v>
      </c>
      <c r="N9" s="124" t="str">
        <f>VLOOKUP(N$7,Графік!$M$5:$P$35,3,0)</f>
        <v>ВВ</v>
      </c>
      <c r="O9" s="124" t="str">
        <f>VLOOKUP(O$7,Графік!$M$5:$P$35,3,0)</f>
        <v>ВВ</v>
      </c>
      <c r="P9" s="124" t="s">
        <v>500</v>
      </c>
      <c r="Q9" s="124" t="s">
        <v>500</v>
      </c>
      <c r="R9" s="124" t="s">
        <v>500</v>
      </c>
      <c r="S9" s="124" t="str">
        <f>VLOOKUP(S$7,Графік!$M$5:$P$35,3,0)</f>
        <v>Р</v>
      </c>
      <c r="T9" s="124" t="str">
        <f>VLOOKUP(T$7,Графік!$M$5:$P$35,3,0)</f>
        <v>Р</v>
      </c>
      <c r="U9" s="124" t="s">
        <v>505</v>
      </c>
      <c r="V9" s="124" t="s">
        <v>505</v>
      </c>
      <c r="W9" s="159" t="str">
        <f>VLOOKUP(W$7,Графік!$M$5:$P$35,3,0)</f>
        <v>Р</v>
      </c>
      <c r="X9" s="159" t="str">
        <f>VLOOKUP(X$7,Графік!$M$5:$P$35,3,0)</f>
        <v>Р</v>
      </c>
      <c r="Y9" s="124" t="str">
        <f>VLOOKUP(Y$7,Графік!$M$5:$P$35,3,0)</f>
        <v>Р</v>
      </c>
      <c r="Z9" s="159" t="str">
        <f>VLOOKUP(Z$7,Графік!$M$5:$P$35,3,0)</f>
        <v>Р</v>
      </c>
      <c r="AA9" s="159" t="str">
        <f>VLOOKUP(AA$7,Графік!$M$5:$P$35,3,0)</f>
        <v>Р</v>
      </c>
      <c r="AB9" s="124" t="str">
        <f>VLOOKUP(AB$7,Графік!$M$5:$P$35,3,0)</f>
        <v>ВВ</v>
      </c>
      <c r="AC9" s="124" t="str">
        <f>VLOOKUP(AC$7,Графік!$M$5:$P$35,3,0)</f>
        <v>ВВ</v>
      </c>
      <c r="AD9" s="159" t="str">
        <f>VLOOKUP(AD$7,Графік!$M$5:$P$35,3,0)</f>
        <v>Р</v>
      </c>
      <c r="AE9" s="188" t="str">
        <f>VLOOKUP(AE$7,Графік!$M$5:$P$35,3,0)</f>
        <v>Р</v>
      </c>
      <c r="AF9" s="124" t="str">
        <f>VLOOKUP(AF$7,Графік!$M$5:$P$35,3,0)</f>
        <v>Р</v>
      </c>
      <c r="AG9" s="124" t="str">
        <f>VLOOKUP(AG$7,Графік!$M$5:$P$35,3,0)</f>
        <v>Р</v>
      </c>
      <c r="AH9" s="124"/>
      <c r="AI9" s="124"/>
      <c r="AJ9" s="125"/>
      <c r="AK9" s="275">
        <f ca="1">SUMIF($F9:$AJ12,"Р",$F10:$AJ10)</f>
        <v>120</v>
      </c>
      <c r="AL9" s="278">
        <f ca="1">SUMIF($F11:$AJ12,"НУ",$F12:$AJ12)</f>
        <v>0</v>
      </c>
      <c r="AM9" s="304">
        <f ca="1">SUMIF(F9:AJ12,"РВ",F10:AJ10)</f>
        <v>18</v>
      </c>
      <c r="AN9" s="307">
        <f ca="1">AK9+AL9+AM9</f>
        <v>138</v>
      </c>
      <c r="AO9" s="310">
        <f>COUNTIF($F9:$AJ12,"=Р")</f>
        <v>17</v>
      </c>
      <c r="AP9" s="310">
        <f>COUNTIF($F9:$AJ12,"=ВВ")</f>
        <v>6</v>
      </c>
      <c r="AQ9" s="310">
        <f>COUNTIF($F9:$AJ12,"=В")</f>
        <v>0</v>
      </c>
      <c r="AR9" s="240">
        <f>COUNTIF($F9:$AJ12,"=НА")</f>
        <v>0</v>
      </c>
      <c r="AS9" s="240">
        <f>COUNTIF(F9:AJ12,"=ТН")</f>
        <v>3</v>
      </c>
      <c r="AT9" s="240">
        <f>COUNTIF($F9:$AJ12,"=ВД")</f>
        <v>0</v>
      </c>
      <c r="AU9" s="240">
        <f>COUNTIF($F9:$AJ12,"=ВП")</f>
        <v>0</v>
      </c>
      <c r="AV9" s="240">
        <f>COUNTIF($F9:$AJ12,"=ДД")</f>
        <v>0</v>
      </c>
      <c r="AW9" s="240">
        <f>COUNTIF($F9:$AJ12,"=П")</f>
        <v>0</v>
      </c>
      <c r="AX9" s="240">
        <f>COUNTIF($F9:$AJ12,"=ПР")</f>
        <v>0</v>
      </c>
      <c r="AY9" s="315">
        <f>COUNTIF($F9:$AJ12,"=І")</f>
        <v>0</v>
      </c>
      <c r="AZ9" s="315">
        <f>COUNTIF($F9:$AJ12,"=НЗ")</f>
        <v>0</v>
      </c>
      <c r="BA9" s="318">
        <f>IF(C9&gt;1,Графік!$P$36,"")</f>
        <v>160</v>
      </c>
    </row>
    <row r="10" spans="1:53" s="99" customFormat="1" ht="15" customHeight="1" x14ac:dyDescent="0.2">
      <c r="A10" s="293"/>
      <c r="B10" s="296"/>
      <c r="C10" s="299"/>
      <c r="D10" s="302"/>
      <c r="E10" s="151"/>
      <c r="F10" s="96">
        <f>IF(F9="Р",8,"")</f>
        <v>8</v>
      </c>
      <c r="G10" s="97" t="str">
        <f t="shared" ref="G10:T10" si="0">IF(G9="Р",8,"")</f>
        <v/>
      </c>
      <c r="H10" s="97" t="str">
        <f t="shared" si="0"/>
        <v/>
      </c>
      <c r="I10" s="97">
        <f t="shared" si="0"/>
        <v>8</v>
      </c>
      <c r="J10" s="97">
        <f t="shared" si="0"/>
        <v>8</v>
      </c>
      <c r="K10" s="97">
        <f t="shared" si="0"/>
        <v>8</v>
      </c>
      <c r="L10" s="97">
        <f t="shared" si="0"/>
        <v>8</v>
      </c>
      <c r="M10" s="97">
        <f t="shared" si="0"/>
        <v>8</v>
      </c>
      <c r="N10" s="97" t="str">
        <f t="shared" si="0"/>
        <v/>
      </c>
      <c r="O10" s="97" t="str">
        <f t="shared" si="0"/>
        <v/>
      </c>
      <c r="P10" s="97" t="str">
        <f t="shared" si="0"/>
        <v/>
      </c>
      <c r="Q10" s="97" t="str">
        <f t="shared" si="0"/>
        <v/>
      </c>
      <c r="R10" s="97" t="str">
        <f t="shared" si="0"/>
        <v/>
      </c>
      <c r="S10" s="97">
        <f t="shared" si="0"/>
        <v>8</v>
      </c>
      <c r="T10" s="97">
        <f t="shared" si="0"/>
        <v>8</v>
      </c>
      <c r="U10" s="97">
        <v>9</v>
      </c>
      <c r="V10" s="97">
        <v>9</v>
      </c>
      <c r="W10" s="160">
        <v>8</v>
      </c>
      <c r="X10" s="160">
        <v>8</v>
      </c>
      <c r="Y10" s="97">
        <v>8</v>
      </c>
      <c r="Z10" s="160">
        <v>8</v>
      </c>
      <c r="AA10" s="160">
        <v>8</v>
      </c>
      <c r="AB10" s="97"/>
      <c r="AC10" s="97"/>
      <c r="AD10" s="160">
        <v>8</v>
      </c>
      <c r="AE10" s="179">
        <v>8</v>
      </c>
      <c r="AF10" s="97"/>
      <c r="AG10" s="97"/>
      <c r="AH10" s="97"/>
      <c r="AI10" s="97"/>
      <c r="AJ10" s="98"/>
      <c r="AK10" s="276"/>
      <c r="AL10" s="279"/>
      <c r="AM10" s="305"/>
      <c r="AN10" s="308"/>
      <c r="AO10" s="311"/>
      <c r="AP10" s="311"/>
      <c r="AQ10" s="311"/>
      <c r="AR10" s="241"/>
      <c r="AS10" s="241"/>
      <c r="AT10" s="241"/>
      <c r="AU10" s="241"/>
      <c r="AV10" s="241"/>
      <c r="AW10" s="241"/>
      <c r="AX10" s="241"/>
      <c r="AY10" s="316"/>
      <c r="AZ10" s="316"/>
      <c r="BA10" s="319"/>
    </row>
    <row r="11" spans="1:53" ht="15" customHeight="1" x14ac:dyDescent="0.2">
      <c r="A11" s="293"/>
      <c r="B11" s="296"/>
      <c r="C11" s="299"/>
      <c r="D11" s="302"/>
      <c r="E11" s="151"/>
      <c r="F11" s="100" t="str">
        <f>IF(F12&gt;0,"НУ","")</f>
        <v/>
      </c>
      <c r="G11" s="101" t="str">
        <f t="shared" ref="G11:V11" si="1">IF(G12&gt;0,"НУ","")</f>
        <v/>
      </c>
      <c r="H11" s="101" t="str">
        <f t="shared" si="1"/>
        <v/>
      </c>
      <c r="I11" s="101" t="str">
        <f t="shared" si="1"/>
        <v/>
      </c>
      <c r="J11" s="101" t="str">
        <f t="shared" si="1"/>
        <v/>
      </c>
      <c r="K11" s="101" t="str">
        <f t="shared" si="1"/>
        <v/>
      </c>
      <c r="L11" s="101" t="str">
        <f t="shared" si="1"/>
        <v/>
      </c>
      <c r="M11" s="101" t="str">
        <f t="shared" si="1"/>
        <v/>
      </c>
      <c r="N11" s="101" t="str">
        <f t="shared" si="1"/>
        <v/>
      </c>
      <c r="O11" s="101" t="str">
        <f t="shared" si="1"/>
        <v/>
      </c>
      <c r="P11" s="101" t="str">
        <f t="shared" si="1"/>
        <v/>
      </c>
      <c r="Q11" s="101" t="str">
        <f t="shared" si="1"/>
        <v/>
      </c>
      <c r="R11" s="101" t="str">
        <f t="shared" si="1"/>
        <v/>
      </c>
      <c r="S11" s="101" t="str">
        <f t="shared" si="1"/>
        <v/>
      </c>
      <c r="T11" s="101" t="str">
        <f t="shared" si="1"/>
        <v/>
      </c>
      <c r="U11" s="101" t="str">
        <f t="shared" si="1"/>
        <v/>
      </c>
      <c r="V11" s="101" t="str">
        <f t="shared" si="1"/>
        <v/>
      </c>
      <c r="W11" s="102"/>
      <c r="X11" s="102"/>
      <c r="Y11" s="101"/>
      <c r="Z11" s="102"/>
      <c r="AA11" s="102"/>
      <c r="AB11" s="101"/>
      <c r="AC11" s="101"/>
      <c r="AD11" s="102"/>
      <c r="AE11" s="180"/>
      <c r="AF11" s="101"/>
      <c r="AG11" s="101"/>
      <c r="AH11" s="101" t="str">
        <f t="shared" ref="AH11:AJ11" si="2">IF(AH12&gt;0,"НУ","")</f>
        <v/>
      </c>
      <c r="AI11" s="101" t="str">
        <f t="shared" si="2"/>
        <v/>
      </c>
      <c r="AJ11" s="130" t="str">
        <f t="shared" si="2"/>
        <v/>
      </c>
      <c r="AK11" s="276"/>
      <c r="AL11" s="279"/>
      <c r="AM11" s="305"/>
      <c r="AN11" s="308"/>
      <c r="AO11" s="311"/>
      <c r="AP11" s="311"/>
      <c r="AQ11" s="311"/>
      <c r="AR11" s="241"/>
      <c r="AS11" s="241"/>
      <c r="AT11" s="241"/>
      <c r="AU11" s="241"/>
      <c r="AV11" s="241"/>
      <c r="AW11" s="241"/>
      <c r="AX11" s="241"/>
      <c r="AY11" s="316"/>
      <c r="AZ11" s="316"/>
      <c r="BA11" s="319"/>
    </row>
    <row r="12" spans="1:53" s="99" customFormat="1" ht="15" customHeight="1" thickBot="1" x14ac:dyDescent="0.25">
      <c r="A12" s="294"/>
      <c r="B12" s="297"/>
      <c r="C12" s="300"/>
      <c r="D12" s="303"/>
      <c r="E12" s="152"/>
      <c r="F12" s="105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94"/>
      <c r="X12" s="194"/>
      <c r="Y12" s="106"/>
      <c r="Z12" s="194"/>
      <c r="AA12" s="194"/>
      <c r="AB12" s="106"/>
      <c r="AC12" s="106"/>
      <c r="AD12" s="194"/>
      <c r="AE12" s="181"/>
      <c r="AF12" s="106"/>
      <c r="AG12" s="106"/>
      <c r="AH12" s="106"/>
      <c r="AI12" s="106"/>
      <c r="AJ12" s="107"/>
      <c r="AK12" s="277"/>
      <c r="AL12" s="280"/>
      <c r="AM12" s="306"/>
      <c r="AN12" s="309"/>
      <c r="AO12" s="312"/>
      <c r="AP12" s="312"/>
      <c r="AQ12" s="312"/>
      <c r="AR12" s="242"/>
      <c r="AS12" s="242"/>
      <c r="AT12" s="242"/>
      <c r="AU12" s="242"/>
      <c r="AV12" s="242"/>
      <c r="AW12" s="242"/>
      <c r="AX12" s="242"/>
      <c r="AY12" s="317"/>
      <c r="AZ12" s="317"/>
      <c r="BA12" s="320"/>
    </row>
    <row r="13" spans="1:53" ht="15" customHeight="1" x14ac:dyDescent="0.2">
      <c r="A13" s="292">
        <v>2</v>
      </c>
      <c r="B13" s="295" t="str">
        <f>IFERROR(VLOOKUP($C13,Списки!$A$1:$C$4003,2,0),"")</f>
        <v>Амаріє Олександр Георгійович</v>
      </c>
      <c r="C13" s="343" t="s">
        <v>231</v>
      </c>
      <c r="D13" s="301" t="str">
        <f>IFERROR(VLOOKUP($C13,Списки!$A$1:$C$4003,3,0),"")</f>
        <v>заступник директора з якості</v>
      </c>
      <c r="E13" s="145"/>
      <c r="F13" s="92" t="str">
        <f>VLOOKUP(F$7,Графік!$M$5:$P$35,3,0)</f>
        <v>Р</v>
      </c>
      <c r="G13" s="124" t="str">
        <f>VLOOKUP(G$7,Графік!$M$5:$P$35,3,0)</f>
        <v>ВВ</v>
      </c>
      <c r="H13" s="124" t="str">
        <f>VLOOKUP(H$7,Графік!$M$5:$P$35,3,0)</f>
        <v>ВВ</v>
      </c>
      <c r="I13" s="124" t="str">
        <f>VLOOKUP(I$7,Графік!$M$5:$P$35,3,0)</f>
        <v>Р</v>
      </c>
      <c r="J13" s="124" t="str">
        <f>VLOOKUP(J$7,Графік!$M$5:$P$35,3,0)</f>
        <v>Р</v>
      </c>
      <c r="K13" s="124" t="str">
        <f>VLOOKUP(K$7,Графік!$M$5:$P$35,3,0)</f>
        <v>Р</v>
      </c>
      <c r="L13" s="124" t="str">
        <f>VLOOKUP(L$7,Графік!$M$5:$P$35,3,0)</f>
        <v>Р</v>
      </c>
      <c r="M13" s="124" t="str">
        <f>VLOOKUP(M$7,Графік!$M$5:$P$35,3,0)</f>
        <v>Р</v>
      </c>
      <c r="N13" s="124" t="str">
        <f>VLOOKUP(N$7,Графік!$M$5:$P$35,3,0)</f>
        <v>ВВ</v>
      </c>
      <c r="O13" s="124" t="str">
        <f>VLOOKUP(O$7,Графік!$M$5:$P$35,3,0)</f>
        <v>ВВ</v>
      </c>
      <c r="P13" s="124" t="str">
        <f>VLOOKUP(P$7,Графік!$M$5:$P$35,3,0)</f>
        <v>Р</v>
      </c>
      <c r="Q13" s="124" t="str">
        <f>VLOOKUP(Q$7,Графік!$M$5:$P$35,3,0)</f>
        <v>Р</v>
      </c>
      <c r="R13" s="124" t="str">
        <f>VLOOKUP(R$7,Графік!$M$5:$P$35,3,0)</f>
        <v>Р</v>
      </c>
      <c r="S13" s="124" t="str">
        <f>VLOOKUP(S$7,Графік!$M$5:$P$35,3,0)</f>
        <v>Р</v>
      </c>
      <c r="T13" s="124" t="str">
        <f>VLOOKUP(T$7,Графік!$M$5:$P$35,3,0)</f>
        <v>Р</v>
      </c>
      <c r="U13" s="124" t="str">
        <f>VLOOKUP(U$7,Графік!$M$5:$P$35,3,0)</f>
        <v>ВВ</v>
      </c>
      <c r="V13" s="124" t="s">
        <v>505</v>
      </c>
      <c r="W13" s="159" t="str">
        <f>VLOOKUP(W$7,Графік!$M$5:$P$35,3,0)</f>
        <v>Р</v>
      </c>
      <c r="X13" s="159" t="str">
        <f>VLOOKUP(X$7,Графік!$M$5:$P$35,3,0)</f>
        <v>Р</v>
      </c>
      <c r="Y13" s="124" t="str">
        <f>VLOOKUP(Y$7,Графік!$M$5:$P$35,3,0)</f>
        <v>Р</v>
      </c>
      <c r="Z13" s="159" t="str">
        <f>VLOOKUP(Z$7,Графік!$M$5:$P$35,3,0)</f>
        <v>Р</v>
      </c>
      <c r="AA13" s="159" t="str">
        <f>VLOOKUP(AA$7,Графік!$M$5:$P$35,3,0)</f>
        <v>Р</v>
      </c>
      <c r="AB13" s="124" t="str">
        <f>VLOOKUP(AB$7,Графік!$M$5:$P$35,3,0)</f>
        <v>ВВ</v>
      </c>
      <c r="AC13" s="124" t="str">
        <f>VLOOKUP(AC$7,Графік!$M$5:$P$35,3,0)</f>
        <v>ВВ</v>
      </c>
      <c r="AD13" s="159" t="str">
        <f>VLOOKUP(AD$7,Графік!$M$5:$P$35,3,0)</f>
        <v>Р</v>
      </c>
      <c r="AE13" s="188" t="str">
        <f>VLOOKUP(AE$7,Графік!$M$5:$P$35,3,0)</f>
        <v>Р</v>
      </c>
      <c r="AF13" s="124" t="str">
        <f>VLOOKUP(AF$7,Графік!$M$5:$P$35,3,0)</f>
        <v>Р</v>
      </c>
      <c r="AG13" s="124" t="str">
        <f>VLOOKUP(AG$7,Графік!$M$5:$P$35,3,0)</f>
        <v>Р</v>
      </c>
      <c r="AH13" s="124"/>
      <c r="AI13" s="124"/>
      <c r="AJ13" s="125"/>
      <c r="AK13" s="321">
        <f ca="1">SUMIF($F13:$AJ16,"Р",$F14:$AJ14)</f>
        <v>144</v>
      </c>
      <c r="AL13" s="279">
        <f ca="1">SUMIF($F15:$AJ16,"НУ",$F16:$AJ16)</f>
        <v>0</v>
      </c>
      <c r="AM13" s="305">
        <f ca="1">SUMIF(F13:AJ16,"РВ",F14:AJ14)</f>
        <v>4</v>
      </c>
      <c r="AN13" s="308">
        <f ca="1">AK13+AL13+AM13</f>
        <v>148</v>
      </c>
      <c r="AO13" s="310">
        <f t="shared" ref="AO13" si="3">COUNTIF($F13:$AJ16,"=Р")</f>
        <v>20</v>
      </c>
      <c r="AP13" s="311">
        <f>COUNTIF($F13:$AJ16,"=ВВ")</f>
        <v>7</v>
      </c>
      <c r="AQ13" s="311">
        <f>COUNTIF($F13:$AJ16,"=В")</f>
        <v>0</v>
      </c>
      <c r="AR13" s="241">
        <f>COUNTIF($F13:$AJ16,"=НА")</f>
        <v>0</v>
      </c>
      <c r="AS13" s="241">
        <f>COUNTIF(F13:AJ16,"=ТН")</f>
        <v>0</v>
      </c>
      <c r="AT13" s="241">
        <f>COUNTIF($F13:$AJ16,"=ВД")</f>
        <v>0</v>
      </c>
      <c r="AU13" s="241">
        <f>COUNTIF($F13:$AJ16,"=ВП")</f>
        <v>0</v>
      </c>
      <c r="AV13" s="241">
        <f>COUNTIF($F13:$AJ16,"=ДД")</f>
        <v>0</v>
      </c>
      <c r="AW13" s="241">
        <f>COUNTIF($F13:$AJ16,"=П")</f>
        <v>0</v>
      </c>
      <c r="AX13" s="241">
        <f>COUNTIF($F13:$AJ16,"=ПР")</f>
        <v>0</v>
      </c>
      <c r="AY13" s="316">
        <f>COUNTIF($F13:$AJ16,"=І")</f>
        <v>0</v>
      </c>
      <c r="AZ13" s="316">
        <f>COUNTIF($F13:$AJ16,"=НЗ")</f>
        <v>0</v>
      </c>
      <c r="BA13" s="318">
        <f>IF(C13&gt;1,Графік!$P$36,"")</f>
        <v>160</v>
      </c>
    </row>
    <row r="14" spans="1:53" ht="15" customHeight="1" x14ac:dyDescent="0.2">
      <c r="A14" s="293"/>
      <c r="B14" s="296"/>
      <c r="C14" s="299"/>
      <c r="D14" s="302"/>
      <c r="E14" s="146"/>
      <c r="F14" s="96">
        <f t="shared" ref="F14:U14" si="4">IF(F13="Р",8,"")</f>
        <v>8</v>
      </c>
      <c r="G14" s="97" t="str">
        <f t="shared" si="4"/>
        <v/>
      </c>
      <c r="H14" s="97" t="str">
        <f t="shared" si="4"/>
        <v/>
      </c>
      <c r="I14" s="97">
        <f t="shared" si="4"/>
        <v>8</v>
      </c>
      <c r="J14" s="97">
        <f t="shared" si="4"/>
        <v>8</v>
      </c>
      <c r="K14" s="97">
        <f t="shared" si="4"/>
        <v>8</v>
      </c>
      <c r="L14" s="97">
        <f t="shared" si="4"/>
        <v>8</v>
      </c>
      <c r="M14" s="97">
        <f t="shared" si="4"/>
        <v>8</v>
      </c>
      <c r="N14" s="97" t="str">
        <f t="shared" si="4"/>
        <v/>
      </c>
      <c r="O14" s="97" t="str">
        <f t="shared" si="4"/>
        <v/>
      </c>
      <c r="P14" s="97">
        <f t="shared" si="4"/>
        <v>8</v>
      </c>
      <c r="Q14" s="97">
        <f t="shared" si="4"/>
        <v>8</v>
      </c>
      <c r="R14" s="97">
        <f t="shared" si="4"/>
        <v>8</v>
      </c>
      <c r="S14" s="97">
        <f t="shared" si="4"/>
        <v>8</v>
      </c>
      <c r="T14" s="97">
        <f t="shared" si="4"/>
        <v>8</v>
      </c>
      <c r="U14" s="97" t="str">
        <f t="shared" si="4"/>
        <v/>
      </c>
      <c r="V14" s="97">
        <v>4</v>
      </c>
      <c r="W14" s="160">
        <v>8</v>
      </c>
      <c r="X14" s="160">
        <v>8</v>
      </c>
      <c r="Y14" s="97">
        <v>8</v>
      </c>
      <c r="Z14" s="160">
        <v>8</v>
      </c>
      <c r="AA14" s="160">
        <v>8</v>
      </c>
      <c r="AB14" s="97"/>
      <c r="AC14" s="97"/>
      <c r="AD14" s="160">
        <v>8</v>
      </c>
      <c r="AE14" s="179">
        <v>8</v>
      </c>
      <c r="AF14" s="97"/>
      <c r="AG14" s="97"/>
      <c r="AH14" s="97"/>
      <c r="AI14" s="97"/>
      <c r="AJ14" s="98"/>
      <c r="AK14" s="321"/>
      <c r="AL14" s="279"/>
      <c r="AM14" s="305"/>
      <c r="AN14" s="308"/>
      <c r="AO14" s="311"/>
      <c r="AP14" s="311"/>
      <c r="AQ14" s="311"/>
      <c r="AR14" s="241"/>
      <c r="AS14" s="241"/>
      <c r="AT14" s="241"/>
      <c r="AU14" s="241"/>
      <c r="AV14" s="241"/>
      <c r="AW14" s="241"/>
      <c r="AX14" s="241"/>
      <c r="AY14" s="316"/>
      <c r="AZ14" s="316"/>
      <c r="BA14" s="319"/>
    </row>
    <row r="15" spans="1:53" ht="15" customHeight="1" x14ac:dyDescent="0.2">
      <c r="A15" s="293"/>
      <c r="B15" s="296"/>
      <c r="C15" s="299"/>
      <c r="D15" s="302"/>
      <c r="E15" s="146"/>
      <c r="F15" s="100" t="str">
        <f t="shared" ref="F15:V15" si="5">IF(F16&gt;0,"НУ","")</f>
        <v/>
      </c>
      <c r="G15" s="101" t="str">
        <f t="shared" si="5"/>
        <v/>
      </c>
      <c r="H15" s="101" t="str">
        <f t="shared" si="5"/>
        <v/>
      </c>
      <c r="I15" s="101" t="str">
        <f t="shared" si="5"/>
        <v/>
      </c>
      <c r="J15" s="101" t="str">
        <f t="shared" si="5"/>
        <v/>
      </c>
      <c r="K15" s="101" t="str">
        <f t="shared" si="5"/>
        <v/>
      </c>
      <c r="L15" s="101" t="str">
        <f t="shared" si="5"/>
        <v/>
      </c>
      <c r="M15" s="101" t="str">
        <f t="shared" si="5"/>
        <v/>
      </c>
      <c r="N15" s="101" t="str">
        <f t="shared" si="5"/>
        <v/>
      </c>
      <c r="O15" s="101" t="str">
        <f t="shared" si="5"/>
        <v/>
      </c>
      <c r="P15" s="101" t="str">
        <f t="shared" si="5"/>
        <v/>
      </c>
      <c r="Q15" s="101" t="str">
        <f t="shared" si="5"/>
        <v/>
      </c>
      <c r="R15" s="101" t="str">
        <f t="shared" si="5"/>
        <v/>
      </c>
      <c r="S15" s="101" t="str">
        <f t="shared" si="5"/>
        <v/>
      </c>
      <c r="T15" s="101" t="str">
        <f t="shared" si="5"/>
        <v/>
      </c>
      <c r="U15" s="101" t="str">
        <f t="shared" si="5"/>
        <v/>
      </c>
      <c r="V15" s="101" t="str">
        <f t="shared" si="5"/>
        <v/>
      </c>
      <c r="W15" s="102"/>
      <c r="X15" s="102"/>
      <c r="Y15" s="101"/>
      <c r="Z15" s="102"/>
      <c r="AA15" s="102"/>
      <c r="AB15" s="101"/>
      <c r="AC15" s="101"/>
      <c r="AD15" s="102"/>
      <c r="AE15" s="180"/>
      <c r="AF15" s="101"/>
      <c r="AG15" s="101"/>
      <c r="AH15" s="101" t="str">
        <f t="shared" ref="AH15:AJ75" si="6">IF(AH16&gt;0,"НУ","")</f>
        <v/>
      </c>
      <c r="AI15" s="101" t="str">
        <f t="shared" si="6"/>
        <v/>
      </c>
      <c r="AJ15" s="130" t="str">
        <f t="shared" si="6"/>
        <v/>
      </c>
      <c r="AK15" s="321"/>
      <c r="AL15" s="279"/>
      <c r="AM15" s="305"/>
      <c r="AN15" s="308"/>
      <c r="AO15" s="311"/>
      <c r="AP15" s="311"/>
      <c r="AQ15" s="311"/>
      <c r="AR15" s="241"/>
      <c r="AS15" s="241"/>
      <c r="AT15" s="241"/>
      <c r="AU15" s="241"/>
      <c r="AV15" s="241"/>
      <c r="AW15" s="241"/>
      <c r="AX15" s="241"/>
      <c r="AY15" s="316"/>
      <c r="AZ15" s="316"/>
      <c r="BA15" s="319"/>
    </row>
    <row r="16" spans="1:53" ht="15" customHeight="1" thickBot="1" x14ac:dyDescent="0.25">
      <c r="A16" s="294"/>
      <c r="B16" s="297"/>
      <c r="C16" s="300"/>
      <c r="D16" s="303"/>
      <c r="E16" s="147"/>
      <c r="F16" s="105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94"/>
      <c r="X16" s="194"/>
      <c r="Y16" s="106"/>
      <c r="Z16" s="194"/>
      <c r="AA16" s="194"/>
      <c r="AB16" s="106"/>
      <c r="AC16" s="106"/>
      <c r="AD16" s="194"/>
      <c r="AE16" s="181"/>
      <c r="AF16" s="106"/>
      <c r="AG16" s="106"/>
      <c r="AH16" s="106"/>
      <c r="AI16" s="106"/>
      <c r="AJ16" s="107"/>
      <c r="AK16" s="322"/>
      <c r="AL16" s="280"/>
      <c r="AM16" s="306"/>
      <c r="AN16" s="309"/>
      <c r="AO16" s="312"/>
      <c r="AP16" s="312"/>
      <c r="AQ16" s="312"/>
      <c r="AR16" s="242"/>
      <c r="AS16" s="242"/>
      <c r="AT16" s="242"/>
      <c r="AU16" s="242"/>
      <c r="AV16" s="242"/>
      <c r="AW16" s="242"/>
      <c r="AX16" s="242"/>
      <c r="AY16" s="317"/>
      <c r="AZ16" s="317"/>
      <c r="BA16" s="320"/>
    </row>
    <row r="17" spans="1:53" ht="15" customHeight="1" x14ac:dyDescent="0.2">
      <c r="A17" s="292">
        <v>3</v>
      </c>
      <c r="B17" s="295" t="str">
        <f>IFERROR(VLOOKUP($C17,Списки!$A$1:$C$4003,2,0),"")</f>
        <v>Басараб Максим Іванович</v>
      </c>
      <c r="C17" s="343" t="s">
        <v>233</v>
      </c>
      <c r="D17" s="301" t="str">
        <f>IFERROR(VLOOKUP($C17,Списки!$A$1:$C$4003,3,0),"")</f>
        <v>старший інженер з якості</v>
      </c>
      <c r="E17" s="145"/>
      <c r="F17" s="92" t="str">
        <f>VLOOKUP(F$7,Графік!$M$5:$P$35,3,0)</f>
        <v>Р</v>
      </c>
      <c r="G17" s="124" t="str">
        <f>VLOOKUP(G$7,Графік!$M$5:$P$35,3,0)</f>
        <v>ВВ</v>
      </c>
      <c r="H17" s="124" t="str">
        <f>VLOOKUP(H$7,Графік!$M$5:$P$35,3,0)</f>
        <v>ВВ</v>
      </c>
      <c r="I17" s="124" t="str">
        <f>VLOOKUP(I$7,Графік!$M$5:$P$35,3,0)</f>
        <v>Р</v>
      </c>
      <c r="J17" s="124" t="str">
        <f>VLOOKUP(J$7,Графік!$M$5:$P$35,3,0)</f>
        <v>Р</v>
      </c>
      <c r="K17" s="124" t="str">
        <f>VLOOKUP(K$7,Графік!$M$5:$P$35,3,0)</f>
        <v>Р</v>
      </c>
      <c r="L17" s="124" t="str">
        <f>VLOOKUP(L$7,Графік!$M$5:$P$35,3,0)</f>
        <v>Р</v>
      </c>
      <c r="M17" s="124" t="str">
        <f>VLOOKUP(M$7,Графік!$M$5:$P$35,3,0)</f>
        <v>Р</v>
      </c>
      <c r="N17" s="124" t="str">
        <f>VLOOKUP(N$7,Графік!$M$5:$P$35,3,0)</f>
        <v>ВВ</v>
      </c>
      <c r="O17" s="124" t="str">
        <f>VLOOKUP(O$7,Графік!$M$5:$P$35,3,0)</f>
        <v>ВВ</v>
      </c>
      <c r="P17" s="124" t="str">
        <f>VLOOKUP(P$7,Графік!$M$5:$P$35,3,0)</f>
        <v>Р</v>
      </c>
      <c r="Q17" s="124" t="str">
        <f>VLOOKUP(Q$7,Графік!$M$5:$P$35,3,0)</f>
        <v>Р</v>
      </c>
      <c r="R17" s="124" t="str">
        <f>VLOOKUP(R$7,Графік!$M$5:$P$35,3,0)</f>
        <v>Р</v>
      </c>
      <c r="S17" s="124" t="str">
        <f>VLOOKUP(S$7,Графік!$M$5:$P$35,3,0)</f>
        <v>Р</v>
      </c>
      <c r="T17" s="124" t="str">
        <f>VLOOKUP(T$7,Графік!$M$5:$P$35,3,0)</f>
        <v>Р</v>
      </c>
      <c r="U17" s="124" t="str">
        <f>VLOOKUP(U$7,Графік!$M$5:$P$35,3,0)</f>
        <v>ВВ</v>
      </c>
      <c r="V17" s="124" t="str">
        <f>VLOOKUP(V$7,Графік!$M$5:$P$35,3,0)</f>
        <v>ВВ</v>
      </c>
      <c r="W17" s="159" t="str">
        <f>VLOOKUP(W$7,Графік!$M$5:$P$35,3,0)</f>
        <v>Р</v>
      </c>
      <c r="X17" s="159" t="str">
        <f>VLOOKUP(X$7,Графік!$M$5:$P$35,3,0)</f>
        <v>Р</v>
      </c>
      <c r="Y17" s="124" t="str">
        <f>VLOOKUP(Y$7,Графік!$M$5:$P$35,3,0)</f>
        <v>Р</v>
      </c>
      <c r="Z17" s="159" t="str">
        <f>VLOOKUP(Z$7,Графік!$M$5:$P$35,3,0)</f>
        <v>Р</v>
      </c>
      <c r="AA17" s="159" t="str">
        <f>VLOOKUP(AA$7,Графік!$M$5:$P$35,3,0)</f>
        <v>Р</v>
      </c>
      <c r="AB17" s="124" t="str">
        <f>VLOOKUP(AB$7,Графік!$M$5:$P$35,3,0)</f>
        <v>ВВ</v>
      </c>
      <c r="AC17" s="124" t="str">
        <f>VLOOKUP(AC$7,Графік!$M$5:$P$35,3,0)</f>
        <v>ВВ</v>
      </c>
      <c r="AD17" s="159" t="str">
        <f>VLOOKUP(AD$7,Графік!$M$5:$P$35,3,0)</f>
        <v>Р</v>
      </c>
      <c r="AE17" s="188" t="str">
        <f>VLOOKUP(AE$7,Графік!$M$5:$P$35,3,0)</f>
        <v>Р</v>
      </c>
      <c r="AF17" s="124" t="str">
        <f>VLOOKUP(AF$7,Графік!$M$5:$P$35,3,0)</f>
        <v>Р</v>
      </c>
      <c r="AG17" s="124" t="str">
        <f>VLOOKUP(AG$7,Графік!$M$5:$P$35,3,0)</f>
        <v>Р</v>
      </c>
      <c r="AH17" s="124"/>
      <c r="AI17" s="124"/>
      <c r="AJ17" s="125"/>
      <c r="AK17" s="321">
        <f ca="1">SUMIF($F17:$AJ20,"Р",$F18:$AJ18)</f>
        <v>144</v>
      </c>
      <c r="AL17" s="279">
        <f ca="1">SUMIF($F19:$AJ20,"НУ",$F20:$AJ20)</f>
        <v>0</v>
      </c>
      <c r="AM17" s="305">
        <f ca="1">SUMIF(F17:AJ20,"РВ",F18:AJ18)</f>
        <v>0</v>
      </c>
      <c r="AN17" s="308">
        <f ca="1">AK17+AL17+AM17</f>
        <v>144</v>
      </c>
      <c r="AO17" s="310">
        <f t="shared" ref="AO17" si="7">COUNTIF($F17:$AJ20,"=Р")</f>
        <v>20</v>
      </c>
      <c r="AP17" s="311">
        <f>COUNTIF($F17:$AJ20,"=ВВ")</f>
        <v>8</v>
      </c>
      <c r="AQ17" s="311">
        <f>COUNTIF($F17:$AJ20,"=В")</f>
        <v>0</v>
      </c>
      <c r="AR17" s="241">
        <f>COUNTIF($F17:$AJ20,"=НА")</f>
        <v>0</v>
      </c>
      <c r="AS17" s="241">
        <f>COUNTIF(F17:AJ20,"=ТН")</f>
        <v>0</v>
      </c>
      <c r="AT17" s="241">
        <f>COUNTIF($F17:$AJ20,"=ВД")</f>
        <v>0</v>
      </c>
      <c r="AU17" s="241">
        <f>COUNTIF($F17:$AJ20,"=ВП")</f>
        <v>0</v>
      </c>
      <c r="AV17" s="241">
        <f>COUNTIF($F17:$AJ20,"=ДД")</f>
        <v>0</v>
      </c>
      <c r="AW17" s="241">
        <f>COUNTIF($F17:$AJ20,"=П")</f>
        <v>0</v>
      </c>
      <c r="AX17" s="241">
        <f>COUNTIF($F17:$AJ20,"=ПР")</f>
        <v>0</v>
      </c>
      <c r="AY17" s="316">
        <f>COUNTIF($F17:$AJ20,"=І")</f>
        <v>0</v>
      </c>
      <c r="AZ17" s="316">
        <f>COUNTIF($F17:$AJ20,"=НЗ")</f>
        <v>0</v>
      </c>
      <c r="BA17" s="318">
        <f>IF(C17&gt;1,Графік!$P$36,"")</f>
        <v>160</v>
      </c>
    </row>
    <row r="18" spans="1:53" ht="15" customHeight="1" x14ac:dyDescent="0.2">
      <c r="A18" s="293"/>
      <c r="B18" s="296"/>
      <c r="C18" s="299"/>
      <c r="D18" s="302"/>
      <c r="E18" s="146"/>
      <c r="F18" s="96">
        <f t="shared" ref="F18:V18" si="8">IF(F17="Р",8,"")</f>
        <v>8</v>
      </c>
      <c r="G18" s="97" t="str">
        <f t="shared" si="8"/>
        <v/>
      </c>
      <c r="H18" s="97" t="str">
        <f t="shared" si="8"/>
        <v/>
      </c>
      <c r="I18" s="97">
        <f t="shared" si="8"/>
        <v>8</v>
      </c>
      <c r="J18" s="97">
        <f t="shared" si="8"/>
        <v>8</v>
      </c>
      <c r="K18" s="97">
        <f t="shared" si="8"/>
        <v>8</v>
      </c>
      <c r="L18" s="97">
        <f t="shared" si="8"/>
        <v>8</v>
      </c>
      <c r="M18" s="97">
        <f t="shared" si="8"/>
        <v>8</v>
      </c>
      <c r="N18" s="97" t="str">
        <f t="shared" si="8"/>
        <v/>
      </c>
      <c r="O18" s="97" t="str">
        <f t="shared" si="8"/>
        <v/>
      </c>
      <c r="P18" s="97">
        <f t="shared" si="8"/>
        <v>8</v>
      </c>
      <c r="Q18" s="97">
        <f t="shared" si="8"/>
        <v>8</v>
      </c>
      <c r="R18" s="97">
        <f t="shared" si="8"/>
        <v>8</v>
      </c>
      <c r="S18" s="97">
        <f t="shared" si="8"/>
        <v>8</v>
      </c>
      <c r="T18" s="97">
        <f t="shared" si="8"/>
        <v>8</v>
      </c>
      <c r="U18" s="97" t="str">
        <f t="shared" si="8"/>
        <v/>
      </c>
      <c r="V18" s="97" t="str">
        <f t="shared" si="8"/>
        <v/>
      </c>
      <c r="W18" s="160">
        <v>8</v>
      </c>
      <c r="X18" s="160">
        <v>8</v>
      </c>
      <c r="Y18" s="97">
        <v>8</v>
      </c>
      <c r="Z18" s="160">
        <v>8</v>
      </c>
      <c r="AA18" s="160">
        <v>8</v>
      </c>
      <c r="AB18" s="97"/>
      <c r="AC18" s="97"/>
      <c r="AD18" s="160">
        <v>8</v>
      </c>
      <c r="AE18" s="179">
        <v>8</v>
      </c>
      <c r="AF18" s="97"/>
      <c r="AG18" s="97"/>
      <c r="AH18" s="97"/>
      <c r="AI18" s="97"/>
      <c r="AJ18" s="98"/>
      <c r="AK18" s="321"/>
      <c r="AL18" s="279"/>
      <c r="AM18" s="305"/>
      <c r="AN18" s="308"/>
      <c r="AO18" s="311"/>
      <c r="AP18" s="311"/>
      <c r="AQ18" s="311"/>
      <c r="AR18" s="241"/>
      <c r="AS18" s="241"/>
      <c r="AT18" s="241"/>
      <c r="AU18" s="241"/>
      <c r="AV18" s="241"/>
      <c r="AW18" s="241"/>
      <c r="AX18" s="241"/>
      <c r="AY18" s="316"/>
      <c r="AZ18" s="316"/>
      <c r="BA18" s="319"/>
    </row>
    <row r="19" spans="1:53" ht="15" customHeight="1" x14ac:dyDescent="0.2">
      <c r="A19" s="293"/>
      <c r="B19" s="296"/>
      <c r="C19" s="299"/>
      <c r="D19" s="302"/>
      <c r="E19" s="146"/>
      <c r="F19" s="100" t="str">
        <f t="shared" ref="F19:V19" si="9">IF(F20&gt;0,"НУ","")</f>
        <v/>
      </c>
      <c r="G19" s="101" t="str">
        <f t="shared" si="9"/>
        <v/>
      </c>
      <c r="H19" s="101" t="str">
        <f t="shared" si="9"/>
        <v/>
      </c>
      <c r="I19" s="101" t="str">
        <f t="shared" si="9"/>
        <v/>
      </c>
      <c r="J19" s="101" t="str">
        <f t="shared" si="9"/>
        <v/>
      </c>
      <c r="K19" s="101" t="str">
        <f t="shared" si="9"/>
        <v/>
      </c>
      <c r="L19" s="101" t="str">
        <f t="shared" si="9"/>
        <v/>
      </c>
      <c r="M19" s="101" t="str">
        <f t="shared" si="9"/>
        <v/>
      </c>
      <c r="N19" s="101" t="str">
        <f t="shared" si="9"/>
        <v/>
      </c>
      <c r="O19" s="101" t="str">
        <f t="shared" si="9"/>
        <v/>
      </c>
      <c r="P19" s="101" t="str">
        <f t="shared" si="9"/>
        <v/>
      </c>
      <c r="Q19" s="101" t="str">
        <f t="shared" si="9"/>
        <v/>
      </c>
      <c r="R19" s="101" t="str">
        <f t="shared" si="9"/>
        <v/>
      </c>
      <c r="S19" s="101" t="str">
        <f t="shared" si="9"/>
        <v/>
      </c>
      <c r="T19" s="101" t="str">
        <f t="shared" si="9"/>
        <v/>
      </c>
      <c r="U19" s="101" t="str">
        <f t="shared" si="9"/>
        <v/>
      </c>
      <c r="V19" s="101" t="str">
        <f t="shared" si="9"/>
        <v/>
      </c>
      <c r="W19" s="102"/>
      <c r="X19" s="102"/>
      <c r="Y19" s="101"/>
      <c r="Z19" s="102"/>
      <c r="AA19" s="102"/>
      <c r="AB19" s="101"/>
      <c r="AC19" s="101"/>
      <c r="AD19" s="102"/>
      <c r="AE19" s="180"/>
      <c r="AF19" s="101"/>
      <c r="AG19" s="101"/>
      <c r="AH19" s="101" t="str">
        <f t="shared" si="6"/>
        <v/>
      </c>
      <c r="AI19" s="101" t="str">
        <f t="shared" si="6"/>
        <v/>
      </c>
      <c r="AJ19" s="130" t="str">
        <f t="shared" si="6"/>
        <v/>
      </c>
      <c r="AK19" s="321"/>
      <c r="AL19" s="279"/>
      <c r="AM19" s="305"/>
      <c r="AN19" s="308"/>
      <c r="AO19" s="311"/>
      <c r="AP19" s="311"/>
      <c r="AQ19" s="311"/>
      <c r="AR19" s="241"/>
      <c r="AS19" s="241"/>
      <c r="AT19" s="241"/>
      <c r="AU19" s="241"/>
      <c r="AV19" s="241"/>
      <c r="AW19" s="241"/>
      <c r="AX19" s="241"/>
      <c r="AY19" s="316"/>
      <c r="AZ19" s="316"/>
      <c r="BA19" s="319"/>
    </row>
    <row r="20" spans="1:53" ht="15" customHeight="1" thickBot="1" x14ac:dyDescent="0.25">
      <c r="A20" s="294"/>
      <c r="B20" s="297"/>
      <c r="C20" s="300"/>
      <c r="D20" s="303"/>
      <c r="E20" s="147"/>
      <c r="F20" s="105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94"/>
      <c r="X20" s="194"/>
      <c r="Y20" s="106"/>
      <c r="Z20" s="194"/>
      <c r="AA20" s="194"/>
      <c r="AB20" s="106"/>
      <c r="AC20" s="106"/>
      <c r="AD20" s="194"/>
      <c r="AE20" s="181"/>
      <c r="AF20" s="106"/>
      <c r="AG20" s="106"/>
      <c r="AH20" s="106"/>
      <c r="AI20" s="106"/>
      <c r="AJ20" s="107"/>
      <c r="AK20" s="322"/>
      <c r="AL20" s="280"/>
      <c r="AM20" s="306"/>
      <c r="AN20" s="309"/>
      <c r="AO20" s="312"/>
      <c r="AP20" s="312"/>
      <c r="AQ20" s="312"/>
      <c r="AR20" s="242"/>
      <c r="AS20" s="242"/>
      <c r="AT20" s="242"/>
      <c r="AU20" s="242"/>
      <c r="AV20" s="242"/>
      <c r="AW20" s="242"/>
      <c r="AX20" s="242"/>
      <c r="AY20" s="317"/>
      <c r="AZ20" s="317"/>
      <c r="BA20" s="320"/>
    </row>
    <row r="21" spans="1:53" ht="15" customHeight="1" x14ac:dyDescent="0.2">
      <c r="A21" s="292">
        <v>4</v>
      </c>
      <c r="B21" s="295" t="str">
        <f>IFERROR(VLOOKUP($C21,Списки!$A$1:$C$4003,2,0),"")</f>
        <v>Басараб Максим Іванович</v>
      </c>
      <c r="C21" s="343" t="s">
        <v>233</v>
      </c>
      <c r="D21" s="301" t="str">
        <f>IFERROR(VLOOKUP($C21,Списки!$A$1:$C$4003,3,0),"")</f>
        <v>старший інженер з якості</v>
      </c>
      <c r="E21" s="145"/>
      <c r="F21" s="92" t="str">
        <f>VLOOKUP(F$7,Графік!$M$5:$P$35,3,0)</f>
        <v>Р</v>
      </c>
      <c r="G21" s="124" t="str">
        <f>VLOOKUP(G$7,Графік!$M$5:$P$35,3,0)</f>
        <v>ВВ</v>
      </c>
      <c r="H21" s="124" t="str">
        <f>VLOOKUP(H$7,Графік!$M$5:$P$35,3,0)</f>
        <v>ВВ</v>
      </c>
      <c r="I21" s="124" t="str">
        <f>VLOOKUP(I$7,Графік!$M$5:$P$35,3,0)</f>
        <v>Р</v>
      </c>
      <c r="J21" s="124" t="str">
        <f>VLOOKUP(J$7,Графік!$M$5:$P$35,3,0)</f>
        <v>Р</v>
      </c>
      <c r="K21" s="124" t="str">
        <f>VLOOKUP(K$7,Графік!$M$5:$P$35,3,0)</f>
        <v>Р</v>
      </c>
      <c r="L21" s="124" t="str">
        <f>VLOOKUP(L$7,Графік!$M$5:$P$35,3,0)</f>
        <v>Р</v>
      </c>
      <c r="M21" s="124" t="str">
        <f>VLOOKUP(M$7,Графік!$M$5:$P$35,3,0)</f>
        <v>Р</v>
      </c>
      <c r="N21" s="124" t="str">
        <f>VLOOKUP(N$7,Графік!$M$5:$P$35,3,0)</f>
        <v>ВВ</v>
      </c>
      <c r="O21" s="124" t="str">
        <f>VLOOKUP(O$7,Графік!$M$5:$P$35,3,0)</f>
        <v>ВВ</v>
      </c>
      <c r="P21" s="124" t="str">
        <f>VLOOKUP(P$7,Графік!$M$5:$P$35,3,0)</f>
        <v>Р</v>
      </c>
      <c r="Q21" s="124" t="str">
        <f>VLOOKUP(Q$7,Графік!$M$5:$P$35,3,0)</f>
        <v>Р</v>
      </c>
      <c r="R21" s="124" t="str">
        <f>VLOOKUP(R$7,Графік!$M$5:$P$35,3,0)</f>
        <v>Р</v>
      </c>
      <c r="S21" s="124" t="str">
        <f>VLOOKUP(S$7,Графік!$M$5:$P$35,3,0)</f>
        <v>Р</v>
      </c>
      <c r="T21" s="124" t="str">
        <f>VLOOKUP(T$7,Графік!$M$5:$P$35,3,0)</f>
        <v>Р</v>
      </c>
      <c r="U21" s="124" t="str">
        <f>VLOOKUP(U$7,Графік!$M$5:$P$35,3,0)</f>
        <v>ВВ</v>
      </c>
      <c r="V21" s="124" t="str">
        <f>VLOOKUP(V$7,Графік!$M$5:$P$35,3,0)</f>
        <v>ВВ</v>
      </c>
      <c r="W21" s="159" t="str">
        <f>VLOOKUP(W$7,Графік!$M$5:$P$35,3,0)</f>
        <v>Р</v>
      </c>
      <c r="X21" s="159" t="str">
        <f>VLOOKUP(X$7,Графік!$M$5:$P$35,3,0)</f>
        <v>Р</v>
      </c>
      <c r="Y21" s="124" t="str">
        <f>VLOOKUP(Y$7,Графік!$M$5:$P$35,3,0)</f>
        <v>Р</v>
      </c>
      <c r="Z21" s="159" t="str">
        <f>VLOOKUP(Z$7,Графік!$M$5:$P$35,3,0)</f>
        <v>Р</v>
      </c>
      <c r="AA21" s="159" t="str">
        <f>VLOOKUP(AA$7,Графік!$M$5:$P$35,3,0)</f>
        <v>Р</v>
      </c>
      <c r="AB21" s="124" t="str">
        <f>VLOOKUP(AB$7,Графік!$M$5:$P$35,3,0)</f>
        <v>ВВ</v>
      </c>
      <c r="AC21" s="124" t="str">
        <f>VLOOKUP(AC$7,Графік!$M$5:$P$35,3,0)</f>
        <v>ВВ</v>
      </c>
      <c r="AD21" s="159" t="str">
        <f>VLOOKUP(AD$7,Графік!$M$5:$P$35,3,0)</f>
        <v>Р</v>
      </c>
      <c r="AE21" s="188" t="str">
        <f>VLOOKUP(AE$7,Графік!$M$5:$P$35,3,0)</f>
        <v>Р</v>
      </c>
      <c r="AF21" s="124" t="str">
        <f>VLOOKUP(AF$7,Графік!$M$5:$P$35,3,0)</f>
        <v>Р</v>
      </c>
      <c r="AG21" s="124" t="str">
        <f>VLOOKUP(AG$7,Графік!$M$5:$P$35,3,0)</f>
        <v>Р</v>
      </c>
      <c r="AH21" s="124"/>
      <c r="AI21" s="124"/>
      <c r="AJ21" s="125"/>
      <c r="AK21" s="321">
        <f ca="1">SUMIF($F21:$AJ24,"Р",$F22:$AJ22)</f>
        <v>144</v>
      </c>
      <c r="AL21" s="279">
        <f ca="1">SUMIF($F23:$AJ24,"НУ",$F24:$AJ24)</f>
        <v>0</v>
      </c>
      <c r="AM21" s="305">
        <f ca="1">SUMIF(F21:AJ24,"РВ",F22:AJ22)</f>
        <v>0</v>
      </c>
      <c r="AN21" s="308">
        <f ca="1">AK21+AL21+AM21</f>
        <v>144</v>
      </c>
      <c r="AO21" s="310">
        <f t="shared" ref="AO21" si="10">COUNTIF($F21:$AJ24,"=Р")</f>
        <v>20</v>
      </c>
      <c r="AP21" s="311">
        <f>COUNTIF($F21:$AJ24,"=ВВ")</f>
        <v>8</v>
      </c>
      <c r="AQ21" s="311">
        <f>COUNTIF($F21:$AJ24,"=В")</f>
        <v>0</v>
      </c>
      <c r="AR21" s="241">
        <f>COUNTIF($F21:$AJ24,"=НА")</f>
        <v>0</v>
      </c>
      <c r="AS21" s="241">
        <f>COUNTIF(F21:AJ24,"=ТН")</f>
        <v>0</v>
      </c>
      <c r="AT21" s="241">
        <f>COUNTIF($F21:$AJ24,"=ВД")</f>
        <v>0</v>
      </c>
      <c r="AU21" s="241">
        <f>COUNTIF($F21:$AJ24,"=ВП")</f>
        <v>0</v>
      </c>
      <c r="AV21" s="241">
        <f>COUNTIF($F21:$AJ24,"=ДД")</f>
        <v>0</v>
      </c>
      <c r="AW21" s="241">
        <f>COUNTIF($F21:$AJ24,"=П")</f>
        <v>0</v>
      </c>
      <c r="AX21" s="241">
        <f>COUNTIF($F21:$AJ24,"=ПР")</f>
        <v>0</v>
      </c>
      <c r="AY21" s="316">
        <f>COUNTIF($F21:$AJ24,"=І")</f>
        <v>0</v>
      </c>
      <c r="AZ21" s="316">
        <f>COUNTIF($F21:$AJ24,"=НЗ")</f>
        <v>0</v>
      </c>
      <c r="BA21" s="318">
        <f>IF(C21&gt;1,Графік!$P$36,"")</f>
        <v>160</v>
      </c>
    </row>
    <row r="22" spans="1:53" ht="15" customHeight="1" x14ac:dyDescent="0.2">
      <c r="A22" s="293"/>
      <c r="B22" s="296"/>
      <c r="C22" s="299"/>
      <c r="D22" s="302"/>
      <c r="E22" s="146"/>
      <c r="F22" s="96">
        <f t="shared" ref="F22:V22" si="11">IF(F21="Р",8,"")</f>
        <v>8</v>
      </c>
      <c r="G22" s="97" t="str">
        <f t="shared" si="11"/>
        <v/>
      </c>
      <c r="H22" s="97" t="str">
        <f t="shared" si="11"/>
        <v/>
      </c>
      <c r="I22" s="97">
        <f t="shared" si="11"/>
        <v>8</v>
      </c>
      <c r="J22" s="97">
        <f t="shared" si="11"/>
        <v>8</v>
      </c>
      <c r="K22" s="97">
        <f t="shared" si="11"/>
        <v>8</v>
      </c>
      <c r="L22" s="97">
        <f t="shared" si="11"/>
        <v>8</v>
      </c>
      <c r="M22" s="97">
        <f t="shared" si="11"/>
        <v>8</v>
      </c>
      <c r="N22" s="97" t="str">
        <f t="shared" si="11"/>
        <v/>
      </c>
      <c r="O22" s="97" t="str">
        <f t="shared" si="11"/>
        <v/>
      </c>
      <c r="P22" s="97">
        <f t="shared" si="11"/>
        <v>8</v>
      </c>
      <c r="Q22" s="97">
        <f t="shared" si="11"/>
        <v>8</v>
      </c>
      <c r="R22" s="97">
        <f t="shared" si="11"/>
        <v>8</v>
      </c>
      <c r="S22" s="97">
        <f t="shared" si="11"/>
        <v>8</v>
      </c>
      <c r="T22" s="97">
        <f t="shared" si="11"/>
        <v>8</v>
      </c>
      <c r="U22" s="97" t="str">
        <f t="shared" si="11"/>
        <v/>
      </c>
      <c r="V22" s="97" t="str">
        <f t="shared" si="11"/>
        <v/>
      </c>
      <c r="W22" s="160">
        <v>8</v>
      </c>
      <c r="X22" s="160">
        <v>8</v>
      </c>
      <c r="Y22" s="97">
        <v>8</v>
      </c>
      <c r="Z22" s="160">
        <v>8</v>
      </c>
      <c r="AA22" s="160">
        <v>8</v>
      </c>
      <c r="AB22" s="97"/>
      <c r="AC22" s="97"/>
      <c r="AD22" s="160">
        <v>8</v>
      </c>
      <c r="AE22" s="179">
        <v>8</v>
      </c>
      <c r="AF22" s="97"/>
      <c r="AG22" s="97"/>
      <c r="AH22" s="97"/>
      <c r="AI22" s="97"/>
      <c r="AJ22" s="98"/>
      <c r="AK22" s="321"/>
      <c r="AL22" s="279"/>
      <c r="AM22" s="305"/>
      <c r="AN22" s="308"/>
      <c r="AO22" s="311"/>
      <c r="AP22" s="311"/>
      <c r="AQ22" s="311"/>
      <c r="AR22" s="241"/>
      <c r="AS22" s="241"/>
      <c r="AT22" s="241"/>
      <c r="AU22" s="241"/>
      <c r="AV22" s="241"/>
      <c r="AW22" s="241"/>
      <c r="AX22" s="241"/>
      <c r="AY22" s="316"/>
      <c r="AZ22" s="316"/>
      <c r="BA22" s="319"/>
    </row>
    <row r="23" spans="1:53" ht="15" customHeight="1" x14ac:dyDescent="0.2">
      <c r="A23" s="293"/>
      <c r="B23" s="296"/>
      <c r="C23" s="299"/>
      <c r="D23" s="302"/>
      <c r="E23" s="146"/>
      <c r="F23" s="100" t="str">
        <f t="shared" ref="F23:V23" si="12">IF(F24&gt;0,"НУ","")</f>
        <v/>
      </c>
      <c r="G23" s="101" t="str">
        <f t="shared" si="12"/>
        <v/>
      </c>
      <c r="H23" s="101" t="str">
        <f t="shared" si="12"/>
        <v/>
      </c>
      <c r="I23" s="101" t="str">
        <f t="shared" si="12"/>
        <v/>
      </c>
      <c r="J23" s="101" t="str">
        <f t="shared" si="12"/>
        <v/>
      </c>
      <c r="K23" s="101" t="str">
        <f t="shared" si="12"/>
        <v/>
      </c>
      <c r="L23" s="101" t="str">
        <f t="shared" si="12"/>
        <v/>
      </c>
      <c r="M23" s="101" t="str">
        <f t="shared" si="12"/>
        <v/>
      </c>
      <c r="N23" s="101" t="str">
        <f t="shared" si="12"/>
        <v/>
      </c>
      <c r="O23" s="101" t="str">
        <f t="shared" si="12"/>
        <v/>
      </c>
      <c r="P23" s="101" t="str">
        <f t="shared" si="12"/>
        <v/>
      </c>
      <c r="Q23" s="101" t="str">
        <f t="shared" si="12"/>
        <v/>
      </c>
      <c r="R23" s="101" t="str">
        <f t="shared" si="12"/>
        <v/>
      </c>
      <c r="S23" s="101" t="str">
        <f t="shared" si="12"/>
        <v/>
      </c>
      <c r="T23" s="101" t="str">
        <f t="shared" si="12"/>
        <v/>
      </c>
      <c r="U23" s="101" t="str">
        <f t="shared" si="12"/>
        <v/>
      </c>
      <c r="V23" s="101" t="str">
        <f t="shared" si="12"/>
        <v/>
      </c>
      <c r="W23" s="102"/>
      <c r="X23" s="102"/>
      <c r="Y23" s="101"/>
      <c r="Z23" s="102"/>
      <c r="AA23" s="102"/>
      <c r="AB23" s="101"/>
      <c r="AC23" s="101"/>
      <c r="AD23" s="102"/>
      <c r="AE23" s="180"/>
      <c r="AF23" s="101"/>
      <c r="AG23" s="101"/>
      <c r="AH23" s="101" t="str">
        <f t="shared" si="6"/>
        <v/>
      </c>
      <c r="AI23" s="101" t="str">
        <f t="shared" si="6"/>
        <v/>
      </c>
      <c r="AJ23" s="130" t="str">
        <f t="shared" si="6"/>
        <v/>
      </c>
      <c r="AK23" s="321"/>
      <c r="AL23" s="279"/>
      <c r="AM23" s="305"/>
      <c r="AN23" s="308"/>
      <c r="AO23" s="311"/>
      <c r="AP23" s="311"/>
      <c r="AQ23" s="311"/>
      <c r="AR23" s="241"/>
      <c r="AS23" s="241"/>
      <c r="AT23" s="241"/>
      <c r="AU23" s="241"/>
      <c r="AV23" s="241"/>
      <c r="AW23" s="241"/>
      <c r="AX23" s="241"/>
      <c r="AY23" s="316"/>
      <c r="AZ23" s="316"/>
      <c r="BA23" s="319"/>
    </row>
    <row r="24" spans="1:53" ht="15" customHeight="1" thickBot="1" x14ac:dyDescent="0.25">
      <c r="A24" s="294"/>
      <c r="B24" s="297"/>
      <c r="C24" s="300"/>
      <c r="D24" s="303"/>
      <c r="E24" s="147"/>
      <c r="F24" s="105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94"/>
      <c r="X24" s="194"/>
      <c r="Y24" s="106"/>
      <c r="Z24" s="194"/>
      <c r="AA24" s="194"/>
      <c r="AB24" s="106"/>
      <c r="AC24" s="106"/>
      <c r="AD24" s="194"/>
      <c r="AE24" s="181"/>
      <c r="AF24" s="106"/>
      <c r="AG24" s="106"/>
      <c r="AH24" s="106"/>
      <c r="AI24" s="106"/>
      <c r="AJ24" s="107"/>
      <c r="AK24" s="322"/>
      <c r="AL24" s="280"/>
      <c r="AM24" s="306"/>
      <c r="AN24" s="309"/>
      <c r="AO24" s="312"/>
      <c r="AP24" s="312"/>
      <c r="AQ24" s="312"/>
      <c r="AR24" s="242"/>
      <c r="AS24" s="242"/>
      <c r="AT24" s="242"/>
      <c r="AU24" s="242"/>
      <c r="AV24" s="242"/>
      <c r="AW24" s="242"/>
      <c r="AX24" s="242"/>
      <c r="AY24" s="317"/>
      <c r="AZ24" s="317"/>
      <c r="BA24" s="320"/>
    </row>
    <row r="25" spans="1:53" ht="15" customHeight="1" x14ac:dyDescent="0.2">
      <c r="A25" s="292">
        <v>5</v>
      </c>
      <c r="B25" s="295" t="str">
        <f>IFERROR(VLOOKUP($C25,Списки!$A$1:$C$4003,2,0),"")</f>
        <v>Варнава  Наталія Ігорівна</v>
      </c>
      <c r="C25" s="343" t="s">
        <v>236</v>
      </c>
      <c r="D25" s="301" t="str">
        <f>IFERROR(VLOOKUP($C25,Списки!$A$1:$C$4003,3,0),"")</f>
        <v>директор відділу якості</v>
      </c>
      <c r="E25" s="145"/>
      <c r="F25" s="92" t="str">
        <f>VLOOKUP(F$7,Графік!$M$5:$P$35,3,0)</f>
        <v>Р</v>
      </c>
      <c r="G25" s="124" t="str">
        <f>VLOOKUP(G$7,Графік!$M$5:$P$35,3,0)</f>
        <v>ВВ</v>
      </c>
      <c r="H25" s="124" t="str">
        <f>VLOOKUP(H$7,Графік!$M$5:$P$35,3,0)</f>
        <v>ВВ</v>
      </c>
      <c r="I25" s="124" t="str">
        <f>VLOOKUP(I$7,Графік!$M$5:$P$35,3,0)</f>
        <v>Р</v>
      </c>
      <c r="J25" s="124" t="str">
        <f>VLOOKUP(J$7,Графік!$M$5:$P$35,3,0)</f>
        <v>Р</v>
      </c>
      <c r="K25" s="124" t="str">
        <f>VLOOKUP(K$7,Графік!$M$5:$P$35,3,0)</f>
        <v>Р</v>
      </c>
      <c r="L25" s="124" t="str">
        <f>VLOOKUP(L$7,Графік!$M$5:$P$35,3,0)</f>
        <v>Р</v>
      </c>
      <c r="M25" s="124" t="str">
        <f>VLOOKUP(M$7,Графік!$M$5:$P$35,3,0)</f>
        <v>Р</v>
      </c>
      <c r="N25" s="124" t="str">
        <f>VLOOKUP(N$7,Графік!$M$5:$P$35,3,0)</f>
        <v>ВВ</v>
      </c>
      <c r="O25" s="124" t="str">
        <f>VLOOKUP(O$7,Графік!$M$5:$P$35,3,0)</f>
        <v>ВВ</v>
      </c>
      <c r="P25" s="124" t="str">
        <f>VLOOKUP(P$7,Графік!$M$5:$P$35,3,0)</f>
        <v>Р</v>
      </c>
      <c r="Q25" s="124" t="str">
        <f>VLOOKUP(Q$7,Графік!$M$5:$P$35,3,0)</f>
        <v>Р</v>
      </c>
      <c r="R25" s="124" t="str">
        <f>VLOOKUP(R$7,Графік!$M$5:$P$35,3,0)</f>
        <v>Р</v>
      </c>
      <c r="S25" s="124" t="str">
        <f>VLOOKUP(S$7,Графік!$M$5:$P$35,3,0)</f>
        <v>Р</v>
      </c>
      <c r="T25" s="124" t="str">
        <f>VLOOKUP(T$7,Графік!$M$5:$P$35,3,0)</f>
        <v>Р</v>
      </c>
      <c r="U25" s="124" t="str">
        <f>VLOOKUP(U$7,Графік!$M$5:$P$35,3,0)</f>
        <v>ВВ</v>
      </c>
      <c r="V25" s="124" t="str">
        <f>VLOOKUP(V$7,Графік!$M$5:$P$35,3,0)</f>
        <v>ВВ</v>
      </c>
      <c r="W25" s="159" t="str">
        <f>VLOOKUP(W$7,Графік!$M$5:$P$35,3,0)</f>
        <v>Р</v>
      </c>
      <c r="X25" s="159" t="str">
        <f>VLOOKUP(X$7,Графік!$M$5:$P$35,3,0)</f>
        <v>Р</v>
      </c>
      <c r="Y25" s="124" t="str">
        <f>VLOOKUP(Y$7,Графік!$M$5:$P$35,3,0)</f>
        <v>Р</v>
      </c>
      <c r="Z25" s="159" t="str">
        <f>VLOOKUP(Z$7,Графік!$M$5:$P$35,3,0)</f>
        <v>Р</v>
      </c>
      <c r="AA25" s="159" t="str">
        <f>VLOOKUP(AA$7,Графік!$M$5:$P$35,3,0)</f>
        <v>Р</v>
      </c>
      <c r="AB25" s="124" t="str">
        <f>VLOOKUP(AB$7,Графік!$M$5:$P$35,3,0)</f>
        <v>ВВ</v>
      </c>
      <c r="AC25" s="124" t="str">
        <f>VLOOKUP(AC$7,Графік!$M$5:$P$35,3,0)</f>
        <v>ВВ</v>
      </c>
      <c r="AD25" s="159" t="str">
        <f>VLOOKUP(AD$7,Графік!$M$5:$P$35,3,0)</f>
        <v>Р</v>
      </c>
      <c r="AE25" s="188" t="str">
        <f>VLOOKUP(AE$7,Графік!$M$5:$P$35,3,0)</f>
        <v>Р</v>
      </c>
      <c r="AF25" s="124" t="str">
        <f>VLOOKUP(AF$7,Графік!$M$5:$P$35,3,0)</f>
        <v>Р</v>
      </c>
      <c r="AG25" s="124" t="str">
        <f>VLOOKUP(AG$7,Графік!$M$5:$P$35,3,0)</f>
        <v>Р</v>
      </c>
      <c r="AH25" s="124"/>
      <c r="AI25" s="124"/>
      <c r="AJ25" s="125"/>
      <c r="AK25" s="321">
        <f ca="1">SUMIF($F25:$AJ28,"Р",$F26:$AJ26)</f>
        <v>144</v>
      </c>
      <c r="AL25" s="279">
        <f ca="1">SUMIF($F27:$AJ28,"НУ",$F28:$AJ28)</f>
        <v>0</v>
      </c>
      <c r="AM25" s="305">
        <f ca="1">SUMIF(F25:AJ28,"РВ",F26:AJ26)</f>
        <v>0</v>
      </c>
      <c r="AN25" s="308">
        <f ca="1">AK25+AL25+AM25</f>
        <v>144</v>
      </c>
      <c r="AO25" s="310">
        <f t="shared" ref="AO25" si="13">COUNTIF($F25:$AJ28,"=Р")</f>
        <v>20</v>
      </c>
      <c r="AP25" s="311">
        <f>COUNTIF($F25:$AJ28,"=ВВ")</f>
        <v>8</v>
      </c>
      <c r="AQ25" s="311">
        <f>COUNTIF($F25:$AJ28,"=В")</f>
        <v>0</v>
      </c>
      <c r="AR25" s="241">
        <f>COUNTIF($F25:$AJ28,"=НА")</f>
        <v>0</v>
      </c>
      <c r="AS25" s="241">
        <f>COUNTIF(F25:AJ28,"=ТН")</f>
        <v>0</v>
      </c>
      <c r="AT25" s="241">
        <f>COUNTIF($F25:$AJ28,"=ВД")</f>
        <v>0</v>
      </c>
      <c r="AU25" s="241">
        <f>COUNTIF($F25:$AJ28,"=ВП")</f>
        <v>0</v>
      </c>
      <c r="AV25" s="241">
        <f>COUNTIF($F25:$AJ28,"=ДД")</f>
        <v>0</v>
      </c>
      <c r="AW25" s="241">
        <f>COUNTIF($F25:$AJ28,"=П")</f>
        <v>0</v>
      </c>
      <c r="AX25" s="241">
        <f>COUNTIF($F25:$AJ28,"=ПР")</f>
        <v>0</v>
      </c>
      <c r="AY25" s="316">
        <f>COUNTIF($F25:$AJ28,"=І")</f>
        <v>0</v>
      </c>
      <c r="AZ25" s="316">
        <f>COUNTIF($F25:$AJ28,"=НЗ")</f>
        <v>0</v>
      </c>
      <c r="BA25" s="318">
        <f>IF(C25&gt;1,Графік!$P$36,"")</f>
        <v>160</v>
      </c>
    </row>
    <row r="26" spans="1:53" ht="15" customHeight="1" x14ac:dyDescent="0.2">
      <c r="A26" s="293"/>
      <c r="B26" s="296"/>
      <c r="C26" s="299"/>
      <c r="D26" s="302"/>
      <c r="E26" s="146"/>
      <c r="F26" s="96">
        <f t="shared" ref="F26:V26" si="14">IF(F25="Р",8,"")</f>
        <v>8</v>
      </c>
      <c r="G26" s="97" t="str">
        <f t="shared" si="14"/>
        <v/>
      </c>
      <c r="H26" s="97" t="str">
        <f t="shared" si="14"/>
        <v/>
      </c>
      <c r="I26" s="97">
        <f t="shared" si="14"/>
        <v>8</v>
      </c>
      <c r="J26" s="97">
        <f t="shared" si="14"/>
        <v>8</v>
      </c>
      <c r="K26" s="97">
        <f t="shared" si="14"/>
        <v>8</v>
      </c>
      <c r="L26" s="97">
        <f t="shared" si="14"/>
        <v>8</v>
      </c>
      <c r="M26" s="97">
        <f t="shared" si="14"/>
        <v>8</v>
      </c>
      <c r="N26" s="97" t="str">
        <f t="shared" si="14"/>
        <v/>
      </c>
      <c r="O26" s="97" t="str">
        <f t="shared" si="14"/>
        <v/>
      </c>
      <c r="P26" s="97">
        <f t="shared" si="14"/>
        <v>8</v>
      </c>
      <c r="Q26" s="97">
        <f t="shared" si="14"/>
        <v>8</v>
      </c>
      <c r="R26" s="97">
        <f t="shared" si="14"/>
        <v>8</v>
      </c>
      <c r="S26" s="97">
        <f t="shared" si="14"/>
        <v>8</v>
      </c>
      <c r="T26" s="97">
        <f t="shared" si="14"/>
        <v>8</v>
      </c>
      <c r="U26" s="97" t="str">
        <f t="shared" si="14"/>
        <v/>
      </c>
      <c r="V26" s="97" t="str">
        <f t="shared" si="14"/>
        <v/>
      </c>
      <c r="W26" s="160">
        <v>8</v>
      </c>
      <c r="X26" s="160">
        <v>8</v>
      </c>
      <c r="Y26" s="97">
        <v>8</v>
      </c>
      <c r="Z26" s="160">
        <v>8</v>
      </c>
      <c r="AA26" s="160">
        <v>8</v>
      </c>
      <c r="AB26" s="97"/>
      <c r="AC26" s="97"/>
      <c r="AD26" s="160">
        <v>8</v>
      </c>
      <c r="AE26" s="179">
        <v>8</v>
      </c>
      <c r="AF26" s="97"/>
      <c r="AG26" s="97"/>
      <c r="AH26" s="97"/>
      <c r="AI26" s="97"/>
      <c r="AJ26" s="98"/>
      <c r="AK26" s="321"/>
      <c r="AL26" s="279"/>
      <c r="AM26" s="305"/>
      <c r="AN26" s="308"/>
      <c r="AO26" s="311"/>
      <c r="AP26" s="311"/>
      <c r="AQ26" s="311"/>
      <c r="AR26" s="241"/>
      <c r="AS26" s="241"/>
      <c r="AT26" s="241"/>
      <c r="AU26" s="241"/>
      <c r="AV26" s="241"/>
      <c r="AW26" s="241"/>
      <c r="AX26" s="241"/>
      <c r="AY26" s="316"/>
      <c r="AZ26" s="316"/>
      <c r="BA26" s="319"/>
    </row>
    <row r="27" spans="1:53" ht="15" customHeight="1" x14ac:dyDescent="0.2">
      <c r="A27" s="293"/>
      <c r="B27" s="296"/>
      <c r="C27" s="299"/>
      <c r="D27" s="302"/>
      <c r="E27" s="146"/>
      <c r="F27" s="100" t="str">
        <f t="shared" ref="F27:V27" si="15">IF(F28&gt;0,"НУ","")</f>
        <v/>
      </c>
      <c r="G27" s="101" t="str">
        <f t="shared" si="15"/>
        <v/>
      </c>
      <c r="H27" s="101" t="str">
        <f t="shared" si="15"/>
        <v/>
      </c>
      <c r="I27" s="101" t="str">
        <f t="shared" si="15"/>
        <v/>
      </c>
      <c r="J27" s="101" t="str">
        <f t="shared" si="15"/>
        <v/>
      </c>
      <c r="K27" s="101" t="str">
        <f t="shared" si="15"/>
        <v/>
      </c>
      <c r="L27" s="101" t="str">
        <f t="shared" si="15"/>
        <v/>
      </c>
      <c r="M27" s="101" t="str">
        <f t="shared" si="15"/>
        <v/>
      </c>
      <c r="N27" s="101" t="str">
        <f t="shared" si="15"/>
        <v/>
      </c>
      <c r="O27" s="101" t="str">
        <f t="shared" si="15"/>
        <v/>
      </c>
      <c r="P27" s="101" t="str">
        <f t="shared" si="15"/>
        <v/>
      </c>
      <c r="Q27" s="101" t="str">
        <f t="shared" si="15"/>
        <v/>
      </c>
      <c r="R27" s="101" t="str">
        <f t="shared" si="15"/>
        <v/>
      </c>
      <c r="S27" s="101" t="str">
        <f t="shared" si="15"/>
        <v/>
      </c>
      <c r="T27" s="101" t="str">
        <f t="shared" si="15"/>
        <v/>
      </c>
      <c r="U27" s="101" t="str">
        <f t="shared" si="15"/>
        <v/>
      </c>
      <c r="V27" s="101" t="str">
        <f t="shared" si="15"/>
        <v/>
      </c>
      <c r="W27" s="102"/>
      <c r="X27" s="102"/>
      <c r="Y27" s="101"/>
      <c r="Z27" s="102"/>
      <c r="AA27" s="102"/>
      <c r="AB27" s="101"/>
      <c r="AC27" s="101"/>
      <c r="AD27" s="102"/>
      <c r="AE27" s="180"/>
      <c r="AF27" s="101"/>
      <c r="AG27" s="101"/>
      <c r="AH27" s="101" t="str">
        <f t="shared" si="6"/>
        <v/>
      </c>
      <c r="AI27" s="101" t="str">
        <f t="shared" si="6"/>
        <v/>
      </c>
      <c r="AJ27" s="130" t="str">
        <f t="shared" si="6"/>
        <v/>
      </c>
      <c r="AK27" s="321"/>
      <c r="AL27" s="279"/>
      <c r="AM27" s="305"/>
      <c r="AN27" s="308"/>
      <c r="AO27" s="311"/>
      <c r="AP27" s="311"/>
      <c r="AQ27" s="311"/>
      <c r="AR27" s="241"/>
      <c r="AS27" s="241"/>
      <c r="AT27" s="241"/>
      <c r="AU27" s="241"/>
      <c r="AV27" s="241"/>
      <c r="AW27" s="241"/>
      <c r="AX27" s="241"/>
      <c r="AY27" s="316"/>
      <c r="AZ27" s="316"/>
      <c r="BA27" s="319"/>
    </row>
    <row r="28" spans="1:53" ht="15" customHeight="1" thickBot="1" x14ac:dyDescent="0.25">
      <c r="A28" s="294"/>
      <c r="B28" s="297"/>
      <c r="C28" s="300"/>
      <c r="D28" s="303"/>
      <c r="E28" s="147"/>
      <c r="F28" s="105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94"/>
      <c r="X28" s="194"/>
      <c r="Y28" s="106"/>
      <c r="Z28" s="194"/>
      <c r="AA28" s="194"/>
      <c r="AB28" s="106"/>
      <c r="AC28" s="106"/>
      <c r="AD28" s="194"/>
      <c r="AE28" s="181"/>
      <c r="AF28" s="106"/>
      <c r="AG28" s="106"/>
      <c r="AH28" s="106"/>
      <c r="AI28" s="106"/>
      <c r="AJ28" s="107"/>
      <c r="AK28" s="322"/>
      <c r="AL28" s="280"/>
      <c r="AM28" s="306"/>
      <c r="AN28" s="309"/>
      <c r="AO28" s="312"/>
      <c r="AP28" s="312"/>
      <c r="AQ28" s="312"/>
      <c r="AR28" s="242"/>
      <c r="AS28" s="242"/>
      <c r="AT28" s="242"/>
      <c r="AU28" s="242"/>
      <c r="AV28" s="242"/>
      <c r="AW28" s="242"/>
      <c r="AX28" s="242"/>
      <c r="AY28" s="317"/>
      <c r="AZ28" s="317"/>
      <c r="BA28" s="320"/>
    </row>
    <row r="29" spans="1:53" ht="15" customHeight="1" x14ac:dyDescent="0.2">
      <c r="A29" s="292">
        <v>6</v>
      </c>
      <c r="B29" s="295" t="str">
        <f>IFERROR(VLOOKUP($C29,Списки!$A$1:$C$4003,2,0),"")</f>
        <v>Гула Олександр Миколайович</v>
      </c>
      <c r="C29" s="343" t="s">
        <v>239</v>
      </c>
      <c r="D29" s="301" t="str">
        <f>IFERROR(VLOOKUP($C29,Списки!$A$1:$C$4003,3,0),"")</f>
        <v>контролер/30хв. перерва</v>
      </c>
      <c r="E29" s="145"/>
      <c r="F29" s="92" t="str">
        <f>VLOOKUP(F$7,Графік!$M$5:$P$35,3,0)</f>
        <v>Р</v>
      </c>
      <c r="G29" s="124" t="str">
        <f>VLOOKUP(G$7,Графік!$M$5:$P$35,3,0)</f>
        <v>ВВ</v>
      </c>
      <c r="H29" s="124" t="str">
        <f>VLOOKUP(H$7,Графік!$M$5:$P$35,3,0)</f>
        <v>ВВ</v>
      </c>
      <c r="I29" s="124" t="str">
        <f>VLOOKUP(I$7,Графік!$M$5:$P$35,3,0)</f>
        <v>Р</v>
      </c>
      <c r="J29" s="124" t="str">
        <f>VLOOKUP(J$7,Графік!$M$5:$P$35,3,0)</f>
        <v>Р</v>
      </c>
      <c r="K29" s="124" t="str">
        <f>VLOOKUP(K$7,Графік!$M$5:$P$35,3,0)</f>
        <v>Р</v>
      </c>
      <c r="L29" s="124" t="str">
        <f>VLOOKUP(L$7,Графік!$M$5:$P$35,3,0)</f>
        <v>Р</v>
      </c>
      <c r="M29" s="124" t="str">
        <f>VLOOKUP(M$7,Графік!$M$5:$P$35,3,0)</f>
        <v>Р</v>
      </c>
      <c r="N29" s="124" t="str">
        <f>VLOOKUP(N$7,Графік!$M$5:$P$35,3,0)</f>
        <v>ВВ</v>
      </c>
      <c r="O29" s="124" t="str">
        <f>VLOOKUP(O$7,Графік!$M$5:$P$35,3,0)</f>
        <v>ВВ</v>
      </c>
      <c r="P29" s="124" t="str">
        <f>VLOOKUP(P$7,Графік!$M$5:$P$35,3,0)</f>
        <v>Р</v>
      </c>
      <c r="Q29" s="124" t="str">
        <f>VLOOKUP(Q$7,Графік!$M$5:$P$35,3,0)</f>
        <v>Р</v>
      </c>
      <c r="R29" s="124" t="str">
        <f>VLOOKUP(R$7,Графік!$M$5:$P$35,3,0)</f>
        <v>Р</v>
      </c>
      <c r="S29" s="124" t="str">
        <f>VLOOKUP(S$7,Графік!$M$5:$P$35,3,0)</f>
        <v>Р</v>
      </c>
      <c r="T29" s="124" t="str">
        <f>VLOOKUP(T$7,Графік!$M$5:$P$35,3,0)</f>
        <v>Р</v>
      </c>
      <c r="U29" s="124" t="s">
        <v>505</v>
      </c>
      <c r="V29" s="124" t="s">
        <v>505</v>
      </c>
      <c r="W29" s="159" t="str">
        <f>VLOOKUP(W$7,Графік!$M$5:$P$35,3,0)</f>
        <v>Р</v>
      </c>
      <c r="X29" s="159" t="str">
        <f>VLOOKUP(X$7,Графік!$M$5:$P$35,3,0)</f>
        <v>Р</v>
      </c>
      <c r="Y29" s="124" t="str">
        <f>VLOOKUP(Y$7,Графік!$M$5:$P$35,3,0)</f>
        <v>Р</v>
      </c>
      <c r="Z29" s="159" t="str">
        <f>VLOOKUP(Z$7,Графік!$M$5:$P$35,3,0)</f>
        <v>Р</v>
      </c>
      <c r="AA29" s="159" t="str">
        <f>VLOOKUP(AA$7,Графік!$M$5:$P$35,3,0)</f>
        <v>Р</v>
      </c>
      <c r="AB29" s="124" t="str">
        <f>VLOOKUP(AB$7,Графік!$M$5:$P$35,3,0)</f>
        <v>ВВ</v>
      </c>
      <c r="AC29" s="124" t="str">
        <f>VLOOKUP(AC$7,Графік!$M$5:$P$35,3,0)</f>
        <v>ВВ</v>
      </c>
      <c r="AD29" s="159" t="str">
        <f>VLOOKUP(AD$7,Графік!$M$5:$P$35,3,0)</f>
        <v>Р</v>
      </c>
      <c r="AE29" s="188" t="str">
        <f>VLOOKUP(AE$7,Графік!$M$5:$P$35,3,0)</f>
        <v>Р</v>
      </c>
      <c r="AF29" s="124" t="str">
        <f>VLOOKUP(AF$7,Графік!$M$5:$P$35,3,0)</f>
        <v>Р</v>
      </c>
      <c r="AG29" s="124" t="str">
        <f>VLOOKUP(AG$7,Графік!$M$5:$P$35,3,0)</f>
        <v>Р</v>
      </c>
      <c r="AH29" s="124"/>
      <c r="AI29" s="124"/>
      <c r="AJ29" s="125"/>
      <c r="AK29" s="321">
        <f ca="1">SUMIF($F29:$AJ32,"Р",$F30:$AJ30)</f>
        <v>144</v>
      </c>
      <c r="AL29" s="279">
        <f ca="1">SUMIF($F31:$AJ32,"НУ",$F32:$AJ32)</f>
        <v>0</v>
      </c>
      <c r="AM29" s="305">
        <f ca="1">SUMIF(F29:AJ32,"РВ",F30:AJ30)</f>
        <v>18</v>
      </c>
      <c r="AN29" s="308">
        <f ca="1">AK29+AL29+AM29</f>
        <v>162</v>
      </c>
      <c r="AO29" s="310">
        <f t="shared" ref="AO29" si="16">COUNTIF($F29:$AJ32,"=Р")</f>
        <v>20</v>
      </c>
      <c r="AP29" s="311">
        <f>COUNTIF($F29:$AJ32,"=ВВ")</f>
        <v>6</v>
      </c>
      <c r="AQ29" s="311">
        <f>COUNTIF($F29:$AJ32,"=В")</f>
        <v>0</v>
      </c>
      <c r="AR29" s="241">
        <f>COUNTIF($F29:$AJ32,"=НА")</f>
        <v>0</v>
      </c>
      <c r="AS29" s="241">
        <f>COUNTIF(F29:AJ32,"=ТН")</f>
        <v>0</v>
      </c>
      <c r="AT29" s="241">
        <f>COUNTIF($F29:$AJ32,"=ВД")</f>
        <v>0</v>
      </c>
      <c r="AU29" s="241">
        <f>COUNTIF($F29:$AJ32,"=ВП")</f>
        <v>0</v>
      </c>
      <c r="AV29" s="241">
        <f>COUNTIF($F29:$AJ32,"=ДД")</f>
        <v>0</v>
      </c>
      <c r="AW29" s="241">
        <f>COUNTIF($F29:$AJ32,"=П")</f>
        <v>0</v>
      </c>
      <c r="AX29" s="241">
        <f>COUNTIF($F29:$AJ32,"=ПР")</f>
        <v>0</v>
      </c>
      <c r="AY29" s="316">
        <f>COUNTIF($F29:$AJ32,"=І")</f>
        <v>0</v>
      </c>
      <c r="AZ29" s="316">
        <f>COUNTIF($F29:$AJ32,"=НЗ")</f>
        <v>0</v>
      </c>
      <c r="BA29" s="318">
        <f>IF(C29&gt;1,Графік!$P$36,"")</f>
        <v>160</v>
      </c>
    </row>
    <row r="30" spans="1:53" ht="15" customHeight="1" x14ac:dyDescent="0.2">
      <c r="A30" s="293"/>
      <c r="B30" s="296"/>
      <c r="C30" s="299"/>
      <c r="D30" s="302"/>
      <c r="E30" s="146"/>
      <c r="F30" s="96">
        <f t="shared" ref="F30:T30" si="17">IF(F29="Р",8,"")</f>
        <v>8</v>
      </c>
      <c r="G30" s="97" t="str">
        <f t="shared" si="17"/>
        <v/>
      </c>
      <c r="H30" s="97" t="str">
        <f t="shared" si="17"/>
        <v/>
      </c>
      <c r="I30" s="97">
        <f t="shared" si="17"/>
        <v>8</v>
      </c>
      <c r="J30" s="97">
        <f t="shared" si="17"/>
        <v>8</v>
      </c>
      <c r="K30" s="97">
        <f t="shared" si="17"/>
        <v>8</v>
      </c>
      <c r="L30" s="97">
        <f t="shared" si="17"/>
        <v>8</v>
      </c>
      <c r="M30" s="97">
        <f t="shared" si="17"/>
        <v>8</v>
      </c>
      <c r="N30" s="97" t="str">
        <f t="shared" si="17"/>
        <v/>
      </c>
      <c r="O30" s="97" t="str">
        <f t="shared" si="17"/>
        <v/>
      </c>
      <c r="P30" s="97">
        <f t="shared" si="17"/>
        <v>8</v>
      </c>
      <c r="Q30" s="97">
        <f t="shared" si="17"/>
        <v>8</v>
      </c>
      <c r="R30" s="97">
        <f t="shared" si="17"/>
        <v>8</v>
      </c>
      <c r="S30" s="97">
        <f t="shared" si="17"/>
        <v>8</v>
      </c>
      <c r="T30" s="97">
        <f t="shared" si="17"/>
        <v>8</v>
      </c>
      <c r="U30" s="97">
        <v>9</v>
      </c>
      <c r="V30" s="97">
        <v>9</v>
      </c>
      <c r="W30" s="160">
        <v>8</v>
      </c>
      <c r="X30" s="160">
        <v>8</v>
      </c>
      <c r="Y30" s="97">
        <v>8</v>
      </c>
      <c r="Z30" s="160">
        <v>8</v>
      </c>
      <c r="AA30" s="160">
        <v>8</v>
      </c>
      <c r="AB30" s="97"/>
      <c r="AC30" s="97"/>
      <c r="AD30" s="160">
        <v>8</v>
      </c>
      <c r="AE30" s="179">
        <v>8</v>
      </c>
      <c r="AF30" s="97"/>
      <c r="AG30" s="97"/>
      <c r="AH30" s="97"/>
      <c r="AI30" s="97"/>
      <c r="AJ30" s="98"/>
      <c r="AK30" s="321"/>
      <c r="AL30" s="279"/>
      <c r="AM30" s="305"/>
      <c r="AN30" s="308"/>
      <c r="AO30" s="311"/>
      <c r="AP30" s="311"/>
      <c r="AQ30" s="311"/>
      <c r="AR30" s="241"/>
      <c r="AS30" s="241"/>
      <c r="AT30" s="241"/>
      <c r="AU30" s="241"/>
      <c r="AV30" s="241"/>
      <c r="AW30" s="241"/>
      <c r="AX30" s="241"/>
      <c r="AY30" s="316"/>
      <c r="AZ30" s="316"/>
      <c r="BA30" s="319"/>
    </row>
    <row r="31" spans="1:53" ht="15" customHeight="1" x14ac:dyDescent="0.2">
      <c r="A31" s="293"/>
      <c r="B31" s="296"/>
      <c r="C31" s="299"/>
      <c r="D31" s="302"/>
      <c r="E31" s="146"/>
      <c r="F31" s="100" t="str">
        <f t="shared" ref="F31:R31" si="18">IF(F32&gt;0,"НУ","")</f>
        <v/>
      </c>
      <c r="G31" s="101" t="str">
        <f t="shared" si="18"/>
        <v/>
      </c>
      <c r="H31" s="101" t="str">
        <f t="shared" si="18"/>
        <v/>
      </c>
      <c r="I31" s="101" t="str">
        <f t="shared" si="18"/>
        <v/>
      </c>
      <c r="J31" s="101" t="str">
        <f t="shared" si="18"/>
        <v/>
      </c>
      <c r="K31" s="101" t="str">
        <f t="shared" si="18"/>
        <v/>
      </c>
      <c r="L31" s="101" t="str">
        <f t="shared" si="18"/>
        <v/>
      </c>
      <c r="M31" s="101" t="str">
        <f t="shared" si="18"/>
        <v/>
      </c>
      <c r="N31" s="101" t="str">
        <f t="shared" si="18"/>
        <v/>
      </c>
      <c r="O31" s="101" t="str">
        <f t="shared" si="18"/>
        <v/>
      </c>
      <c r="P31" s="101" t="str">
        <f t="shared" si="18"/>
        <v/>
      </c>
      <c r="Q31" s="101" t="str">
        <f t="shared" si="18"/>
        <v/>
      </c>
      <c r="R31" s="101" t="str">
        <f t="shared" si="18"/>
        <v/>
      </c>
      <c r="S31" s="101"/>
      <c r="T31" s="101"/>
      <c r="U31" s="101"/>
      <c r="V31" s="101"/>
      <c r="W31" s="102"/>
      <c r="X31" s="102"/>
      <c r="Y31" s="101"/>
      <c r="Z31" s="102"/>
      <c r="AA31" s="102"/>
      <c r="AB31" s="101"/>
      <c r="AC31" s="101"/>
      <c r="AD31" s="102"/>
      <c r="AE31" s="180"/>
      <c r="AF31" s="101"/>
      <c r="AG31" s="101"/>
      <c r="AH31" s="101" t="str">
        <f t="shared" si="6"/>
        <v/>
      </c>
      <c r="AI31" s="101" t="str">
        <f t="shared" si="6"/>
        <v/>
      </c>
      <c r="AJ31" s="130" t="str">
        <f t="shared" si="6"/>
        <v/>
      </c>
      <c r="AK31" s="321"/>
      <c r="AL31" s="279"/>
      <c r="AM31" s="305"/>
      <c r="AN31" s="308"/>
      <c r="AO31" s="311"/>
      <c r="AP31" s="311"/>
      <c r="AQ31" s="311"/>
      <c r="AR31" s="241"/>
      <c r="AS31" s="241"/>
      <c r="AT31" s="241"/>
      <c r="AU31" s="241"/>
      <c r="AV31" s="241"/>
      <c r="AW31" s="241"/>
      <c r="AX31" s="241"/>
      <c r="AY31" s="316"/>
      <c r="AZ31" s="316"/>
      <c r="BA31" s="319"/>
    </row>
    <row r="32" spans="1:53" ht="15" customHeight="1" thickBot="1" x14ac:dyDescent="0.25">
      <c r="A32" s="294"/>
      <c r="B32" s="297"/>
      <c r="C32" s="300"/>
      <c r="D32" s="303"/>
      <c r="E32" s="147"/>
      <c r="F32" s="105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94"/>
      <c r="X32" s="194"/>
      <c r="Y32" s="106"/>
      <c r="Z32" s="194"/>
      <c r="AA32" s="194"/>
      <c r="AB32" s="106"/>
      <c r="AC32" s="106"/>
      <c r="AD32" s="194"/>
      <c r="AE32" s="181"/>
      <c r="AF32" s="106"/>
      <c r="AG32" s="106"/>
      <c r="AH32" s="106"/>
      <c r="AI32" s="106"/>
      <c r="AJ32" s="107"/>
      <c r="AK32" s="322"/>
      <c r="AL32" s="280"/>
      <c r="AM32" s="306"/>
      <c r="AN32" s="309"/>
      <c r="AO32" s="312"/>
      <c r="AP32" s="312"/>
      <c r="AQ32" s="312"/>
      <c r="AR32" s="242"/>
      <c r="AS32" s="242"/>
      <c r="AT32" s="242"/>
      <c r="AU32" s="242"/>
      <c r="AV32" s="242"/>
      <c r="AW32" s="242"/>
      <c r="AX32" s="242"/>
      <c r="AY32" s="317"/>
      <c r="AZ32" s="317"/>
      <c r="BA32" s="320"/>
    </row>
    <row r="33" spans="1:53" ht="15" customHeight="1" x14ac:dyDescent="0.2">
      <c r="A33" s="292">
        <v>7</v>
      </c>
      <c r="B33" s="295" t="str">
        <f>IFERROR(VLOOKUP($C33,Списки!$A$1:$C$4003,2,0),"")</f>
        <v>Димушка Михайло Михайлович</v>
      </c>
      <c r="C33" s="343" t="s">
        <v>242</v>
      </c>
      <c r="D33" s="301" t="str">
        <f>IFERROR(VLOOKUP($C33,Списки!$A$1:$C$4003,3,0),"")</f>
        <v>директор з якості</v>
      </c>
      <c r="E33" s="145"/>
      <c r="F33" s="92" t="str">
        <f>VLOOKUP(F$7,Графік!$M$5:$P$35,3,0)</f>
        <v>Р</v>
      </c>
      <c r="G33" s="124" t="str">
        <f>VLOOKUP(G$7,Графік!$M$5:$P$35,3,0)</f>
        <v>ВВ</v>
      </c>
      <c r="H33" s="124" t="str">
        <f>VLOOKUP(H$7,Графік!$M$5:$P$35,3,0)</f>
        <v>ВВ</v>
      </c>
      <c r="I33" s="124" t="str">
        <f>VLOOKUP(I$7,Графік!$M$5:$P$35,3,0)</f>
        <v>Р</v>
      </c>
      <c r="J33" s="124" t="str">
        <f>VLOOKUP(J$7,Графік!$M$5:$P$35,3,0)</f>
        <v>Р</v>
      </c>
      <c r="K33" s="124" t="str">
        <f>VLOOKUP(K$7,Графік!$M$5:$P$35,3,0)</f>
        <v>Р</v>
      </c>
      <c r="L33" s="124" t="str">
        <f>VLOOKUP(L$7,Графік!$M$5:$P$35,3,0)</f>
        <v>Р</v>
      </c>
      <c r="M33" s="124" t="str">
        <f>VLOOKUP(M$7,Графік!$M$5:$P$35,3,0)</f>
        <v>Р</v>
      </c>
      <c r="N33" s="124" t="str">
        <f>VLOOKUP(N$7,Графік!$M$5:$P$35,3,0)</f>
        <v>ВВ</v>
      </c>
      <c r="O33" s="124" t="str">
        <f>VLOOKUP(O$7,Графік!$M$5:$P$35,3,0)</f>
        <v>ВВ</v>
      </c>
      <c r="P33" s="124" t="str">
        <f>VLOOKUP(P$7,Графік!$M$5:$P$35,3,0)</f>
        <v>Р</v>
      </c>
      <c r="Q33" s="124" t="str">
        <f>VLOOKUP(Q$7,Графік!$M$5:$P$35,3,0)</f>
        <v>Р</v>
      </c>
      <c r="R33" s="124" t="str">
        <f>VLOOKUP(R$7,Графік!$M$5:$P$35,3,0)</f>
        <v>Р</v>
      </c>
      <c r="S33" s="124" t="str">
        <f>VLOOKUP(S$7,Графік!$M$5:$P$35,3,0)</f>
        <v>Р</v>
      </c>
      <c r="T33" s="124" t="str">
        <f>VLOOKUP(T$7,Графік!$M$5:$P$35,3,0)</f>
        <v>Р</v>
      </c>
      <c r="U33" s="124" t="str">
        <f>VLOOKUP(U$7,Графік!$M$5:$P$35,3,0)</f>
        <v>ВВ</v>
      </c>
      <c r="V33" s="124" t="str">
        <f>VLOOKUP(V$7,Графік!$M$5:$P$35,3,0)</f>
        <v>ВВ</v>
      </c>
      <c r="W33" s="159" t="str">
        <f>VLOOKUP(W$7,Графік!$M$5:$P$35,3,0)</f>
        <v>Р</v>
      </c>
      <c r="X33" s="159" t="str">
        <f>VLOOKUP(X$7,Графік!$M$5:$P$35,3,0)</f>
        <v>Р</v>
      </c>
      <c r="Y33" s="124" t="str">
        <f>VLOOKUP(Y$7,Графік!$M$5:$P$35,3,0)</f>
        <v>Р</v>
      </c>
      <c r="Z33" s="159" t="str">
        <f>VLOOKUP(Z$7,Графік!$M$5:$P$35,3,0)</f>
        <v>Р</v>
      </c>
      <c r="AA33" s="159" t="s">
        <v>501</v>
      </c>
      <c r="AB33" s="124" t="str">
        <f>VLOOKUP(AB$7,Графік!$M$5:$P$35,3,0)</f>
        <v>ВВ</v>
      </c>
      <c r="AC33" s="124" t="str">
        <f>VLOOKUP(AC$7,Графік!$M$5:$P$35,3,0)</f>
        <v>ВВ</v>
      </c>
      <c r="AD33" s="159" t="str">
        <f>VLOOKUP(AD$7,Графік!$M$5:$P$35,3,0)</f>
        <v>Р</v>
      </c>
      <c r="AE33" s="188" t="str">
        <f>VLOOKUP(AE$7,Графік!$M$5:$P$35,3,0)</f>
        <v>Р</v>
      </c>
      <c r="AF33" s="124" t="str">
        <f>VLOOKUP(AF$7,Графік!$M$5:$P$35,3,0)</f>
        <v>Р</v>
      </c>
      <c r="AG33" s="124" t="str">
        <f>VLOOKUP(AG$7,Графік!$M$5:$P$35,3,0)</f>
        <v>Р</v>
      </c>
      <c r="AH33" s="124"/>
      <c r="AI33" s="124"/>
      <c r="AJ33" s="125"/>
      <c r="AK33" s="321">
        <f ca="1">SUMIF($F33:$AJ36,"Р",$F34:$AJ34)</f>
        <v>136</v>
      </c>
      <c r="AL33" s="279">
        <f ca="1">SUMIF($F35:$AJ36,"НУ",$F36:$AJ36)</f>
        <v>0</v>
      </c>
      <c r="AM33" s="305">
        <f ca="1">SUMIF(F33:AJ36,"РВ",F34:AJ34)</f>
        <v>0</v>
      </c>
      <c r="AN33" s="308">
        <f ca="1">AK33+AL33+AM33</f>
        <v>136</v>
      </c>
      <c r="AO33" s="310">
        <f t="shared" ref="AO33" si="19">COUNTIF($F33:$AJ36,"=Р")</f>
        <v>19</v>
      </c>
      <c r="AP33" s="311">
        <f>COUNTIF($F33:$AJ36,"=ВВ")</f>
        <v>8</v>
      </c>
      <c r="AQ33" s="311">
        <f>COUNTIF($F33:$AJ36,"=В")</f>
        <v>0</v>
      </c>
      <c r="AR33" s="241">
        <f>COUNTIF($F33:$AJ36,"=НА")</f>
        <v>0</v>
      </c>
      <c r="AS33" s="241">
        <f>COUNTIF(F33:AJ36,"=ТН")</f>
        <v>0</v>
      </c>
      <c r="AT33" s="241">
        <f>COUNTIF($F33:$AJ36,"=ВД")</f>
        <v>0</v>
      </c>
      <c r="AU33" s="241">
        <f>COUNTIF($F33:$AJ36,"=ВП")</f>
        <v>0</v>
      </c>
      <c r="AV33" s="241">
        <f>COUNTIF($F33:$AJ36,"=ДД")</f>
        <v>0</v>
      </c>
      <c r="AW33" s="241">
        <f>COUNTIF($F33:$AJ36,"=П")</f>
        <v>0</v>
      </c>
      <c r="AX33" s="241">
        <f>COUNTIF($F33:$AJ36,"=ПР")</f>
        <v>0</v>
      </c>
      <c r="AY33" s="316">
        <f>COUNTIF($F33:$AJ36,"=І")</f>
        <v>0</v>
      </c>
      <c r="AZ33" s="316">
        <f>COUNTIF($F33:$AJ36,"=НЗ")</f>
        <v>1</v>
      </c>
      <c r="BA33" s="318">
        <f>IF(C33&gt;1,Графік!$P$36,"")</f>
        <v>160</v>
      </c>
    </row>
    <row r="34" spans="1:53" ht="15" customHeight="1" x14ac:dyDescent="0.2">
      <c r="A34" s="293"/>
      <c r="B34" s="296"/>
      <c r="C34" s="299"/>
      <c r="D34" s="302"/>
      <c r="E34" s="146"/>
      <c r="F34" s="96">
        <f t="shared" ref="F34:V34" si="20">IF(F33="Р",8,"")</f>
        <v>8</v>
      </c>
      <c r="G34" s="97" t="str">
        <f t="shared" si="20"/>
        <v/>
      </c>
      <c r="H34" s="97" t="str">
        <f t="shared" si="20"/>
        <v/>
      </c>
      <c r="I34" s="97">
        <f t="shared" si="20"/>
        <v>8</v>
      </c>
      <c r="J34" s="97">
        <f t="shared" si="20"/>
        <v>8</v>
      </c>
      <c r="K34" s="97">
        <f t="shared" si="20"/>
        <v>8</v>
      </c>
      <c r="L34" s="97">
        <f t="shared" si="20"/>
        <v>8</v>
      </c>
      <c r="M34" s="97">
        <f t="shared" si="20"/>
        <v>8</v>
      </c>
      <c r="N34" s="97" t="str">
        <f t="shared" si="20"/>
        <v/>
      </c>
      <c r="O34" s="97" t="str">
        <f t="shared" si="20"/>
        <v/>
      </c>
      <c r="P34" s="97">
        <f t="shared" si="20"/>
        <v>8</v>
      </c>
      <c r="Q34" s="97">
        <f t="shared" si="20"/>
        <v>8</v>
      </c>
      <c r="R34" s="97">
        <f t="shared" si="20"/>
        <v>8</v>
      </c>
      <c r="S34" s="97">
        <f t="shared" si="20"/>
        <v>8</v>
      </c>
      <c r="T34" s="97">
        <f t="shared" si="20"/>
        <v>8</v>
      </c>
      <c r="U34" s="97" t="str">
        <f t="shared" si="20"/>
        <v/>
      </c>
      <c r="V34" s="97" t="str">
        <f t="shared" si="20"/>
        <v/>
      </c>
      <c r="W34" s="160">
        <v>8</v>
      </c>
      <c r="X34" s="160">
        <v>8</v>
      </c>
      <c r="Y34" s="97">
        <v>8</v>
      </c>
      <c r="Z34" s="160">
        <v>8</v>
      </c>
      <c r="AA34" s="160"/>
      <c r="AB34" s="97"/>
      <c r="AC34" s="97"/>
      <c r="AD34" s="160">
        <v>8</v>
      </c>
      <c r="AE34" s="179">
        <v>8</v>
      </c>
      <c r="AF34" s="97"/>
      <c r="AG34" s="97"/>
      <c r="AH34" s="97"/>
      <c r="AI34" s="97"/>
      <c r="AJ34" s="98"/>
      <c r="AK34" s="321"/>
      <c r="AL34" s="279"/>
      <c r="AM34" s="305"/>
      <c r="AN34" s="308"/>
      <c r="AO34" s="311"/>
      <c r="AP34" s="311"/>
      <c r="AQ34" s="311"/>
      <c r="AR34" s="241"/>
      <c r="AS34" s="241"/>
      <c r="AT34" s="241"/>
      <c r="AU34" s="241"/>
      <c r="AV34" s="241"/>
      <c r="AW34" s="241"/>
      <c r="AX34" s="241"/>
      <c r="AY34" s="316"/>
      <c r="AZ34" s="316"/>
      <c r="BA34" s="319"/>
    </row>
    <row r="35" spans="1:53" ht="15" customHeight="1" x14ac:dyDescent="0.2">
      <c r="A35" s="293"/>
      <c r="B35" s="296"/>
      <c r="C35" s="299"/>
      <c r="D35" s="302"/>
      <c r="E35" s="146"/>
      <c r="F35" s="100" t="str">
        <f t="shared" ref="F35:V35" si="21">IF(F36&gt;0,"НУ","")</f>
        <v/>
      </c>
      <c r="G35" s="101" t="str">
        <f t="shared" si="21"/>
        <v/>
      </c>
      <c r="H35" s="101" t="str">
        <f t="shared" si="21"/>
        <v/>
      </c>
      <c r="I35" s="101" t="str">
        <f t="shared" si="21"/>
        <v/>
      </c>
      <c r="J35" s="101" t="str">
        <f t="shared" si="21"/>
        <v/>
      </c>
      <c r="K35" s="101" t="str">
        <f t="shared" si="21"/>
        <v/>
      </c>
      <c r="L35" s="101" t="str">
        <f t="shared" si="21"/>
        <v/>
      </c>
      <c r="M35" s="101" t="str">
        <f t="shared" si="21"/>
        <v/>
      </c>
      <c r="N35" s="101" t="str">
        <f t="shared" si="21"/>
        <v/>
      </c>
      <c r="O35" s="101" t="str">
        <f t="shared" si="21"/>
        <v/>
      </c>
      <c r="P35" s="101" t="str">
        <f t="shared" si="21"/>
        <v/>
      </c>
      <c r="Q35" s="101" t="str">
        <f t="shared" si="21"/>
        <v/>
      </c>
      <c r="R35" s="101" t="str">
        <f t="shared" si="21"/>
        <v/>
      </c>
      <c r="S35" s="101" t="str">
        <f t="shared" si="21"/>
        <v/>
      </c>
      <c r="T35" s="101" t="str">
        <f t="shared" si="21"/>
        <v/>
      </c>
      <c r="U35" s="101" t="str">
        <f t="shared" si="21"/>
        <v/>
      </c>
      <c r="V35" s="101" t="str">
        <f t="shared" si="21"/>
        <v/>
      </c>
      <c r="W35" s="102"/>
      <c r="X35" s="102"/>
      <c r="Y35" s="101"/>
      <c r="Z35" s="102"/>
      <c r="AA35" s="102"/>
      <c r="AB35" s="101"/>
      <c r="AC35" s="101"/>
      <c r="AD35" s="102"/>
      <c r="AE35" s="180"/>
      <c r="AF35" s="101"/>
      <c r="AG35" s="101"/>
      <c r="AH35" s="101" t="str">
        <f t="shared" si="6"/>
        <v/>
      </c>
      <c r="AI35" s="101" t="str">
        <f t="shared" si="6"/>
        <v/>
      </c>
      <c r="AJ35" s="130" t="str">
        <f t="shared" si="6"/>
        <v/>
      </c>
      <c r="AK35" s="321"/>
      <c r="AL35" s="279"/>
      <c r="AM35" s="305"/>
      <c r="AN35" s="308"/>
      <c r="AO35" s="311"/>
      <c r="AP35" s="311"/>
      <c r="AQ35" s="311"/>
      <c r="AR35" s="241"/>
      <c r="AS35" s="241"/>
      <c r="AT35" s="241"/>
      <c r="AU35" s="241"/>
      <c r="AV35" s="241"/>
      <c r="AW35" s="241"/>
      <c r="AX35" s="241"/>
      <c r="AY35" s="316"/>
      <c r="AZ35" s="316"/>
      <c r="BA35" s="319"/>
    </row>
    <row r="36" spans="1:53" ht="15" customHeight="1" thickBot="1" x14ac:dyDescent="0.25">
      <c r="A36" s="294"/>
      <c r="B36" s="297"/>
      <c r="C36" s="300"/>
      <c r="D36" s="303"/>
      <c r="E36" s="147"/>
      <c r="F36" s="105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94"/>
      <c r="X36" s="194"/>
      <c r="Y36" s="106"/>
      <c r="Z36" s="194"/>
      <c r="AA36" s="194"/>
      <c r="AB36" s="106"/>
      <c r="AC36" s="106"/>
      <c r="AD36" s="194"/>
      <c r="AE36" s="181"/>
      <c r="AF36" s="106"/>
      <c r="AG36" s="106"/>
      <c r="AH36" s="106"/>
      <c r="AI36" s="106"/>
      <c r="AJ36" s="107"/>
      <c r="AK36" s="322"/>
      <c r="AL36" s="280"/>
      <c r="AM36" s="306"/>
      <c r="AN36" s="309"/>
      <c r="AO36" s="312"/>
      <c r="AP36" s="312"/>
      <c r="AQ36" s="312"/>
      <c r="AR36" s="242"/>
      <c r="AS36" s="242"/>
      <c r="AT36" s="242"/>
      <c r="AU36" s="242"/>
      <c r="AV36" s="242"/>
      <c r="AW36" s="242"/>
      <c r="AX36" s="242"/>
      <c r="AY36" s="317"/>
      <c r="AZ36" s="317"/>
      <c r="BA36" s="320"/>
    </row>
    <row r="37" spans="1:53" ht="15" customHeight="1" x14ac:dyDescent="0.2">
      <c r="A37" s="292">
        <v>8</v>
      </c>
      <c r="B37" s="295" t="str">
        <f>IFERROR(VLOOKUP($C37,Списки!$A$1:$C$4003,2,0),"")</f>
        <v>Єленюк Юрій Михайлович</v>
      </c>
      <c r="C37" s="343" t="s">
        <v>245</v>
      </c>
      <c r="D37" s="301" t="str">
        <f>IFERROR(VLOOKUP($C37,Списки!$A$1:$C$4003,3,0),"")</f>
        <v>фахівець з якості</v>
      </c>
      <c r="E37" s="145"/>
      <c r="F37" s="92" t="str">
        <f>VLOOKUP(F$7,Графік!$M$5:$P$35,3,0)</f>
        <v>Р</v>
      </c>
      <c r="G37" s="124" t="str">
        <f>VLOOKUP(G$7,Графік!$M$5:$P$35,3,0)</f>
        <v>ВВ</v>
      </c>
      <c r="H37" s="124" t="str">
        <f>VLOOKUP(H$7,Графік!$M$5:$P$35,3,0)</f>
        <v>ВВ</v>
      </c>
      <c r="I37" s="124" t="str">
        <f>VLOOKUP(I$7,Графік!$M$5:$P$35,3,0)</f>
        <v>Р</v>
      </c>
      <c r="J37" s="124" t="str">
        <f>VLOOKUP(J$7,Графік!$M$5:$P$35,3,0)</f>
        <v>Р</v>
      </c>
      <c r="K37" s="124" t="str">
        <f>VLOOKUP(K$7,Графік!$M$5:$P$35,3,0)</f>
        <v>Р</v>
      </c>
      <c r="L37" s="124" t="str">
        <f>VLOOKUP(L$7,Графік!$M$5:$P$35,3,0)</f>
        <v>Р</v>
      </c>
      <c r="M37" s="124" t="str">
        <f>VLOOKUP(M$7,Графік!$M$5:$P$35,3,0)</f>
        <v>Р</v>
      </c>
      <c r="N37" s="124" t="str">
        <f>VLOOKUP(N$7,Графік!$M$5:$P$35,3,0)</f>
        <v>ВВ</v>
      </c>
      <c r="O37" s="124" t="str">
        <f>VLOOKUP(O$7,Графік!$M$5:$P$35,3,0)</f>
        <v>ВВ</v>
      </c>
      <c r="P37" s="124" t="str">
        <f>VLOOKUP(P$7,Графік!$M$5:$P$35,3,0)</f>
        <v>Р</v>
      </c>
      <c r="Q37" s="124" t="str">
        <f>VLOOKUP(Q$7,Графік!$M$5:$P$35,3,0)</f>
        <v>Р</v>
      </c>
      <c r="R37" s="124" t="str">
        <f>VLOOKUP(R$7,Графік!$M$5:$P$35,3,0)</f>
        <v>Р</v>
      </c>
      <c r="S37" s="124" t="str">
        <f>VLOOKUP(S$7,Графік!$M$5:$P$35,3,0)</f>
        <v>Р</v>
      </c>
      <c r="T37" s="124" t="str">
        <f>VLOOKUP(T$7,Графік!$M$5:$P$35,3,0)</f>
        <v>Р</v>
      </c>
      <c r="U37" s="124" t="str">
        <f>VLOOKUP(U$7,Графік!$M$5:$P$35,3,0)</f>
        <v>ВВ</v>
      </c>
      <c r="V37" s="124" t="str">
        <f>VLOOKUP(V$7,Графік!$M$5:$P$35,3,0)</f>
        <v>ВВ</v>
      </c>
      <c r="W37" s="159" t="str">
        <f>VLOOKUP(W$7,Графік!$M$5:$P$35,3,0)</f>
        <v>Р</v>
      </c>
      <c r="X37" s="159" t="str">
        <f>VLOOKUP(X$7,Графік!$M$5:$P$35,3,0)</f>
        <v>Р</v>
      </c>
      <c r="Y37" s="124" t="str">
        <f>VLOOKUP(Y$7,Графік!$M$5:$P$35,3,0)</f>
        <v>Р</v>
      </c>
      <c r="Z37" s="159" t="str">
        <f>VLOOKUP(Z$7,Графік!$M$5:$P$35,3,0)</f>
        <v>Р</v>
      </c>
      <c r="AA37" s="159" t="str">
        <f>VLOOKUP(AA$7,Графік!$M$5:$P$35,3,0)</f>
        <v>Р</v>
      </c>
      <c r="AB37" s="124" t="str">
        <f>VLOOKUP(AB$7,Графік!$M$5:$P$35,3,0)</f>
        <v>ВВ</v>
      </c>
      <c r="AC37" s="124" t="str">
        <f>VLOOKUP(AC$7,Графік!$M$5:$P$35,3,0)</f>
        <v>ВВ</v>
      </c>
      <c r="AD37" s="159" t="str">
        <f>VLOOKUP(AD$7,Графік!$M$5:$P$35,3,0)</f>
        <v>Р</v>
      </c>
      <c r="AE37" s="188" t="str">
        <f>VLOOKUP(AE$7,Графік!$M$5:$P$35,3,0)</f>
        <v>Р</v>
      </c>
      <c r="AF37" s="124" t="str">
        <f>VLOOKUP(AF$7,Графік!$M$5:$P$35,3,0)</f>
        <v>Р</v>
      </c>
      <c r="AG37" s="124" t="str">
        <f>VLOOKUP(AG$7,Графік!$M$5:$P$35,3,0)</f>
        <v>Р</v>
      </c>
      <c r="AH37" s="124"/>
      <c r="AI37" s="124"/>
      <c r="AJ37" s="125"/>
      <c r="AK37" s="321">
        <f ca="1">SUMIF($F37:$AJ40,"Р",$F38:$AJ38)</f>
        <v>144</v>
      </c>
      <c r="AL37" s="279">
        <f ca="1">SUMIF($F39:$AJ40,"НУ",$F40:$AJ40)</f>
        <v>0</v>
      </c>
      <c r="AM37" s="305">
        <f ca="1">SUMIF(F37:AJ40,"РВ",F38:AJ38)</f>
        <v>0</v>
      </c>
      <c r="AN37" s="308">
        <f ca="1">AK37+AL37+AM37</f>
        <v>144</v>
      </c>
      <c r="AO37" s="310">
        <f t="shared" ref="AO37" si="22">COUNTIF($F37:$AJ40,"=Р")</f>
        <v>20</v>
      </c>
      <c r="AP37" s="311">
        <f>COUNTIF($F37:$AJ40,"=ВВ")</f>
        <v>8</v>
      </c>
      <c r="AQ37" s="311">
        <f>COUNTIF($F37:$AJ40,"=В")</f>
        <v>0</v>
      </c>
      <c r="AR37" s="241">
        <f>COUNTIF($F37:$AJ40,"=НА")</f>
        <v>0</v>
      </c>
      <c r="AS37" s="241">
        <f>COUNTIF(F37:AJ40,"=ТН")</f>
        <v>0</v>
      </c>
      <c r="AT37" s="241">
        <f>COUNTIF($F37:$AJ40,"=ВД")</f>
        <v>0</v>
      </c>
      <c r="AU37" s="241">
        <f>COUNTIF($F37:$AJ40,"=ВП")</f>
        <v>0</v>
      </c>
      <c r="AV37" s="241">
        <f>COUNTIF($F37:$AJ40,"=ДД")</f>
        <v>0</v>
      </c>
      <c r="AW37" s="241">
        <f>COUNTIF($F37:$AJ40,"=П")</f>
        <v>0</v>
      </c>
      <c r="AX37" s="241">
        <f>COUNTIF($F37:$AJ40,"=ПР")</f>
        <v>0</v>
      </c>
      <c r="AY37" s="316">
        <f>COUNTIF($F37:$AJ40,"=І")</f>
        <v>0</v>
      </c>
      <c r="AZ37" s="316">
        <f>COUNTIF($F37:$AJ40,"=НЗ")</f>
        <v>0</v>
      </c>
      <c r="BA37" s="318">
        <f>IF(C37&gt;1,Графік!$P$36,"")</f>
        <v>160</v>
      </c>
    </row>
    <row r="38" spans="1:53" ht="15" customHeight="1" x14ac:dyDescent="0.2">
      <c r="A38" s="293"/>
      <c r="B38" s="296"/>
      <c r="C38" s="299"/>
      <c r="D38" s="302"/>
      <c r="E38" s="146"/>
      <c r="F38" s="96">
        <f t="shared" ref="F38:V38" si="23">IF(F37="Р",8,"")</f>
        <v>8</v>
      </c>
      <c r="G38" s="97" t="str">
        <f t="shared" si="23"/>
        <v/>
      </c>
      <c r="H38" s="97" t="str">
        <f t="shared" si="23"/>
        <v/>
      </c>
      <c r="I38" s="97">
        <f t="shared" si="23"/>
        <v>8</v>
      </c>
      <c r="J38" s="97">
        <f t="shared" si="23"/>
        <v>8</v>
      </c>
      <c r="K38" s="97">
        <f t="shared" si="23"/>
        <v>8</v>
      </c>
      <c r="L38" s="97">
        <f t="shared" si="23"/>
        <v>8</v>
      </c>
      <c r="M38" s="97">
        <f t="shared" si="23"/>
        <v>8</v>
      </c>
      <c r="N38" s="97" t="str">
        <f t="shared" si="23"/>
        <v/>
      </c>
      <c r="O38" s="97" t="str">
        <f t="shared" si="23"/>
        <v/>
      </c>
      <c r="P38" s="97">
        <f t="shared" si="23"/>
        <v>8</v>
      </c>
      <c r="Q38" s="97">
        <f t="shared" si="23"/>
        <v>8</v>
      </c>
      <c r="R38" s="97">
        <f t="shared" si="23"/>
        <v>8</v>
      </c>
      <c r="S38" s="97">
        <f t="shared" si="23"/>
        <v>8</v>
      </c>
      <c r="T38" s="97">
        <f t="shared" si="23"/>
        <v>8</v>
      </c>
      <c r="U38" s="97" t="str">
        <f t="shared" si="23"/>
        <v/>
      </c>
      <c r="V38" s="97" t="str">
        <f t="shared" si="23"/>
        <v/>
      </c>
      <c r="W38" s="160">
        <v>8</v>
      </c>
      <c r="X38" s="160">
        <v>8</v>
      </c>
      <c r="Y38" s="97">
        <v>8</v>
      </c>
      <c r="Z38" s="160">
        <v>8</v>
      </c>
      <c r="AA38" s="160">
        <v>8</v>
      </c>
      <c r="AB38" s="97"/>
      <c r="AC38" s="97"/>
      <c r="AD38" s="160">
        <v>8</v>
      </c>
      <c r="AE38" s="179">
        <v>8</v>
      </c>
      <c r="AF38" s="97"/>
      <c r="AG38" s="97"/>
      <c r="AH38" s="97"/>
      <c r="AI38" s="97"/>
      <c r="AJ38" s="98"/>
      <c r="AK38" s="321"/>
      <c r="AL38" s="279"/>
      <c r="AM38" s="305"/>
      <c r="AN38" s="308"/>
      <c r="AO38" s="311"/>
      <c r="AP38" s="311"/>
      <c r="AQ38" s="311"/>
      <c r="AR38" s="241"/>
      <c r="AS38" s="241"/>
      <c r="AT38" s="241"/>
      <c r="AU38" s="241"/>
      <c r="AV38" s="241"/>
      <c r="AW38" s="241"/>
      <c r="AX38" s="241"/>
      <c r="AY38" s="316"/>
      <c r="AZ38" s="316"/>
      <c r="BA38" s="319"/>
    </row>
    <row r="39" spans="1:53" ht="15" customHeight="1" x14ac:dyDescent="0.2">
      <c r="A39" s="293"/>
      <c r="B39" s="296"/>
      <c r="C39" s="299"/>
      <c r="D39" s="302"/>
      <c r="E39" s="146"/>
      <c r="F39" s="100" t="str">
        <f t="shared" ref="F39:V39" si="24">IF(F40&gt;0,"НУ","")</f>
        <v/>
      </c>
      <c r="G39" s="101" t="str">
        <f t="shared" si="24"/>
        <v/>
      </c>
      <c r="H39" s="101" t="str">
        <f t="shared" si="24"/>
        <v/>
      </c>
      <c r="I39" s="101" t="str">
        <f t="shared" si="24"/>
        <v/>
      </c>
      <c r="J39" s="101" t="str">
        <f t="shared" si="24"/>
        <v/>
      </c>
      <c r="K39" s="101" t="str">
        <f t="shared" si="24"/>
        <v/>
      </c>
      <c r="L39" s="101" t="str">
        <f t="shared" si="24"/>
        <v/>
      </c>
      <c r="M39" s="101" t="str">
        <f t="shared" si="24"/>
        <v/>
      </c>
      <c r="N39" s="101" t="str">
        <f t="shared" si="24"/>
        <v/>
      </c>
      <c r="O39" s="101" t="str">
        <f t="shared" si="24"/>
        <v/>
      </c>
      <c r="P39" s="101" t="str">
        <f t="shared" si="24"/>
        <v/>
      </c>
      <c r="Q39" s="101" t="str">
        <f t="shared" si="24"/>
        <v/>
      </c>
      <c r="R39" s="101" t="str">
        <f t="shared" si="24"/>
        <v/>
      </c>
      <c r="S39" s="101" t="str">
        <f t="shared" si="24"/>
        <v/>
      </c>
      <c r="T39" s="101" t="str">
        <f t="shared" si="24"/>
        <v/>
      </c>
      <c r="U39" s="101" t="str">
        <f t="shared" si="24"/>
        <v/>
      </c>
      <c r="V39" s="101" t="str">
        <f t="shared" si="24"/>
        <v/>
      </c>
      <c r="W39" s="102"/>
      <c r="X39" s="102"/>
      <c r="Y39" s="101"/>
      <c r="Z39" s="102"/>
      <c r="AA39" s="102"/>
      <c r="AB39" s="101"/>
      <c r="AC39" s="101"/>
      <c r="AD39" s="102"/>
      <c r="AE39" s="180"/>
      <c r="AF39" s="101"/>
      <c r="AG39" s="101"/>
      <c r="AH39" s="101" t="str">
        <f t="shared" si="6"/>
        <v/>
      </c>
      <c r="AI39" s="101" t="str">
        <f t="shared" si="6"/>
        <v/>
      </c>
      <c r="AJ39" s="130" t="str">
        <f t="shared" si="6"/>
        <v/>
      </c>
      <c r="AK39" s="321"/>
      <c r="AL39" s="279"/>
      <c r="AM39" s="305"/>
      <c r="AN39" s="308"/>
      <c r="AO39" s="311"/>
      <c r="AP39" s="311"/>
      <c r="AQ39" s="311"/>
      <c r="AR39" s="241"/>
      <c r="AS39" s="241"/>
      <c r="AT39" s="241"/>
      <c r="AU39" s="241"/>
      <c r="AV39" s="241"/>
      <c r="AW39" s="241"/>
      <c r="AX39" s="241"/>
      <c r="AY39" s="316"/>
      <c r="AZ39" s="316"/>
      <c r="BA39" s="319"/>
    </row>
    <row r="40" spans="1:53" ht="15" customHeight="1" thickBot="1" x14ac:dyDescent="0.25">
      <c r="A40" s="294"/>
      <c r="B40" s="297"/>
      <c r="C40" s="300"/>
      <c r="D40" s="303"/>
      <c r="E40" s="147"/>
      <c r="F40" s="105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94"/>
      <c r="X40" s="194"/>
      <c r="Y40" s="106"/>
      <c r="Z40" s="194"/>
      <c r="AA40" s="194"/>
      <c r="AB40" s="106"/>
      <c r="AC40" s="106"/>
      <c r="AD40" s="194"/>
      <c r="AE40" s="181"/>
      <c r="AF40" s="106"/>
      <c r="AG40" s="106"/>
      <c r="AH40" s="106"/>
      <c r="AI40" s="106"/>
      <c r="AJ40" s="107"/>
      <c r="AK40" s="322"/>
      <c r="AL40" s="280"/>
      <c r="AM40" s="306"/>
      <c r="AN40" s="309"/>
      <c r="AO40" s="312"/>
      <c r="AP40" s="312"/>
      <c r="AQ40" s="312"/>
      <c r="AR40" s="242"/>
      <c r="AS40" s="242"/>
      <c r="AT40" s="242"/>
      <c r="AU40" s="242"/>
      <c r="AV40" s="242"/>
      <c r="AW40" s="242"/>
      <c r="AX40" s="242"/>
      <c r="AY40" s="317"/>
      <c r="AZ40" s="317"/>
      <c r="BA40" s="320"/>
    </row>
    <row r="41" spans="1:53" ht="15" customHeight="1" x14ac:dyDescent="0.2">
      <c r="A41" s="292">
        <v>9</v>
      </c>
      <c r="B41" s="295" t="str">
        <f>IFERROR(VLOOKUP($C41,Списки!$A$1:$C$4003,2,0),"")</f>
        <v xml:space="preserve">Зелінський  Микола </v>
      </c>
      <c r="C41" s="343" t="s">
        <v>248</v>
      </c>
      <c r="D41" s="301" t="str">
        <f>IFERROR(VLOOKUP($C41,Списки!$A$1:$C$4003,3,0),"")</f>
        <v>фахівець з якості</v>
      </c>
      <c r="E41" s="145"/>
      <c r="F41" s="92" t="str">
        <f>VLOOKUP(F$7,Графік!$M$5:$P$35,3,0)</f>
        <v>Р</v>
      </c>
      <c r="G41" s="124" t="str">
        <f>VLOOKUP(G$7,Графік!$M$5:$P$35,3,0)</f>
        <v>ВВ</v>
      </c>
      <c r="H41" s="124" t="str">
        <f>VLOOKUP(H$7,Графік!$M$5:$P$35,3,0)</f>
        <v>ВВ</v>
      </c>
      <c r="I41" s="124" t="str">
        <f>VLOOKUP(I$7,Графік!$M$5:$P$35,3,0)</f>
        <v>Р</v>
      </c>
      <c r="J41" s="124" t="str">
        <f>VLOOKUP(J$7,Графік!$M$5:$P$35,3,0)</f>
        <v>Р</v>
      </c>
      <c r="K41" s="124" t="str">
        <f>VLOOKUP(K$7,Графік!$M$5:$P$35,3,0)</f>
        <v>Р</v>
      </c>
      <c r="L41" s="124" t="str">
        <f>VLOOKUP(L$7,Графік!$M$5:$P$35,3,0)</f>
        <v>Р</v>
      </c>
      <c r="M41" s="124" t="str">
        <f>VLOOKUP(M$7,Графік!$M$5:$P$35,3,0)</f>
        <v>Р</v>
      </c>
      <c r="N41" s="124" t="s">
        <v>505</v>
      </c>
      <c r="O41" s="124" t="str">
        <f>VLOOKUP(O$7,Графік!$M$5:$P$35,3,0)</f>
        <v>ВВ</v>
      </c>
      <c r="P41" s="124" t="str">
        <f>VLOOKUP(P$7,Графік!$M$5:$P$35,3,0)</f>
        <v>Р</v>
      </c>
      <c r="Q41" s="124" t="str">
        <f>VLOOKUP(Q$7,Графік!$M$5:$P$35,3,0)</f>
        <v>Р</v>
      </c>
      <c r="R41" s="124" t="str">
        <f>VLOOKUP(R$7,Графік!$M$5:$P$35,3,0)</f>
        <v>Р</v>
      </c>
      <c r="S41" s="124" t="str">
        <f>VLOOKUP(S$7,Графік!$M$5:$P$35,3,0)</f>
        <v>Р</v>
      </c>
      <c r="T41" s="124" t="str">
        <f>VLOOKUP(T$7,Графік!$M$5:$P$35,3,0)</f>
        <v>Р</v>
      </c>
      <c r="U41" s="124" t="str">
        <f>VLOOKUP(U$7,Графік!$M$5:$P$35,3,0)</f>
        <v>ВВ</v>
      </c>
      <c r="V41" s="124" t="str">
        <f>VLOOKUP(V$7,Графік!$M$5:$P$35,3,0)</f>
        <v>ВВ</v>
      </c>
      <c r="W41" s="159" t="str">
        <f>VLOOKUP(W$7,Графік!$M$5:$P$35,3,0)</f>
        <v>Р</v>
      </c>
      <c r="X41" s="159" t="str">
        <f>VLOOKUP(X$7,Графік!$M$5:$P$35,3,0)</f>
        <v>Р</v>
      </c>
      <c r="Y41" s="124" t="str">
        <f>VLOOKUP(Y$7,Графік!$M$5:$P$35,3,0)</f>
        <v>Р</v>
      </c>
      <c r="Z41" s="159" t="str">
        <f>VLOOKUP(Z$7,Графік!$M$5:$P$35,3,0)</f>
        <v>Р</v>
      </c>
      <c r="AA41" s="159" t="str">
        <f>VLOOKUP(AA$7,Графік!$M$5:$P$35,3,0)</f>
        <v>Р</v>
      </c>
      <c r="AB41" s="124" t="str">
        <f>VLOOKUP(AB$7,Графік!$M$5:$P$35,3,0)</f>
        <v>ВВ</v>
      </c>
      <c r="AC41" s="124" t="str">
        <f>VLOOKUP(AC$7,Графік!$M$5:$P$35,3,0)</f>
        <v>ВВ</v>
      </c>
      <c r="AD41" s="159" t="str">
        <f>VLOOKUP(AD$7,Графік!$M$5:$P$35,3,0)</f>
        <v>Р</v>
      </c>
      <c r="AE41" s="188" t="str">
        <f>VLOOKUP(AE$7,Графік!$M$5:$P$35,3,0)</f>
        <v>Р</v>
      </c>
      <c r="AF41" s="124" t="str">
        <f>VLOOKUP(AF$7,Графік!$M$5:$P$35,3,0)</f>
        <v>Р</v>
      </c>
      <c r="AG41" s="124" t="str">
        <f>VLOOKUP(AG$7,Графік!$M$5:$P$35,3,0)</f>
        <v>Р</v>
      </c>
      <c r="AH41" s="124"/>
      <c r="AI41" s="124"/>
      <c r="AJ41" s="125"/>
      <c r="AK41" s="321">
        <f ca="1">SUMIF($F41:$AJ44,"Р",$F42:$AJ42)</f>
        <v>144</v>
      </c>
      <c r="AL41" s="279">
        <f ca="1">SUMIF($F43:$AJ44,"НУ",$F44:$AJ44)</f>
        <v>0</v>
      </c>
      <c r="AM41" s="305">
        <f ca="1">SUMIF(F41:AJ44,"РВ",F42:AJ42)</f>
        <v>9</v>
      </c>
      <c r="AN41" s="308">
        <f ca="1">AK41+AL41+AM41</f>
        <v>153</v>
      </c>
      <c r="AO41" s="310">
        <f t="shared" ref="AO41" si="25">COUNTIF($F41:$AJ44,"=Р")</f>
        <v>20</v>
      </c>
      <c r="AP41" s="311">
        <f>COUNTIF($F41:$AJ44,"=ВВ")</f>
        <v>7</v>
      </c>
      <c r="AQ41" s="311">
        <f>COUNTIF($F41:$AJ44,"=В")</f>
        <v>0</v>
      </c>
      <c r="AR41" s="241">
        <f>COUNTIF($F41:$AJ44,"=НА")</f>
        <v>0</v>
      </c>
      <c r="AS41" s="241">
        <f>COUNTIF(F41:AJ44,"=ТН")</f>
        <v>0</v>
      </c>
      <c r="AT41" s="241">
        <f>COUNTIF($F41:$AJ44,"=ВД")</f>
        <v>0</v>
      </c>
      <c r="AU41" s="241">
        <f>COUNTIF($F41:$AJ44,"=ВП")</f>
        <v>0</v>
      </c>
      <c r="AV41" s="241">
        <f>COUNTIF($F41:$AJ44,"=ДД")</f>
        <v>0</v>
      </c>
      <c r="AW41" s="241">
        <f>COUNTIF($F41:$AJ44,"=П")</f>
        <v>0</v>
      </c>
      <c r="AX41" s="241">
        <f>COUNTIF($F41:$AJ44,"=ПР")</f>
        <v>0</v>
      </c>
      <c r="AY41" s="316">
        <f>COUNTIF($F41:$AJ44,"=І")</f>
        <v>0</v>
      </c>
      <c r="AZ41" s="316">
        <f>COUNTIF($F41:$AJ44,"=НЗ")</f>
        <v>0</v>
      </c>
      <c r="BA41" s="318">
        <f>IF(C41&gt;1,Графік!$P$36,"")</f>
        <v>160</v>
      </c>
    </row>
    <row r="42" spans="1:53" ht="15" customHeight="1" x14ac:dyDescent="0.2">
      <c r="A42" s="293"/>
      <c r="B42" s="296"/>
      <c r="C42" s="299"/>
      <c r="D42" s="302"/>
      <c r="E42" s="146"/>
      <c r="F42" s="96">
        <f t="shared" ref="F42:V42" si="26">IF(F41="Р",8,"")</f>
        <v>8</v>
      </c>
      <c r="G42" s="97" t="str">
        <f t="shared" si="26"/>
        <v/>
      </c>
      <c r="H42" s="97" t="str">
        <f t="shared" si="26"/>
        <v/>
      </c>
      <c r="I42" s="97">
        <f t="shared" si="26"/>
        <v>8</v>
      </c>
      <c r="J42" s="97">
        <f t="shared" si="26"/>
        <v>8</v>
      </c>
      <c r="K42" s="97">
        <f t="shared" si="26"/>
        <v>8</v>
      </c>
      <c r="L42" s="97">
        <f t="shared" si="26"/>
        <v>8</v>
      </c>
      <c r="M42" s="97">
        <f t="shared" si="26"/>
        <v>8</v>
      </c>
      <c r="N42" s="97">
        <v>9</v>
      </c>
      <c r="O42" s="97" t="str">
        <f t="shared" si="26"/>
        <v/>
      </c>
      <c r="P42" s="97">
        <f t="shared" si="26"/>
        <v>8</v>
      </c>
      <c r="Q42" s="97">
        <f t="shared" si="26"/>
        <v>8</v>
      </c>
      <c r="R42" s="97">
        <f t="shared" si="26"/>
        <v>8</v>
      </c>
      <c r="S42" s="97">
        <f t="shared" si="26"/>
        <v>8</v>
      </c>
      <c r="T42" s="97">
        <f t="shared" si="26"/>
        <v>8</v>
      </c>
      <c r="U42" s="97" t="str">
        <f t="shared" si="26"/>
        <v/>
      </c>
      <c r="V42" s="97" t="str">
        <f t="shared" si="26"/>
        <v/>
      </c>
      <c r="W42" s="160">
        <v>8</v>
      </c>
      <c r="X42" s="160">
        <v>8</v>
      </c>
      <c r="Y42" s="97">
        <v>8</v>
      </c>
      <c r="Z42" s="160">
        <v>8</v>
      </c>
      <c r="AA42" s="160">
        <v>8</v>
      </c>
      <c r="AB42" s="97"/>
      <c r="AC42" s="97"/>
      <c r="AD42" s="160">
        <v>8</v>
      </c>
      <c r="AE42" s="179">
        <v>8</v>
      </c>
      <c r="AF42" s="97"/>
      <c r="AG42" s="97"/>
      <c r="AH42" s="97"/>
      <c r="AI42" s="97"/>
      <c r="AJ42" s="98"/>
      <c r="AK42" s="321"/>
      <c r="AL42" s="279"/>
      <c r="AM42" s="305"/>
      <c r="AN42" s="308"/>
      <c r="AO42" s="311"/>
      <c r="AP42" s="311"/>
      <c r="AQ42" s="311"/>
      <c r="AR42" s="241"/>
      <c r="AS42" s="241"/>
      <c r="AT42" s="241"/>
      <c r="AU42" s="241"/>
      <c r="AV42" s="241"/>
      <c r="AW42" s="241"/>
      <c r="AX42" s="241"/>
      <c r="AY42" s="316"/>
      <c r="AZ42" s="316"/>
      <c r="BA42" s="319"/>
    </row>
    <row r="43" spans="1:53" ht="15" customHeight="1" x14ac:dyDescent="0.2">
      <c r="A43" s="293"/>
      <c r="B43" s="296"/>
      <c r="C43" s="299"/>
      <c r="D43" s="302"/>
      <c r="E43" s="146"/>
      <c r="F43" s="100" t="str">
        <f t="shared" ref="F43:V43" si="27">IF(F44&gt;0,"НУ","")</f>
        <v/>
      </c>
      <c r="G43" s="101" t="str">
        <f t="shared" si="27"/>
        <v/>
      </c>
      <c r="H43" s="101" t="str">
        <f t="shared" si="27"/>
        <v/>
      </c>
      <c r="I43" s="101" t="str">
        <f t="shared" si="27"/>
        <v/>
      </c>
      <c r="J43" s="101" t="str">
        <f t="shared" si="27"/>
        <v/>
      </c>
      <c r="K43" s="101" t="str">
        <f t="shared" si="27"/>
        <v/>
      </c>
      <c r="L43" s="101" t="str">
        <f t="shared" si="27"/>
        <v/>
      </c>
      <c r="M43" s="101" t="str">
        <f t="shared" si="27"/>
        <v/>
      </c>
      <c r="N43" s="101" t="str">
        <f t="shared" si="27"/>
        <v/>
      </c>
      <c r="O43" s="101" t="str">
        <f t="shared" si="27"/>
        <v/>
      </c>
      <c r="P43" s="101" t="str">
        <f t="shared" si="27"/>
        <v/>
      </c>
      <c r="Q43" s="101" t="str">
        <f t="shared" si="27"/>
        <v/>
      </c>
      <c r="R43" s="101" t="str">
        <f t="shared" si="27"/>
        <v/>
      </c>
      <c r="S43" s="101" t="str">
        <f t="shared" si="27"/>
        <v/>
      </c>
      <c r="T43" s="101" t="str">
        <f t="shared" si="27"/>
        <v/>
      </c>
      <c r="U43" s="101" t="str">
        <f t="shared" si="27"/>
        <v/>
      </c>
      <c r="V43" s="101" t="str">
        <f t="shared" si="27"/>
        <v/>
      </c>
      <c r="W43" s="102"/>
      <c r="X43" s="102"/>
      <c r="Y43" s="101"/>
      <c r="Z43" s="102"/>
      <c r="AA43" s="102"/>
      <c r="AB43" s="101"/>
      <c r="AC43" s="101"/>
      <c r="AD43" s="102"/>
      <c r="AE43" s="180"/>
      <c r="AF43" s="101"/>
      <c r="AG43" s="101"/>
      <c r="AH43" s="101" t="str">
        <f t="shared" si="6"/>
        <v/>
      </c>
      <c r="AI43" s="101" t="str">
        <f t="shared" si="6"/>
        <v/>
      </c>
      <c r="AJ43" s="130" t="str">
        <f t="shared" si="6"/>
        <v/>
      </c>
      <c r="AK43" s="321"/>
      <c r="AL43" s="279"/>
      <c r="AM43" s="305"/>
      <c r="AN43" s="308"/>
      <c r="AO43" s="311"/>
      <c r="AP43" s="311"/>
      <c r="AQ43" s="311"/>
      <c r="AR43" s="241"/>
      <c r="AS43" s="241"/>
      <c r="AT43" s="241"/>
      <c r="AU43" s="241"/>
      <c r="AV43" s="241"/>
      <c r="AW43" s="241"/>
      <c r="AX43" s="241"/>
      <c r="AY43" s="316"/>
      <c r="AZ43" s="316"/>
      <c r="BA43" s="319"/>
    </row>
    <row r="44" spans="1:53" ht="15" customHeight="1" thickBot="1" x14ac:dyDescent="0.25">
      <c r="A44" s="294"/>
      <c r="B44" s="297"/>
      <c r="C44" s="300"/>
      <c r="D44" s="303"/>
      <c r="E44" s="147"/>
      <c r="F44" s="105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94"/>
      <c r="X44" s="194"/>
      <c r="Y44" s="106"/>
      <c r="Z44" s="194"/>
      <c r="AA44" s="194"/>
      <c r="AB44" s="106"/>
      <c r="AC44" s="106"/>
      <c r="AD44" s="194"/>
      <c r="AE44" s="181"/>
      <c r="AF44" s="106"/>
      <c r="AG44" s="106"/>
      <c r="AH44" s="106"/>
      <c r="AI44" s="106"/>
      <c r="AJ44" s="107"/>
      <c r="AK44" s="322"/>
      <c r="AL44" s="280"/>
      <c r="AM44" s="306"/>
      <c r="AN44" s="309"/>
      <c r="AO44" s="312"/>
      <c r="AP44" s="312"/>
      <c r="AQ44" s="312"/>
      <c r="AR44" s="242"/>
      <c r="AS44" s="242"/>
      <c r="AT44" s="242"/>
      <c r="AU44" s="242"/>
      <c r="AV44" s="242"/>
      <c r="AW44" s="242"/>
      <c r="AX44" s="242"/>
      <c r="AY44" s="317"/>
      <c r="AZ44" s="317"/>
      <c r="BA44" s="320"/>
    </row>
    <row r="45" spans="1:53" ht="15" customHeight="1" x14ac:dyDescent="0.2">
      <c r="A45" s="292">
        <v>10</v>
      </c>
      <c r="B45" s="295" t="str">
        <f>IFERROR(VLOOKUP($C45,Списки!$A$1:$C$4003,2,0),"")</f>
        <v>Кичак  Людмила Іванівна</v>
      </c>
      <c r="C45" s="343" t="s">
        <v>250</v>
      </c>
      <c r="D45" s="301" t="str">
        <f>IFERROR(VLOOKUP($C45,Списки!$A$1:$C$4003,3,0),"")</f>
        <v>фахівець з якості</v>
      </c>
      <c r="E45" s="145"/>
      <c r="F45" s="92" t="str">
        <f>VLOOKUP(F$7,Графік!$M$5:$P$35,3,0)</f>
        <v>Р</v>
      </c>
      <c r="G45" s="124" t="str">
        <f>VLOOKUP(G$7,Графік!$M$5:$P$35,3,0)</f>
        <v>ВВ</v>
      </c>
      <c r="H45" s="124" t="str">
        <f>VLOOKUP(H$7,Графік!$M$5:$P$35,3,0)</f>
        <v>ВВ</v>
      </c>
      <c r="I45" s="124" t="str">
        <f>VLOOKUP(I$7,Графік!$M$5:$P$35,3,0)</f>
        <v>Р</v>
      </c>
      <c r="J45" s="124" t="str">
        <f>VLOOKUP(J$7,Графік!$M$5:$P$35,3,0)</f>
        <v>Р</v>
      </c>
      <c r="K45" s="124" t="str">
        <f>VLOOKUP(K$7,Графік!$M$5:$P$35,3,0)</f>
        <v>Р</v>
      </c>
      <c r="L45" s="124" t="str">
        <f>VLOOKUP(L$7,Графік!$M$5:$P$35,3,0)</f>
        <v>Р</v>
      </c>
      <c r="M45" s="124" t="str">
        <f>VLOOKUP(M$7,Графік!$M$5:$P$35,3,0)</f>
        <v>Р</v>
      </c>
      <c r="N45" s="124" t="str">
        <f>VLOOKUP(N$7,Графік!$M$5:$P$35,3,0)</f>
        <v>ВВ</v>
      </c>
      <c r="O45" s="124" t="str">
        <f>VLOOKUP(O$7,Графік!$M$5:$P$35,3,0)</f>
        <v>ВВ</v>
      </c>
      <c r="P45" s="124" t="str">
        <f>VLOOKUP(P$7,Графік!$M$5:$P$35,3,0)</f>
        <v>Р</v>
      </c>
      <c r="Q45" s="124" t="str">
        <f>VLOOKUP(Q$7,Графік!$M$5:$P$35,3,0)</f>
        <v>Р</v>
      </c>
      <c r="R45" s="189" t="str">
        <f>VLOOKUP(R$7,Графік!$M$5:$P$35,3,0)</f>
        <v>Р</v>
      </c>
      <c r="S45" s="159" t="str">
        <f>VLOOKUP(S$7,Графік!$M$5:$P$35,3,0)</f>
        <v>Р</v>
      </c>
      <c r="T45" s="159" t="str">
        <f>VLOOKUP(T$7,Графік!$M$5:$P$35,3,0)</f>
        <v>Р</v>
      </c>
      <c r="U45" s="124" t="str">
        <f>VLOOKUP(U$7,Графік!$M$5:$P$35,3,0)</f>
        <v>ВВ</v>
      </c>
      <c r="V45" s="124" t="str">
        <f>VLOOKUP(V$7,Графік!$M$5:$P$35,3,0)</f>
        <v>ВВ</v>
      </c>
      <c r="W45" s="159" t="s">
        <v>499</v>
      </c>
      <c r="X45" s="159" t="s">
        <v>499</v>
      </c>
      <c r="Y45" s="124" t="s">
        <v>499</v>
      </c>
      <c r="Z45" s="159" t="str">
        <f>VLOOKUP(Z$7,Графік!$M$5:$P$35,3,0)</f>
        <v>Р</v>
      </c>
      <c r="AA45" s="159" t="str">
        <f>VLOOKUP(AA$7,Графік!$M$5:$P$35,3,0)</f>
        <v>Р</v>
      </c>
      <c r="AB45" s="124" t="str">
        <f>VLOOKUP(AB$7,Графік!$M$5:$P$35,3,0)</f>
        <v>ВВ</v>
      </c>
      <c r="AC45" s="124" t="str">
        <f>VLOOKUP(AC$7,Графік!$M$5:$P$35,3,0)</f>
        <v>ВВ</v>
      </c>
      <c r="AD45" s="159" t="str">
        <f>VLOOKUP(AD$7,Графік!$M$5:$P$35,3,0)</f>
        <v>Р</v>
      </c>
      <c r="AE45" s="188" t="str">
        <f>VLOOKUP(AE$7,Графік!$M$5:$P$35,3,0)</f>
        <v>Р</v>
      </c>
      <c r="AF45" s="124" t="str">
        <f>VLOOKUP(AF$7,Графік!$M$5:$P$35,3,0)</f>
        <v>Р</v>
      </c>
      <c r="AG45" s="124" t="str">
        <f>VLOOKUP(AG$7,Графік!$M$5:$P$35,3,0)</f>
        <v>Р</v>
      </c>
      <c r="AH45" s="124"/>
      <c r="AI45" s="124"/>
      <c r="AJ45" s="125"/>
      <c r="AK45" s="321">
        <f ca="1">SUMIF($F45:$AJ48,"Р",$F46:$AJ46)</f>
        <v>120</v>
      </c>
      <c r="AL45" s="279">
        <f ca="1">SUMIF($F47:$AJ48,"НУ",$F48:$AJ48)</f>
        <v>0</v>
      </c>
      <c r="AM45" s="305">
        <f ca="1">SUMIF(F45:AJ48,"РВ",F46:AJ46)</f>
        <v>0</v>
      </c>
      <c r="AN45" s="308">
        <f ca="1">AK45+AL45+AM45</f>
        <v>120</v>
      </c>
      <c r="AO45" s="310">
        <f t="shared" ref="AO45" si="28">COUNTIF($F45:$AJ48,"=Р")</f>
        <v>17</v>
      </c>
      <c r="AP45" s="311">
        <f>COUNTIF($F45:$AJ48,"=ВВ")</f>
        <v>8</v>
      </c>
      <c r="AQ45" s="311">
        <f>COUNTIF($F45:$AJ48,"=В")</f>
        <v>3</v>
      </c>
      <c r="AR45" s="241">
        <f>COUNTIF($F45:$AJ48,"=НА")</f>
        <v>0</v>
      </c>
      <c r="AS45" s="241">
        <f>COUNTIF(F45:AJ48,"=ТН")</f>
        <v>0</v>
      </c>
      <c r="AT45" s="241">
        <f>COUNTIF($F45:$AJ48,"=ВД")</f>
        <v>0</v>
      </c>
      <c r="AU45" s="241">
        <f>COUNTIF($F45:$AJ48,"=ВП")</f>
        <v>0</v>
      </c>
      <c r="AV45" s="241">
        <f>COUNTIF($F45:$AJ48,"=ДД")</f>
        <v>0</v>
      </c>
      <c r="AW45" s="241">
        <f>COUNTIF($F45:$AJ48,"=П")</f>
        <v>0</v>
      </c>
      <c r="AX45" s="241">
        <f>COUNTIF($F45:$AJ48,"=ПР")</f>
        <v>0</v>
      </c>
      <c r="AY45" s="316">
        <f>COUNTIF($F45:$AJ48,"=І")</f>
        <v>0</v>
      </c>
      <c r="AZ45" s="316">
        <f>COUNTIF($F45:$AJ48,"=НЗ")</f>
        <v>0</v>
      </c>
      <c r="BA45" s="318">
        <f>IF(C45&gt;1,Графік!$P$36,"")</f>
        <v>160</v>
      </c>
    </row>
    <row r="46" spans="1:53" ht="15" customHeight="1" x14ac:dyDescent="0.2">
      <c r="A46" s="293"/>
      <c r="B46" s="296"/>
      <c r="C46" s="299"/>
      <c r="D46" s="302"/>
      <c r="E46" s="146"/>
      <c r="F46" s="96">
        <f t="shared" ref="F46:V46" si="29">IF(F45="Р",8,"")</f>
        <v>8</v>
      </c>
      <c r="G46" s="97" t="str">
        <f t="shared" si="29"/>
        <v/>
      </c>
      <c r="H46" s="97" t="str">
        <f t="shared" si="29"/>
        <v/>
      </c>
      <c r="I46" s="97">
        <f t="shared" si="29"/>
        <v>8</v>
      </c>
      <c r="J46" s="97">
        <f t="shared" si="29"/>
        <v>8</v>
      </c>
      <c r="K46" s="97">
        <f t="shared" si="29"/>
        <v>8</v>
      </c>
      <c r="L46" s="97">
        <f t="shared" si="29"/>
        <v>8</v>
      </c>
      <c r="M46" s="97">
        <f t="shared" si="29"/>
        <v>8</v>
      </c>
      <c r="N46" s="97">
        <v>8</v>
      </c>
      <c r="O46" s="97" t="str">
        <f t="shared" si="29"/>
        <v/>
      </c>
      <c r="P46" s="97">
        <f t="shared" si="29"/>
        <v>8</v>
      </c>
      <c r="Q46" s="97">
        <f t="shared" si="29"/>
        <v>8</v>
      </c>
      <c r="R46" s="97">
        <f t="shared" si="29"/>
        <v>8</v>
      </c>
      <c r="S46" s="97">
        <f t="shared" si="29"/>
        <v>8</v>
      </c>
      <c r="T46" s="97">
        <f t="shared" si="29"/>
        <v>8</v>
      </c>
      <c r="U46" s="97" t="str">
        <f t="shared" si="29"/>
        <v/>
      </c>
      <c r="V46" s="97" t="str">
        <f t="shared" si="29"/>
        <v/>
      </c>
      <c r="W46" s="160"/>
      <c r="X46" s="160"/>
      <c r="Y46" s="97"/>
      <c r="Z46" s="160">
        <v>8</v>
      </c>
      <c r="AA46" s="160">
        <v>8</v>
      </c>
      <c r="AB46" s="97"/>
      <c r="AC46" s="97"/>
      <c r="AD46" s="160">
        <v>8</v>
      </c>
      <c r="AE46" s="179">
        <v>8</v>
      </c>
      <c r="AF46" s="97"/>
      <c r="AG46" s="97"/>
      <c r="AH46" s="97"/>
      <c r="AI46" s="97"/>
      <c r="AJ46" s="98"/>
      <c r="AK46" s="321"/>
      <c r="AL46" s="279"/>
      <c r="AM46" s="305"/>
      <c r="AN46" s="308"/>
      <c r="AO46" s="311"/>
      <c r="AP46" s="311"/>
      <c r="AQ46" s="311"/>
      <c r="AR46" s="241"/>
      <c r="AS46" s="241"/>
      <c r="AT46" s="241"/>
      <c r="AU46" s="241"/>
      <c r="AV46" s="241"/>
      <c r="AW46" s="241"/>
      <c r="AX46" s="241"/>
      <c r="AY46" s="316"/>
      <c r="AZ46" s="316"/>
      <c r="BA46" s="319"/>
    </row>
    <row r="47" spans="1:53" ht="15" customHeight="1" x14ac:dyDescent="0.2">
      <c r="A47" s="293"/>
      <c r="B47" s="296"/>
      <c r="C47" s="299"/>
      <c r="D47" s="302"/>
      <c r="E47" s="146"/>
      <c r="F47" s="100" t="str">
        <f t="shared" ref="F47:V47" si="30">IF(F48&gt;0,"НУ","")</f>
        <v/>
      </c>
      <c r="G47" s="101" t="str">
        <f t="shared" si="30"/>
        <v/>
      </c>
      <c r="H47" s="101" t="str">
        <f t="shared" si="30"/>
        <v/>
      </c>
      <c r="I47" s="101" t="str">
        <f t="shared" si="30"/>
        <v/>
      </c>
      <c r="J47" s="101" t="str">
        <f t="shared" si="30"/>
        <v/>
      </c>
      <c r="K47" s="101" t="str">
        <f t="shared" si="30"/>
        <v/>
      </c>
      <c r="L47" s="101" t="str">
        <f t="shared" si="30"/>
        <v/>
      </c>
      <c r="M47" s="101" t="str">
        <f t="shared" si="30"/>
        <v/>
      </c>
      <c r="N47" s="101" t="str">
        <f t="shared" si="30"/>
        <v/>
      </c>
      <c r="O47" s="101" t="str">
        <f t="shared" si="30"/>
        <v/>
      </c>
      <c r="P47" s="101" t="str">
        <f t="shared" si="30"/>
        <v/>
      </c>
      <c r="Q47" s="101" t="str">
        <f t="shared" si="30"/>
        <v/>
      </c>
      <c r="R47" s="101" t="str">
        <f t="shared" si="30"/>
        <v/>
      </c>
      <c r="S47" s="101" t="str">
        <f t="shared" si="30"/>
        <v/>
      </c>
      <c r="T47" s="101" t="str">
        <f t="shared" si="30"/>
        <v/>
      </c>
      <c r="U47" s="101" t="str">
        <f t="shared" si="30"/>
        <v/>
      </c>
      <c r="V47" s="101" t="str">
        <f t="shared" si="30"/>
        <v/>
      </c>
      <c r="W47" s="102"/>
      <c r="X47" s="102"/>
      <c r="Y47" s="101"/>
      <c r="Z47" s="102"/>
      <c r="AA47" s="102"/>
      <c r="AB47" s="101"/>
      <c r="AC47" s="101"/>
      <c r="AD47" s="102"/>
      <c r="AE47" s="180"/>
      <c r="AF47" s="101"/>
      <c r="AG47" s="101"/>
      <c r="AH47" s="101" t="str">
        <f t="shared" si="6"/>
        <v/>
      </c>
      <c r="AI47" s="101" t="str">
        <f t="shared" si="6"/>
        <v/>
      </c>
      <c r="AJ47" s="130" t="str">
        <f t="shared" si="6"/>
        <v/>
      </c>
      <c r="AK47" s="321"/>
      <c r="AL47" s="279"/>
      <c r="AM47" s="305"/>
      <c r="AN47" s="308"/>
      <c r="AO47" s="311"/>
      <c r="AP47" s="311"/>
      <c r="AQ47" s="311"/>
      <c r="AR47" s="241"/>
      <c r="AS47" s="241"/>
      <c r="AT47" s="241"/>
      <c r="AU47" s="241"/>
      <c r="AV47" s="241"/>
      <c r="AW47" s="241"/>
      <c r="AX47" s="241"/>
      <c r="AY47" s="316"/>
      <c r="AZ47" s="316"/>
      <c r="BA47" s="319"/>
    </row>
    <row r="48" spans="1:53" ht="15" customHeight="1" thickBot="1" x14ac:dyDescent="0.25">
      <c r="A48" s="294"/>
      <c r="B48" s="297"/>
      <c r="C48" s="300"/>
      <c r="D48" s="303"/>
      <c r="E48" s="147"/>
      <c r="F48" s="105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94"/>
      <c r="X48" s="194"/>
      <c r="Y48" s="106"/>
      <c r="Z48" s="194"/>
      <c r="AA48" s="194"/>
      <c r="AB48" s="106"/>
      <c r="AC48" s="106"/>
      <c r="AD48" s="194"/>
      <c r="AE48" s="181"/>
      <c r="AF48" s="106"/>
      <c r="AG48" s="106"/>
      <c r="AH48" s="106"/>
      <c r="AI48" s="106"/>
      <c r="AJ48" s="107"/>
      <c r="AK48" s="322"/>
      <c r="AL48" s="280"/>
      <c r="AM48" s="306"/>
      <c r="AN48" s="309"/>
      <c r="AO48" s="312"/>
      <c r="AP48" s="312"/>
      <c r="AQ48" s="312"/>
      <c r="AR48" s="242"/>
      <c r="AS48" s="242"/>
      <c r="AT48" s="242"/>
      <c r="AU48" s="242"/>
      <c r="AV48" s="242"/>
      <c r="AW48" s="242"/>
      <c r="AX48" s="242"/>
      <c r="AY48" s="317"/>
      <c r="AZ48" s="317"/>
      <c r="BA48" s="320"/>
    </row>
    <row r="49" spans="1:53" ht="15" customHeight="1" x14ac:dyDescent="0.2">
      <c r="A49" s="292">
        <v>11</v>
      </c>
      <c r="B49" s="295" t="str">
        <f>IFERROR(VLOOKUP($C49,Списки!$A$1:$C$4003,2,0),"")</f>
        <v>Коцур Вікторія Володимирівна</v>
      </c>
      <c r="C49" s="343" t="s">
        <v>252</v>
      </c>
      <c r="D49" s="301" t="str">
        <f>IFERROR(VLOOKUP($C49,Списки!$A$1:$C$4003,3,0),"")</f>
        <v>старший інженер з якості</v>
      </c>
      <c r="E49" s="145"/>
      <c r="F49" s="92" t="str">
        <f>VLOOKUP(F$7,Графік!$M$5:$P$35,3,0)</f>
        <v>Р</v>
      </c>
      <c r="G49" s="124" t="str">
        <f>VLOOKUP(G$7,Графік!$M$5:$P$35,3,0)</f>
        <v>ВВ</v>
      </c>
      <c r="H49" s="124" t="str">
        <f>VLOOKUP(H$7,Графік!$M$5:$P$35,3,0)</f>
        <v>ВВ</v>
      </c>
      <c r="I49" s="124" t="str">
        <f>VLOOKUP(I$7,Графік!$M$5:$P$35,3,0)</f>
        <v>Р</v>
      </c>
      <c r="J49" s="124" t="str">
        <f>VLOOKUP(J$7,Графік!$M$5:$P$35,3,0)</f>
        <v>Р</v>
      </c>
      <c r="K49" s="124" t="str">
        <f>VLOOKUP(K$7,Графік!$M$5:$P$35,3,0)</f>
        <v>Р</v>
      </c>
      <c r="L49" s="124" t="s">
        <v>502</v>
      </c>
      <c r="M49" s="124" t="s">
        <v>502</v>
      </c>
      <c r="N49" s="124" t="str">
        <f>VLOOKUP(N$7,Графік!$M$5:$P$35,3,0)</f>
        <v>ВВ</v>
      </c>
      <c r="O49" s="124" t="str">
        <f>VLOOKUP(O$7,Графік!$M$5:$P$35,3,0)</f>
        <v>ВВ</v>
      </c>
      <c r="P49" s="124" t="s">
        <v>502</v>
      </c>
      <c r="Q49" s="124" t="s">
        <v>502</v>
      </c>
      <c r="R49" s="124" t="s">
        <v>502</v>
      </c>
      <c r="S49" s="124" t="s">
        <v>502</v>
      </c>
      <c r="T49" s="124" t="s">
        <v>502</v>
      </c>
      <c r="U49" s="124" t="str">
        <f>VLOOKUP(U$7,Графік!$M$5:$P$35,3,0)</f>
        <v>ВВ</v>
      </c>
      <c r="V49" s="124" t="str">
        <f>VLOOKUP(V$7,Графік!$M$5:$P$35,3,0)</f>
        <v>ВВ</v>
      </c>
      <c r="W49" s="159" t="s">
        <v>501</v>
      </c>
      <c r="X49" s="159" t="s">
        <v>501</v>
      </c>
      <c r="Y49" s="124" t="s">
        <v>501</v>
      </c>
      <c r="Z49" s="159" t="s">
        <v>501</v>
      </c>
      <c r="AA49" s="159" t="s">
        <v>501</v>
      </c>
      <c r="AB49" s="124" t="str">
        <f>VLOOKUP(AB$7,Графік!$M$5:$P$35,3,0)</f>
        <v>ВВ</v>
      </c>
      <c r="AC49" s="124" t="str">
        <f>VLOOKUP(AC$7,Графік!$M$5:$P$35,3,0)</f>
        <v>ВВ</v>
      </c>
      <c r="AD49" s="159" t="s">
        <v>501</v>
      </c>
      <c r="AE49" s="188" t="s">
        <v>501</v>
      </c>
      <c r="AF49" s="124" t="s">
        <v>501</v>
      </c>
      <c r="AG49" s="124" t="s">
        <v>501</v>
      </c>
      <c r="AH49" s="124"/>
      <c r="AI49" s="124"/>
      <c r="AJ49" s="125"/>
      <c r="AK49" s="321">
        <f ca="1">SUMIF($F49:$AJ52,"Р",$F50:$AJ50)</f>
        <v>32</v>
      </c>
      <c r="AL49" s="279">
        <f ca="1">SUMIF($F51:$AJ52,"НУ",$F52:$AJ52)</f>
        <v>0</v>
      </c>
      <c r="AM49" s="305">
        <f ca="1">SUMIF(F49:AJ52,"РВ",F50:AJ50)</f>
        <v>0</v>
      </c>
      <c r="AN49" s="308">
        <f ca="1">AK49+AL49+AM49</f>
        <v>32</v>
      </c>
      <c r="AO49" s="310">
        <f t="shared" ref="AO49" si="31">COUNTIF($F49:$AJ52,"=Р")</f>
        <v>4</v>
      </c>
      <c r="AP49" s="311">
        <f>COUNTIF($F49:$AJ52,"=ВВ")</f>
        <v>8</v>
      </c>
      <c r="AQ49" s="311">
        <f>COUNTIF($F49:$AJ52,"=В")</f>
        <v>0</v>
      </c>
      <c r="AR49" s="241">
        <f>COUNTIF($F49:$AJ52,"=НА")</f>
        <v>7</v>
      </c>
      <c r="AS49" s="241">
        <f>COUNTIF(F49:AJ52,"=ТН")</f>
        <v>0</v>
      </c>
      <c r="AT49" s="241">
        <f>COUNTIF($F49:$AJ52,"=ВД")</f>
        <v>0</v>
      </c>
      <c r="AU49" s="241">
        <f>COUNTIF($F49:$AJ52,"=ВП")</f>
        <v>0</v>
      </c>
      <c r="AV49" s="241">
        <f>COUNTIF($F49:$AJ52,"=ДД")</f>
        <v>0</v>
      </c>
      <c r="AW49" s="241">
        <f>COUNTIF($F49:$AJ52,"=П")</f>
        <v>0</v>
      </c>
      <c r="AX49" s="241">
        <f>COUNTIF($F49:$AJ52,"=ПР")</f>
        <v>0</v>
      </c>
      <c r="AY49" s="316">
        <f>COUNTIF($F49:$AJ52,"=І")</f>
        <v>0</v>
      </c>
      <c r="AZ49" s="316">
        <f>COUNTIF($F49:$AJ52,"=НЗ")</f>
        <v>9</v>
      </c>
      <c r="BA49" s="318">
        <f>IF(C49&gt;1,Графік!$P$36,"")</f>
        <v>160</v>
      </c>
    </row>
    <row r="50" spans="1:53" ht="15" customHeight="1" x14ac:dyDescent="0.2">
      <c r="A50" s="293"/>
      <c r="B50" s="296"/>
      <c r="C50" s="299"/>
      <c r="D50" s="302"/>
      <c r="E50" s="146"/>
      <c r="F50" s="96">
        <f t="shared" ref="F50:V50" si="32">IF(F49="Р",8,"")</f>
        <v>8</v>
      </c>
      <c r="G50" s="97" t="str">
        <f t="shared" si="32"/>
        <v/>
      </c>
      <c r="H50" s="97" t="str">
        <f t="shared" si="32"/>
        <v/>
      </c>
      <c r="I50" s="97">
        <f t="shared" si="32"/>
        <v>8</v>
      </c>
      <c r="J50" s="97">
        <f t="shared" si="32"/>
        <v>8</v>
      </c>
      <c r="K50" s="97">
        <f t="shared" si="32"/>
        <v>8</v>
      </c>
      <c r="L50" s="97" t="str">
        <f t="shared" si="32"/>
        <v/>
      </c>
      <c r="M50" s="97" t="str">
        <f t="shared" si="32"/>
        <v/>
      </c>
      <c r="N50" s="97" t="str">
        <f t="shared" si="32"/>
        <v/>
      </c>
      <c r="O50" s="97" t="str">
        <f t="shared" si="32"/>
        <v/>
      </c>
      <c r="P50" s="97" t="str">
        <f t="shared" si="32"/>
        <v/>
      </c>
      <c r="Q50" s="97" t="str">
        <f t="shared" si="32"/>
        <v/>
      </c>
      <c r="R50" s="97" t="str">
        <f t="shared" si="32"/>
        <v/>
      </c>
      <c r="S50" s="97" t="str">
        <f t="shared" si="32"/>
        <v/>
      </c>
      <c r="T50" s="97" t="str">
        <f t="shared" si="32"/>
        <v/>
      </c>
      <c r="U50" s="97" t="str">
        <f t="shared" si="32"/>
        <v/>
      </c>
      <c r="V50" s="97" t="str">
        <f t="shared" si="32"/>
        <v/>
      </c>
      <c r="W50" s="160"/>
      <c r="X50" s="160"/>
      <c r="Y50" s="97"/>
      <c r="Z50" s="160"/>
      <c r="AA50" s="160"/>
      <c r="AB50" s="97"/>
      <c r="AC50" s="97"/>
      <c r="AD50" s="160"/>
      <c r="AE50" s="179"/>
      <c r="AF50" s="97"/>
      <c r="AG50" s="97"/>
      <c r="AH50" s="97"/>
      <c r="AI50" s="97"/>
      <c r="AJ50" s="98"/>
      <c r="AK50" s="321"/>
      <c r="AL50" s="279"/>
      <c r="AM50" s="305"/>
      <c r="AN50" s="308"/>
      <c r="AO50" s="311"/>
      <c r="AP50" s="311"/>
      <c r="AQ50" s="311"/>
      <c r="AR50" s="241"/>
      <c r="AS50" s="241"/>
      <c r="AT50" s="241"/>
      <c r="AU50" s="241"/>
      <c r="AV50" s="241"/>
      <c r="AW50" s="241"/>
      <c r="AX50" s="241"/>
      <c r="AY50" s="316"/>
      <c r="AZ50" s="316"/>
      <c r="BA50" s="319"/>
    </row>
    <row r="51" spans="1:53" ht="15" customHeight="1" x14ac:dyDescent="0.2">
      <c r="A51" s="293"/>
      <c r="B51" s="296"/>
      <c r="C51" s="299"/>
      <c r="D51" s="302"/>
      <c r="E51" s="146"/>
      <c r="F51" s="100" t="str">
        <f t="shared" ref="F51:V51" si="33">IF(F52&gt;0,"НУ","")</f>
        <v/>
      </c>
      <c r="G51" s="101" t="str">
        <f t="shared" si="33"/>
        <v/>
      </c>
      <c r="H51" s="101" t="str">
        <f t="shared" si="33"/>
        <v/>
      </c>
      <c r="I51" s="101" t="str">
        <f t="shared" si="33"/>
        <v/>
      </c>
      <c r="J51" s="101" t="str">
        <f t="shared" si="33"/>
        <v/>
      </c>
      <c r="K51" s="101" t="str">
        <f t="shared" si="33"/>
        <v/>
      </c>
      <c r="L51" s="101" t="str">
        <f t="shared" si="33"/>
        <v/>
      </c>
      <c r="M51" s="101" t="str">
        <f t="shared" si="33"/>
        <v/>
      </c>
      <c r="N51" s="101" t="str">
        <f t="shared" si="33"/>
        <v/>
      </c>
      <c r="O51" s="101" t="str">
        <f t="shared" si="33"/>
        <v/>
      </c>
      <c r="P51" s="101" t="str">
        <f t="shared" si="33"/>
        <v/>
      </c>
      <c r="Q51" s="101" t="str">
        <f t="shared" si="33"/>
        <v/>
      </c>
      <c r="R51" s="101" t="str">
        <f t="shared" si="33"/>
        <v/>
      </c>
      <c r="S51" s="101" t="str">
        <f t="shared" si="33"/>
        <v/>
      </c>
      <c r="T51" s="101" t="str">
        <f t="shared" si="33"/>
        <v/>
      </c>
      <c r="U51" s="101" t="str">
        <f t="shared" si="33"/>
        <v/>
      </c>
      <c r="V51" s="101" t="str">
        <f t="shared" si="33"/>
        <v/>
      </c>
      <c r="W51" s="102"/>
      <c r="X51" s="102"/>
      <c r="Y51" s="101"/>
      <c r="Z51" s="102"/>
      <c r="AA51" s="102"/>
      <c r="AB51" s="101"/>
      <c r="AC51" s="101"/>
      <c r="AD51" s="102"/>
      <c r="AE51" s="180"/>
      <c r="AF51" s="101"/>
      <c r="AG51" s="101"/>
      <c r="AH51" s="101" t="str">
        <f t="shared" si="6"/>
        <v/>
      </c>
      <c r="AI51" s="101" t="str">
        <f t="shared" si="6"/>
        <v/>
      </c>
      <c r="AJ51" s="130" t="str">
        <f t="shared" si="6"/>
        <v/>
      </c>
      <c r="AK51" s="321"/>
      <c r="AL51" s="279"/>
      <c r="AM51" s="305"/>
      <c r="AN51" s="308"/>
      <c r="AO51" s="311"/>
      <c r="AP51" s="311"/>
      <c r="AQ51" s="311"/>
      <c r="AR51" s="241"/>
      <c r="AS51" s="241"/>
      <c r="AT51" s="241"/>
      <c r="AU51" s="241"/>
      <c r="AV51" s="241"/>
      <c r="AW51" s="241"/>
      <c r="AX51" s="241"/>
      <c r="AY51" s="316"/>
      <c r="AZ51" s="316"/>
      <c r="BA51" s="319"/>
    </row>
    <row r="52" spans="1:53" ht="15" customHeight="1" thickBot="1" x14ac:dyDescent="0.25">
      <c r="A52" s="294"/>
      <c r="B52" s="297"/>
      <c r="C52" s="300"/>
      <c r="D52" s="303"/>
      <c r="E52" s="147"/>
      <c r="F52" s="105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94"/>
      <c r="X52" s="194"/>
      <c r="Y52" s="106"/>
      <c r="Z52" s="194"/>
      <c r="AA52" s="194"/>
      <c r="AB52" s="106"/>
      <c r="AC52" s="106"/>
      <c r="AD52" s="194"/>
      <c r="AE52" s="181"/>
      <c r="AF52" s="106"/>
      <c r="AG52" s="106"/>
      <c r="AH52" s="106"/>
      <c r="AI52" s="106"/>
      <c r="AJ52" s="107"/>
      <c r="AK52" s="322"/>
      <c r="AL52" s="280"/>
      <c r="AM52" s="306"/>
      <c r="AN52" s="309"/>
      <c r="AO52" s="312"/>
      <c r="AP52" s="312"/>
      <c r="AQ52" s="312"/>
      <c r="AR52" s="242"/>
      <c r="AS52" s="242"/>
      <c r="AT52" s="242"/>
      <c r="AU52" s="242"/>
      <c r="AV52" s="242"/>
      <c r="AW52" s="242"/>
      <c r="AX52" s="242"/>
      <c r="AY52" s="317"/>
      <c r="AZ52" s="317"/>
      <c r="BA52" s="320"/>
    </row>
    <row r="53" spans="1:53" ht="15" customHeight="1" x14ac:dyDescent="0.2">
      <c r="A53" s="292">
        <v>12</v>
      </c>
      <c r="B53" s="295" t="str">
        <f>IFERROR(VLOOKUP($C53,Списки!$A$1:$C$4003,2,0),"")</f>
        <v>Коцур Людмила Володимирівна</v>
      </c>
      <c r="C53" s="343" t="s">
        <v>254</v>
      </c>
      <c r="D53" s="301" t="str">
        <f>IFERROR(VLOOKUP($C53,Списки!$A$1:$C$4003,3,0),"")</f>
        <v>старший інженер з якості</v>
      </c>
      <c r="E53" s="145"/>
      <c r="F53" s="92" t="str">
        <f>VLOOKUP(F$7,Графік!$M$5:$P$35,3,0)</f>
        <v>Р</v>
      </c>
      <c r="G53" s="124" t="str">
        <f>VLOOKUP(G$7,Графік!$M$5:$P$35,3,0)</f>
        <v>ВВ</v>
      </c>
      <c r="H53" s="124" t="str">
        <f>VLOOKUP(H$7,Графік!$M$5:$P$35,3,0)</f>
        <v>ВВ</v>
      </c>
      <c r="I53" s="124" t="str">
        <f>VLOOKUP(I$7,Графік!$M$5:$P$35,3,0)</f>
        <v>Р</v>
      </c>
      <c r="J53" s="124" t="str">
        <f>VLOOKUP(J$7,Графік!$M$5:$P$35,3,0)</f>
        <v>Р</v>
      </c>
      <c r="K53" s="124" t="str">
        <f>VLOOKUP(K$7,Графік!$M$5:$P$35,3,0)</f>
        <v>Р</v>
      </c>
      <c r="L53" s="124" t="str">
        <f>VLOOKUP(L$7,Графік!$M$5:$P$35,3,0)</f>
        <v>Р</v>
      </c>
      <c r="M53" s="124" t="str">
        <f>VLOOKUP(M$7,Графік!$M$5:$P$35,3,0)</f>
        <v>Р</v>
      </c>
      <c r="N53" s="124" t="s">
        <v>505</v>
      </c>
      <c r="O53" s="124" t="str">
        <f>VLOOKUP(O$7,Графік!$M$5:$P$35,3,0)</f>
        <v>ВВ</v>
      </c>
      <c r="P53" s="124" t="str">
        <f>VLOOKUP(P$7,Графік!$M$5:$P$35,3,0)</f>
        <v>Р</v>
      </c>
      <c r="Q53" s="124" t="str">
        <f>VLOOKUP(Q$7,Графік!$M$5:$P$35,3,0)</f>
        <v>Р</v>
      </c>
      <c r="R53" s="124" t="str">
        <f>VLOOKUP(R$7,Графік!$M$5:$P$35,3,0)</f>
        <v>Р</v>
      </c>
      <c r="S53" s="124" t="str">
        <f>VLOOKUP(S$7,Графік!$M$5:$P$35,3,0)</f>
        <v>Р</v>
      </c>
      <c r="T53" s="124" t="str">
        <f>VLOOKUP(T$7,Графік!$M$5:$P$35,3,0)</f>
        <v>Р</v>
      </c>
      <c r="U53" s="124" t="str">
        <f>VLOOKUP(U$7,Графік!$M$5:$P$35,3,0)</f>
        <v>ВВ</v>
      </c>
      <c r="V53" s="124" t="str">
        <f>VLOOKUP(V$7,Графік!$M$5:$P$35,3,0)</f>
        <v>ВВ</v>
      </c>
      <c r="W53" s="159" t="str">
        <f>VLOOKUP(W$7,Графік!$M$5:$P$35,3,0)</f>
        <v>Р</v>
      </c>
      <c r="X53" s="159" t="str">
        <f>VLOOKUP(X$7,Графік!$M$5:$P$35,3,0)</f>
        <v>Р</v>
      </c>
      <c r="Y53" s="124" t="str">
        <f>VLOOKUP(Y$7,Графік!$M$5:$P$35,3,0)</f>
        <v>Р</v>
      </c>
      <c r="Z53" s="159" t="str">
        <f>VLOOKUP(Z$7,Графік!$M$5:$P$35,3,0)</f>
        <v>Р</v>
      </c>
      <c r="AA53" s="159" t="str">
        <f>VLOOKUP(AA$7,Графік!$M$5:$P$35,3,0)</f>
        <v>Р</v>
      </c>
      <c r="AB53" s="124" t="str">
        <f>VLOOKUP(AB$7,Графік!$M$5:$P$35,3,0)</f>
        <v>ВВ</v>
      </c>
      <c r="AC53" s="124" t="str">
        <f>VLOOKUP(AC$7,Графік!$M$5:$P$35,3,0)</f>
        <v>ВВ</v>
      </c>
      <c r="AD53" s="159" t="str">
        <f>VLOOKUP(AD$7,Графік!$M$5:$P$35,3,0)</f>
        <v>Р</v>
      </c>
      <c r="AE53" s="188" t="str">
        <f>VLOOKUP(AE$7,Графік!$M$5:$P$35,3,0)</f>
        <v>Р</v>
      </c>
      <c r="AF53" s="124" t="str">
        <f>VLOOKUP(AF$7,Графік!$M$5:$P$35,3,0)</f>
        <v>Р</v>
      </c>
      <c r="AG53" s="124" t="str">
        <f>VLOOKUP(AG$7,Графік!$M$5:$P$35,3,0)</f>
        <v>Р</v>
      </c>
      <c r="AH53" s="124"/>
      <c r="AI53" s="124"/>
      <c r="AJ53" s="125"/>
      <c r="AK53" s="321">
        <f ca="1">SUMIF($F53:$AJ56,"Р",$F54:$AJ54)</f>
        <v>144</v>
      </c>
      <c r="AL53" s="279">
        <f ca="1">SUMIF($F55:$AJ56,"НУ",$F56:$AJ56)</f>
        <v>0</v>
      </c>
      <c r="AM53" s="305">
        <f ca="1">SUMIF(F53:AJ56,"РВ",F54:AJ54)</f>
        <v>8</v>
      </c>
      <c r="AN53" s="308">
        <f ca="1">AK53+AL53+AM53</f>
        <v>152</v>
      </c>
      <c r="AO53" s="310">
        <f t="shared" ref="AO53" si="34">COUNTIF($F53:$AJ56,"=Р")</f>
        <v>20</v>
      </c>
      <c r="AP53" s="311">
        <f>COUNTIF($F53:$AJ56,"=ВВ")</f>
        <v>7</v>
      </c>
      <c r="AQ53" s="311">
        <f>COUNTIF($F53:$AJ56,"=В")</f>
        <v>0</v>
      </c>
      <c r="AR53" s="241">
        <f>COUNTIF($F53:$AJ56,"=НА")</f>
        <v>0</v>
      </c>
      <c r="AS53" s="241">
        <f>COUNTIF(F53:AJ56,"=ТН")</f>
        <v>0</v>
      </c>
      <c r="AT53" s="241">
        <f>COUNTIF($F53:$AJ56,"=ВД")</f>
        <v>0</v>
      </c>
      <c r="AU53" s="241">
        <f>COUNTIF($F53:$AJ56,"=ВП")</f>
        <v>0</v>
      </c>
      <c r="AV53" s="241">
        <f>COUNTIF($F53:$AJ56,"=ДД")</f>
        <v>0</v>
      </c>
      <c r="AW53" s="241">
        <f>COUNTIF($F53:$AJ56,"=П")</f>
        <v>0</v>
      </c>
      <c r="AX53" s="241">
        <f>COUNTIF($F53:$AJ56,"=ПР")</f>
        <v>0</v>
      </c>
      <c r="AY53" s="316">
        <f>COUNTIF($F53:$AJ56,"=І")</f>
        <v>0</v>
      </c>
      <c r="AZ53" s="316">
        <f>COUNTIF($F53:$AJ56,"=НЗ")</f>
        <v>0</v>
      </c>
      <c r="BA53" s="318">
        <f>IF(C53&gt;1,Графік!$P$36,"")</f>
        <v>160</v>
      </c>
    </row>
    <row r="54" spans="1:53" ht="15" customHeight="1" x14ac:dyDescent="0.2">
      <c r="A54" s="293"/>
      <c r="B54" s="296"/>
      <c r="C54" s="299"/>
      <c r="D54" s="302"/>
      <c r="E54" s="146"/>
      <c r="F54" s="96">
        <f t="shared" ref="F54:V54" si="35">IF(F53="Р",8,"")</f>
        <v>8</v>
      </c>
      <c r="G54" s="97" t="str">
        <f t="shared" si="35"/>
        <v/>
      </c>
      <c r="H54" s="97" t="str">
        <f t="shared" si="35"/>
        <v/>
      </c>
      <c r="I54" s="97">
        <f t="shared" si="35"/>
        <v>8</v>
      </c>
      <c r="J54" s="97">
        <f t="shared" si="35"/>
        <v>8</v>
      </c>
      <c r="K54" s="97">
        <f t="shared" si="35"/>
        <v>8</v>
      </c>
      <c r="L54" s="97">
        <f t="shared" si="35"/>
        <v>8</v>
      </c>
      <c r="M54" s="97">
        <f t="shared" si="35"/>
        <v>8</v>
      </c>
      <c r="N54" s="97">
        <v>8</v>
      </c>
      <c r="O54" s="97" t="str">
        <f t="shared" si="35"/>
        <v/>
      </c>
      <c r="P54" s="97">
        <f t="shared" si="35"/>
        <v>8</v>
      </c>
      <c r="Q54" s="97">
        <f t="shared" si="35"/>
        <v>8</v>
      </c>
      <c r="R54" s="97">
        <f t="shared" si="35"/>
        <v>8</v>
      </c>
      <c r="S54" s="97">
        <f t="shared" si="35"/>
        <v>8</v>
      </c>
      <c r="T54" s="97">
        <f t="shared" si="35"/>
        <v>8</v>
      </c>
      <c r="U54" s="97" t="str">
        <f t="shared" si="35"/>
        <v/>
      </c>
      <c r="V54" s="97" t="str">
        <f t="shared" si="35"/>
        <v/>
      </c>
      <c r="W54" s="160">
        <v>8</v>
      </c>
      <c r="X54" s="160">
        <v>8</v>
      </c>
      <c r="Y54" s="97">
        <v>8</v>
      </c>
      <c r="Z54" s="160">
        <v>8</v>
      </c>
      <c r="AA54" s="160">
        <v>8</v>
      </c>
      <c r="AB54" s="97"/>
      <c r="AC54" s="97"/>
      <c r="AD54" s="160">
        <v>8</v>
      </c>
      <c r="AE54" s="179">
        <v>8</v>
      </c>
      <c r="AF54" s="97"/>
      <c r="AG54" s="97"/>
      <c r="AH54" s="97"/>
      <c r="AI54" s="97"/>
      <c r="AJ54" s="98"/>
      <c r="AK54" s="321"/>
      <c r="AL54" s="279"/>
      <c r="AM54" s="305"/>
      <c r="AN54" s="308"/>
      <c r="AO54" s="311"/>
      <c r="AP54" s="311"/>
      <c r="AQ54" s="311"/>
      <c r="AR54" s="241"/>
      <c r="AS54" s="241"/>
      <c r="AT54" s="241"/>
      <c r="AU54" s="241"/>
      <c r="AV54" s="241"/>
      <c r="AW54" s="241"/>
      <c r="AX54" s="241"/>
      <c r="AY54" s="316"/>
      <c r="AZ54" s="316"/>
      <c r="BA54" s="319"/>
    </row>
    <row r="55" spans="1:53" ht="15" customHeight="1" x14ac:dyDescent="0.2">
      <c r="A55" s="293"/>
      <c r="B55" s="296"/>
      <c r="C55" s="299"/>
      <c r="D55" s="302"/>
      <c r="E55" s="146"/>
      <c r="F55" s="100" t="str">
        <f t="shared" ref="F55:V55" si="36">IF(F56&gt;0,"НУ","")</f>
        <v/>
      </c>
      <c r="G55" s="101" t="str">
        <f t="shared" si="36"/>
        <v/>
      </c>
      <c r="H55" s="101" t="str">
        <f t="shared" si="36"/>
        <v/>
      </c>
      <c r="I55" s="101" t="str">
        <f t="shared" si="36"/>
        <v/>
      </c>
      <c r="J55" s="101" t="str">
        <f t="shared" si="36"/>
        <v/>
      </c>
      <c r="K55" s="101" t="str">
        <f t="shared" si="36"/>
        <v/>
      </c>
      <c r="L55" s="101" t="str">
        <f t="shared" si="36"/>
        <v/>
      </c>
      <c r="M55" s="101" t="str">
        <f t="shared" si="36"/>
        <v/>
      </c>
      <c r="N55" s="101" t="str">
        <f t="shared" si="36"/>
        <v/>
      </c>
      <c r="O55" s="101" t="str">
        <f t="shared" si="36"/>
        <v/>
      </c>
      <c r="P55" s="101" t="str">
        <f t="shared" si="36"/>
        <v/>
      </c>
      <c r="Q55" s="101" t="str">
        <f t="shared" si="36"/>
        <v/>
      </c>
      <c r="R55" s="101" t="str">
        <f t="shared" si="36"/>
        <v/>
      </c>
      <c r="S55" s="101" t="str">
        <f t="shared" si="36"/>
        <v/>
      </c>
      <c r="T55" s="101" t="str">
        <f t="shared" si="36"/>
        <v/>
      </c>
      <c r="U55" s="101" t="str">
        <f t="shared" si="36"/>
        <v/>
      </c>
      <c r="V55" s="101" t="str">
        <f t="shared" si="36"/>
        <v/>
      </c>
      <c r="W55" s="102"/>
      <c r="X55" s="102"/>
      <c r="Y55" s="101"/>
      <c r="Z55" s="102"/>
      <c r="AA55" s="102"/>
      <c r="AB55" s="101"/>
      <c r="AC55" s="101"/>
      <c r="AD55" s="102"/>
      <c r="AE55" s="180"/>
      <c r="AF55" s="101"/>
      <c r="AG55" s="101"/>
      <c r="AH55" s="101" t="str">
        <f t="shared" si="6"/>
        <v/>
      </c>
      <c r="AI55" s="101" t="str">
        <f t="shared" si="6"/>
        <v/>
      </c>
      <c r="AJ55" s="130" t="str">
        <f t="shared" si="6"/>
        <v/>
      </c>
      <c r="AK55" s="321"/>
      <c r="AL55" s="279"/>
      <c r="AM55" s="305"/>
      <c r="AN55" s="308"/>
      <c r="AO55" s="311"/>
      <c r="AP55" s="311"/>
      <c r="AQ55" s="311"/>
      <c r="AR55" s="241"/>
      <c r="AS55" s="241"/>
      <c r="AT55" s="241"/>
      <c r="AU55" s="241"/>
      <c r="AV55" s="241"/>
      <c r="AW55" s="241"/>
      <c r="AX55" s="241"/>
      <c r="AY55" s="316"/>
      <c r="AZ55" s="316"/>
      <c r="BA55" s="319"/>
    </row>
    <row r="56" spans="1:53" ht="15" customHeight="1" thickBot="1" x14ac:dyDescent="0.25">
      <c r="A56" s="294"/>
      <c r="B56" s="297"/>
      <c r="C56" s="300"/>
      <c r="D56" s="303"/>
      <c r="E56" s="147"/>
      <c r="F56" s="105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94"/>
      <c r="X56" s="194"/>
      <c r="Y56" s="106"/>
      <c r="Z56" s="194"/>
      <c r="AA56" s="194"/>
      <c r="AB56" s="106"/>
      <c r="AC56" s="106"/>
      <c r="AD56" s="194"/>
      <c r="AE56" s="181"/>
      <c r="AF56" s="106"/>
      <c r="AG56" s="106"/>
      <c r="AH56" s="106"/>
      <c r="AI56" s="106"/>
      <c r="AJ56" s="107"/>
      <c r="AK56" s="322"/>
      <c r="AL56" s="280"/>
      <c r="AM56" s="306"/>
      <c r="AN56" s="309"/>
      <c r="AO56" s="312"/>
      <c r="AP56" s="312"/>
      <c r="AQ56" s="312"/>
      <c r="AR56" s="242"/>
      <c r="AS56" s="242"/>
      <c r="AT56" s="242"/>
      <c r="AU56" s="242"/>
      <c r="AV56" s="242"/>
      <c r="AW56" s="242"/>
      <c r="AX56" s="242"/>
      <c r="AY56" s="317"/>
      <c r="AZ56" s="317"/>
      <c r="BA56" s="320"/>
    </row>
    <row r="57" spans="1:53" ht="15" customHeight="1" x14ac:dyDescent="0.2">
      <c r="A57" s="292">
        <v>13</v>
      </c>
      <c r="B57" s="295" t="str">
        <f>IFERROR(VLOOKUP($C57,Списки!$A$1:$C$4003,2,0),"")</f>
        <v>Кукурудзяк Андрій Васильович</v>
      </c>
      <c r="C57" s="343" t="s">
        <v>256</v>
      </c>
      <c r="D57" s="301" t="str">
        <f>IFERROR(VLOOKUP($C57,Списки!$A$1:$C$4003,3,0),"")</f>
        <v>інженер з якості</v>
      </c>
      <c r="E57" s="145"/>
      <c r="F57" s="92" t="str">
        <f>VLOOKUP(F$7,Графік!$M$5:$P$35,3,0)</f>
        <v>Р</v>
      </c>
      <c r="G57" s="124" t="str">
        <f>VLOOKUP(G$7,Графік!$M$5:$P$35,3,0)</f>
        <v>ВВ</v>
      </c>
      <c r="H57" s="124" t="str">
        <f>VLOOKUP(H$7,Графік!$M$5:$P$35,3,0)</f>
        <v>ВВ</v>
      </c>
      <c r="I57" s="124" t="str">
        <f>VLOOKUP(I$7,Графік!$M$5:$P$35,3,0)</f>
        <v>Р</v>
      </c>
      <c r="J57" s="124" t="str">
        <f>VLOOKUP(J$7,Графік!$M$5:$P$35,3,0)</f>
        <v>Р</v>
      </c>
      <c r="K57" s="124" t="str">
        <f>VLOOKUP(K$7,Графік!$M$5:$P$35,3,0)</f>
        <v>Р</v>
      </c>
      <c r="L57" s="124" t="str">
        <f>VLOOKUP(L$7,Графік!$M$5:$P$35,3,0)</f>
        <v>Р</v>
      </c>
      <c r="M57" s="124" t="s">
        <v>500</v>
      </c>
      <c r="N57" s="124" t="s">
        <v>500</v>
      </c>
      <c r="O57" s="124" t="s">
        <v>500</v>
      </c>
      <c r="P57" s="124" t="s">
        <v>500</v>
      </c>
      <c r="Q57" s="124" t="s">
        <v>500</v>
      </c>
      <c r="R57" s="124" t="str">
        <f>VLOOKUP(R$7,Графік!$M$5:$P$35,3,0)</f>
        <v>Р</v>
      </c>
      <c r="S57" s="124" t="str">
        <f>VLOOKUP(S$7,Графік!$M$5:$P$35,3,0)</f>
        <v>Р</v>
      </c>
      <c r="T57" s="124" t="str">
        <f>VLOOKUP(T$7,Графік!$M$5:$P$35,3,0)</f>
        <v>Р</v>
      </c>
      <c r="U57" s="124" t="str">
        <f>VLOOKUP(U$7,Графік!$M$5:$P$35,3,0)</f>
        <v>ВВ</v>
      </c>
      <c r="V57" s="124" t="str">
        <f>VLOOKUP(V$7,Графік!$M$5:$P$35,3,0)</f>
        <v>ВВ</v>
      </c>
      <c r="W57" s="159" t="str">
        <f>VLOOKUP(W$7,Графік!$M$5:$P$35,3,0)</f>
        <v>Р</v>
      </c>
      <c r="X57" s="159" t="str">
        <f>VLOOKUP(X$7,Графік!$M$5:$P$35,3,0)</f>
        <v>Р</v>
      </c>
      <c r="Y57" s="124" t="str">
        <f>VLOOKUP(Y$7,Графік!$M$5:$P$35,3,0)</f>
        <v>Р</v>
      </c>
      <c r="Z57" s="159" t="str">
        <f>VLOOKUP(Z$7,Графік!$M$5:$P$35,3,0)</f>
        <v>Р</v>
      </c>
      <c r="AA57" s="159" t="str">
        <f>VLOOKUP(AA$7,Графік!$M$5:$P$35,3,0)</f>
        <v>Р</v>
      </c>
      <c r="AB57" s="124" t="str">
        <f>VLOOKUP(AB$7,Графік!$M$5:$P$35,3,0)</f>
        <v>ВВ</v>
      </c>
      <c r="AC57" s="124" t="str">
        <f>VLOOKUP(AC$7,Графік!$M$5:$P$35,3,0)</f>
        <v>ВВ</v>
      </c>
      <c r="AD57" s="159" t="str">
        <f>VLOOKUP(AD$7,Графік!$M$5:$P$35,3,0)</f>
        <v>Р</v>
      </c>
      <c r="AE57" s="188" t="str">
        <f>VLOOKUP(AE$7,Графік!$M$5:$P$35,3,0)</f>
        <v>Р</v>
      </c>
      <c r="AF57" s="124" t="str">
        <f>VLOOKUP(AF$7,Графік!$M$5:$P$35,3,0)</f>
        <v>Р</v>
      </c>
      <c r="AG57" s="124" t="str">
        <f>VLOOKUP(AG$7,Графік!$M$5:$P$35,3,0)</f>
        <v>Р</v>
      </c>
      <c r="AH57" s="124"/>
      <c r="AI57" s="124"/>
      <c r="AJ57" s="125"/>
      <c r="AK57" s="321">
        <f ca="1">SUMIF($F57:$AJ60,"Р",$F58:$AJ58)</f>
        <v>120</v>
      </c>
      <c r="AL57" s="279">
        <f ca="1">SUMIF($F59:$AJ60,"НУ",$F60:$AJ60)</f>
        <v>0</v>
      </c>
      <c r="AM57" s="305">
        <f ca="1">SUMIF(F57:AJ60,"РВ",F58:AJ58)</f>
        <v>0</v>
      </c>
      <c r="AN57" s="308">
        <f ca="1">AK57+AL57+AM57</f>
        <v>120</v>
      </c>
      <c r="AO57" s="310">
        <f t="shared" ref="AO57" si="37">COUNTIF($F57:$AJ60,"=Р")</f>
        <v>17</v>
      </c>
      <c r="AP57" s="311">
        <f>COUNTIF($F57:$AJ60,"=ВВ")</f>
        <v>6</v>
      </c>
      <c r="AQ57" s="311">
        <f>COUNTIF($F57:$AJ60,"=В")</f>
        <v>0</v>
      </c>
      <c r="AR57" s="241">
        <f>COUNTIF($F57:$AJ60,"=НА")</f>
        <v>0</v>
      </c>
      <c r="AS57" s="241">
        <f>COUNTIF(F57:AJ60,"=ТН")</f>
        <v>5</v>
      </c>
      <c r="AT57" s="241">
        <f>COUNTIF($F57:$AJ60,"=ВД")</f>
        <v>0</v>
      </c>
      <c r="AU57" s="241">
        <f>COUNTIF($F57:$AJ60,"=ВП")</f>
        <v>0</v>
      </c>
      <c r="AV57" s="241">
        <f>COUNTIF($F57:$AJ60,"=ДД")</f>
        <v>0</v>
      </c>
      <c r="AW57" s="241">
        <f>COUNTIF($F57:$AJ60,"=П")</f>
        <v>0</v>
      </c>
      <c r="AX57" s="241">
        <f>COUNTIF($F57:$AJ60,"=ПР")</f>
        <v>0</v>
      </c>
      <c r="AY57" s="316">
        <f>COUNTIF($F57:$AJ60,"=І")</f>
        <v>0</v>
      </c>
      <c r="AZ57" s="316">
        <f>COUNTIF($F57:$AJ60,"=НЗ")</f>
        <v>0</v>
      </c>
      <c r="BA57" s="318">
        <f>IF(C57&gt;1,Графік!$P$36,"")</f>
        <v>160</v>
      </c>
    </row>
    <row r="58" spans="1:53" ht="15" customHeight="1" x14ac:dyDescent="0.2">
      <c r="A58" s="293"/>
      <c r="B58" s="296"/>
      <c r="C58" s="299"/>
      <c r="D58" s="302"/>
      <c r="E58" s="146"/>
      <c r="F58" s="96">
        <f t="shared" ref="F58:V58" si="38">IF(F57="Р",8,"")</f>
        <v>8</v>
      </c>
      <c r="G58" s="97" t="str">
        <f t="shared" si="38"/>
        <v/>
      </c>
      <c r="H58" s="97" t="str">
        <f t="shared" si="38"/>
        <v/>
      </c>
      <c r="I58" s="97">
        <f t="shared" si="38"/>
        <v>8</v>
      </c>
      <c r="J58" s="97">
        <f t="shared" si="38"/>
        <v>8</v>
      </c>
      <c r="K58" s="97">
        <f t="shared" si="38"/>
        <v>8</v>
      </c>
      <c r="L58" s="97">
        <f t="shared" si="38"/>
        <v>8</v>
      </c>
      <c r="M58" s="97" t="str">
        <f t="shared" si="38"/>
        <v/>
      </c>
      <c r="N58" s="97" t="str">
        <f t="shared" si="38"/>
        <v/>
      </c>
      <c r="O58" s="97" t="str">
        <f t="shared" si="38"/>
        <v/>
      </c>
      <c r="P58" s="97" t="str">
        <f t="shared" si="38"/>
        <v/>
      </c>
      <c r="Q58" s="97" t="str">
        <f t="shared" si="38"/>
        <v/>
      </c>
      <c r="R58" s="97">
        <f t="shared" si="38"/>
        <v>8</v>
      </c>
      <c r="S58" s="97">
        <f t="shared" si="38"/>
        <v>8</v>
      </c>
      <c r="T58" s="97">
        <f t="shared" si="38"/>
        <v>8</v>
      </c>
      <c r="U58" s="97" t="str">
        <f t="shared" si="38"/>
        <v/>
      </c>
      <c r="V58" s="97" t="str">
        <f t="shared" si="38"/>
        <v/>
      </c>
      <c r="W58" s="160">
        <v>8</v>
      </c>
      <c r="X58" s="160">
        <v>8</v>
      </c>
      <c r="Y58" s="97">
        <v>8</v>
      </c>
      <c r="Z58" s="160">
        <v>8</v>
      </c>
      <c r="AA58" s="160">
        <v>8</v>
      </c>
      <c r="AB58" s="97"/>
      <c r="AC58" s="97"/>
      <c r="AD58" s="160">
        <v>8</v>
      </c>
      <c r="AE58" s="179">
        <v>8</v>
      </c>
      <c r="AF58" s="97"/>
      <c r="AG58" s="97"/>
      <c r="AH58" s="97"/>
      <c r="AI58" s="97"/>
      <c r="AJ58" s="98"/>
      <c r="AK58" s="321"/>
      <c r="AL58" s="279"/>
      <c r="AM58" s="305"/>
      <c r="AN58" s="308"/>
      <c r="AO58" s="311"/>
      <c r="AP58" s="311"/>
      <c r="AQ58" s="311"/>
      <c r="AR58" s="241"/>
      <c r="AS58" s="241"/>
      <c r="AT58" s="241"/>
      <c r="AU58" s="241"/>
      <c r="AV58" s="241"/>
      <c r="AW58" s="241"/>
      <c r="AX58" s="241"/>
      <c r="AY58" s="316"/>
      <c r="AZ58" s="316"/>
      <c r="BA58" s="319"/>
    </row>
    <row r="59" spans="1:53" ht="15" customHeight="1" x14ac:dyDescent="0.2">
      <c r="A59" s="293"/>
      <c r="B59" s="296"/>
      <c r="C59" s="299"/>
      <c r="D59" s="302"/>
      <c r="E59" s="146"/>
      <c r="F59" s="100" t="str">
        <f t="shared" ref="F59:V59" si="39">IF(F60&gt;0,"НУ","")</f>
        <v/>
      </c>
      <c r="G59" s="101" t="str">
        <f t="shared" si="39"/>
        <v/>
      </c>
      <c r="H59" s="101" t="str">
        <f t="shared" si="39"/>
        <v/>
      </c>
      <c r="I59" s="101" t="str">
        <f t="shared" si="39"/>
        <v/>
      </c>
      <c r="J59" s="101" t="str">
        <f t="shared" si="39"/>
        <v/>
      </c>
      <c r="K59" s="101" t="str">
        <f t="shared" si="39"/>
        <v/>
      </c>
      <c r="L59" s="101" t="str">
        <f t="shared" si="39"/>
        <v/>
      </c>
      <c r="M59" s="101" t="str">
        <f t="shared" si="39"/>
        <v/>
      </c>
      <c r="N59" s="101" t="str">
        <f t="shared" si="39"/>
        <v/>
      </c>
      <c r="O59" s="101" t="str">
        <f t="shared" si="39"/>
        <v/>
      </c>
      <c r="P59" s="101" t="str">
        <f t="shared" si="39"/>
        <v/>
      </c>
      <c r="Q59" s="101" t="str">
        <f t="shared" si="39"/>
        <v/>
      </c>
      <c r="R59" s="101" t="str">
        <f t="shared" si="39"/>
        <v/>
      </c>
      <c r="S59" s="101" t="str">
        <f t="shared" si="39"/>
        <v/>
      </c>
      <c r="T59" s="101" t="str">
        <f t="shared" si="39"/>
        <v/>
      </c>
      <c r="U59" s="101" t="str">
        <f t="shared" si="39"/>
        <v/>
      </c>
      <c r="V59" s="101" t="str">
        <f t="shared" si="39"/>
        <v/>
      </c>
      <c r="W59" s="102"/>
      <c r="X59" s="102"/>
      <c r="Y59" s="101"/>
      <c r="Z59" s="102"/>
      <c r="AA59" s="102"/>
      <c r="AB59" s="101"/>
      <c r="AC59" s="101"/>
      <c r="AD59" s="102"/>
      <c r="AE59" s="180"/>
      <c r="AF59" s="101"/>
      <c r="AG59" s="101"/>
      <c r="AH59" s="101" t="str">
        <f t="shared" si="6"/>
        <v/>
      </c>
      <c r="AI59" s="101" t="str">
        <f t="shared" si="6"/>
        <v/>
      </c>
      <c r="AJ59" s="130" t="str">
        <f t="shared" si="6"/>
        <v/>
      </c>
      <c r="AK59" s="321"/>
      <c r="AL59" s="279"/>
      <c r="AM59" s="305"/>
      <c r="AN59" s="308"/>
      <c r="AO59" s="311"/>
      <c r="AP59" s="311"/>
      <c r="AQ59" s="311"/>
      <c r="AR59" s="241"/>
      <c r="AS59" s="241"/>
      <c r="AT59" s="241"/>
      <c r="AU59" s="241"/>
      <c r="AV59" s="241"/>
      <c r="AW59" s="241"/>
      <c r="AX59" s="241"/>
      <c r="AY59" s="316"/>
      <c r="AZ59" s="316"/>
      <c r="BA59" s="319"/>
    </row>
    <row r="60" spans="1:53" ht="15" customHeight="1" thickBot="1" x14ac:dyDescent="0.25">
      <c r="A60" s="294"/>
      <c r="B60" s="297"/>
      <c r="C60" s="300"/>
      <c r="D60" s="303"/>
      <c r="E60" s="147"/>
      <c r="F60" s="105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94"/>
      <c r="X60" s="194"/>
      <c r="Y60" s="106"/>
      <c r="Z60" s="194"/>
      <c r="AA60" s="194"/>
      <c r="AB60" s="106"/>
      <c r="AC60" s="106"/>
      <c r="AD60" s="194"/>
      <c r="AE60" s="181"/>
      <c r="AF60" s="106"/>
      <c r="AG60" s="106"/>
      <c r="AH60" s="106"/>
      <c r="AI60" s="106"/>
      <c r="AJ60" s="107"/>
      <c r="AK60" s="322"/>
      <c r="AL60" s="280"/>
      <c r="AM60" s="306"/>
      <c r="AN60" s="309"/>
      <c r="AO60" s="312"/>
      <c r="AP60" s="312"/>
      <c r="AQ60" s="312"/>
      <c r="AR60" s="242"/>
      <c r="AS60" s="242"/>
      <c r="AT60" s="242"/>
      <c r="AU60" s="242"/>
      <c r="AV60" s="242"/>
      <c r="AW60" s="242"/>
      <c r="AX60" s="242"/>
      <c r="AY60" s="317"/>
      <c r="AZ60" s="317"/>
      <c r="BA60" s="320"/>
    </row>
    <row r="61" spans="1:53" ht="15" customHeight="1" x14ac:dyDescent="0.2">
      <c r="A61" s="292">
        <v>14</v>
      </c>
      <c r="B61" s="295" t="str">
        <f>IFERROR(VLOOKUP($C61,Списки!$A$1:$C$4003,2,0),"")</f>
        <v>Матеоренко Микита Сергійович</v>
      </c>
      <c r="C61" s="343" t="s">
        <v>259</v>
      </c>
      <c r="D61" s="301" t="str">
        <f>IFERROR(VLOOKUP($C61,Списки!$A$1:$C$4003,3,0),"")</f>
        <v>лаборант</v>
      </c>
      <c r="E61" s="145"/>
      <c r="F61" s="92" t="str">
        <f>VLOOKUP(F$7,Графік!$M$5:$P$35,3,0)</f>
        <v>Р</v>
      </c>
      <c r="G61" s="124" t="str">
        <f>VLOOKUP(G$7,Графік!$M$5:$P$35,3,0)</f>
        <v>ВВ</v>
      </c>
      <c r="H61" s="124" t="str">
        <f>VLOOKUP(H$7,Графік!$M$5:$P$35,3,0)</f>
        <v>ВВ</v>
      </c>
      <c r="I61" s="124" t="str">
        <f>VLOOKUP(I$7,Графік!$M$5:$P$35,3,0)</f>
        <v>Р</v>
      </c>
      <c r="J61" s="124" t="str">
        <f>VLOOKUP(J$7,Графік!$M$5:$P$35,3,0)</f>
        <v>Р</v>
      </c>
      <c r="K61" s="124" t="str">
        <f>VLOOKUP(K$7,Графік!$M$5:$P$35,3,0)</f>
        <v>Р</v>
      </c>
      <c r="L61" s="124" t="str">
        <f>VLOOKUP(L$7,Графік!$M$5:$P$35,3,0)</f>
        <v>Р</v>
      </c>
      <c r="M61" s="124" t="str">
        <f>VLOOKUP(M$7,Графік!$M$5:$P$35,3,0)</f>
        <v>Р</v>
      </c>
      <c r="N61" s="124" t="str">
        <f>VLOOKUP(N$7,Графік!$M$5:$P$35,3,0)</f>
        <v>ВВ</v>
      </c>
      <c r="O61" s="124" t="str">
        <f>VLOOKUP(O$7,Графік!$M$5:$P$35,3,0)</f>
        <v>ВВ</v>
      </c>
      <c r="P61" s="124" t="str">
        <f>VLOOKUP(P$7,Графік!$M$5:$P$35,3,0)</f>
        <v>Р</v>
      </c>
      <c r="Q61" s="124" t="str">
        <f>VLOOKUP(Q$7,Графік!$M$5:$P$35,3,0)</f>
        <v>Р</v>
      </c>
      <c r="R61" s="124" t="str">
        <f>VLOOKUP(R$7,Графік!$M$5:$P$35,3,0)</f>
        <v>Р</v>
      </c>
      <c r="S61" s="124" t="str">
        <f>VLOOKUP(S$7,Графік!$M$5:$P$35,3,0)</f>
        <v>Р</v>
      </c>
      <c r="T61" s="124" t="str">
        <f>VLOOKUP(T$7,Графік!$M$5:$P$35,3,0)</f>
        <v>Р</v>
      </c>
      <c r="U61" s="124" t="str">
        <f>VLOOKUP(U$7,Графік!$M$5:$P$35,3,0)</f>
        <v>ВВ</v>
      </c>
      <c r="V61" s="124" t="str">
        <f>VLOOKUP(V$7,Графік!$M$5:$P$35,3,0)</f>
        <v>ВВ</v>
      </c>
      <c r="W61" s="159" t="str">
        <f>VLOOKUP(W$7,Графік!$M$5:$P$35,3,0)</f>
        <v>Р</v>
      </c>
      <c r="X61" s="159" t="str">
        <f>VLOOKUP(X$7,Графік!$M$5:$P$35,3,0)</f>
        <v>Р</v>
      </c>
      <c r="Y61" s="124" t="str">
        <f>VLOOKUP(Y$7,Графік!$M$5:$P$35,3,0)</f>
        <v>Р</v>
      </c>
      <c r="Z61" s="159" t="str">
        <f>VLOOKUP(Z$7,Графік!$M$5:$P$35,3,0)</f>
        <v>Р</v>
      </c>
      <c r="AA61" s="159" t="str">
        <f>VLOOKUP(AA$7,Графік!$M$5:$P$35,3,0)</f>
        <v>Р</v>
      </c>
      <c r="AB61" s="124" t="str">
        <f>VLOOKUP(AB$7,Графік!$M$5:$P$35,3,0)</f>
        <v>ВВ</v>
      </c>
      <c r="AC61" s="124" t="str">
        <f>VLOOKUP(AC$7,Графік!$M$5:$P$35,3,0)</f>
        <v>ВВ</v>
      </c>
      <c r="AD61" s="159" t="str">
        <f>VLOOKUP(AD$7,Графік!$M$5:$P$35,3,0)</f>
        <v>Р</v>
      </c>
      <c r="AE61" s="188" t="str">
        <f>VLOOKUP(AE$7,Графік!$M$5:$P$35,3,0)</f>
        <v>Р</v>
      </c>
      <c r="AF61" s="124" t="str">
        <f>VLOOKUP(AF$7,Графік!$M$5:$P$35,3,0)</f>
        <v>Р</v>
      </c>
      <c r="AG61" s="124" t="str">
        <f>VLOOKUP(AG$7,Графік!$M$5:$P$35,3,0)</f>
        <v>Р</v>
      </c>
      <c r="AH61" s="124"/>
      <c r="AI61" s="124"/>
      <c r="AJ61" s="125"/>
      <c r="AK61" s="321">
        <f ca="1">SUMIF($F61:$AJ64,"Р",$F62:$AJ62)</f>
        <v>144</v>
      </c>
      <c r="AL61" s="279">
        <f ca="1">SUMIF($F63:$AJ64,"НУ",$F64:$AJ64)</f>
        <v>0</v>
      </c>
      <c r="AM61" s="305">
        <f ca="1">SUMIF(F61:AJ64,"РВ",F62:AJ62)</f>
        <v>0</v>
      </c>
      <c r="AN61" s="308">
        <f ca="1">AK61+AL61+AM61</f>
        <v>144</v>
      </c>
      <c r="AO61" s="310">
        <f t="shared" ref="AO61" si="40">COUNTIF($F61:$AJ64,"=Р")</f>
        <v>20</v>
      </c>
      <c r="AP61" s="311">
        <f>COUNTIF($F61:$AJ64,"=ВВ")</f>
        <v>8</v>
      </c>
      <c r="AQ61" s="311">
        <f>COUNTIF($F61:$AJ64,"=В")</f>
        <v>0</v>
      </c>
      <c r="AR61" s="241">
        <f>COUNTIF($F61:$AJ64,"=НА")</f>
        <v>0</v>
      </c>
      <c r="AS61" s="241">
        <f>COUNTIF(F61:AJ64,"=ТН")</f>
        <v>0</v>
      </c>
      <c r="AT61" s="241">
        <f>COUNTIF($F61:$AJ64,"=ВД")</f>
        <v>0</v>
      </c>
      <c r="AU61" s="241">
        <f>COUNTIF($F61:$AJ64,"=ВП")</f>
        <v>0</v>
      </c>
      <c r="AV61" s="241">
        <f>COUNTIF($F61:$AJ64,"=ДД")</f>
        <v>0</v>
      </c>
      <c r="AW61" s="241">
        <f>COUNTIF($F61:$AJ64,"=П")</f>
        <v>0</v>
      </c>
      <c r="AX61" s="241">
        <f>COUNTIF($F61:$AJ64,"=ПР")</f>
        <v>0</v>
      </c>
      <c r="AY61" s="316">
        <f>COUNTIF($F61:$AJ64,"=І")</f>
        <v>0</v>
      </c>
      <c r="AZ61" s="316">
        <f>COUNTIF($F61:$AJ64,"=НЗ")</f>
        <v>0</v>
      </c>
      <c r="BA61" s="318">
        <f>IF(C61&gt;1,Графік!$P$36,"")</f>
        <v>160</v>
      </c>
    </row>
    <row r="62" spans="1:53" ht="15" customHeight="1" x14ac:dyDescent="0.2">
      <c r="A62" s="293"/>
      <c r="B62" s="296"/>
      <c r="C62" s="299"/>
      <c r="D62" s="302"/>
      <c r="E62" s="146"/>
      <c r="F62" s="96">
        <f t="shared" ref="F62:V62" si="41">IF(F61="Р",8,"")</f>
        <v>8</v>
      </c>
      <c r="G62" s="97" t="str">
        <f t="shared" si="41"/>
        <v/>
      </c>
      <c r="H62" s="97" t="str">
        <f t="shared" si="41"/>
        <v/>
      </c>
      <c r="I62" s="97">
        <f t="shared" si="41"/>
        <v>8</v>
      </c>
      <c r="J62" s="97">
        <f t="shared" si="41"/>
        <v>8</v>
      </c>
      <c r="K62" s="97">
        <f t="shared" si="41"/>
        <v>8</v>
      </c>
      <c r="L62" s="97">
        <f t="shared" si="41"/>
        <v>8</v>
      </c>
      <c r="M62" s="97">
        <f t="shared" si="41"/>
        <v>8</v>
      </c>
      <c r="N62" s="97" t="str">
        <f t="shared" si="41"/>
        <v/>
      </c>
      <c r="O62" s="97" t="str">
        <f t="shared" si="41"/>
        <v/>
      </c>
      <c r="P62" s="97">
        <f t="shared" si="41"/>
        <v>8</v>
      </c>
      <c r="Q62" s="97">
        <f t="shared" si="41"/>
        <v>8</v>
      </c>
      <c r="R62" s="97">
        <f t="shared" si="41"/>
        <v>8</v>
      </c>
      <c r="S62" s="97">
        <f t="shared" si="41"/>
        <v>8</v>
      </c>
      <c r="T62" s="97">
        <f t="shared" si="41"/>
        <v>8</v>
      </c>
      <c r="U62" s="97" t="str">
        <f t="shared" si="41"/>
        <v/>
      </c>
      <c r="V62" s="97" t="str">
        <f t="shared" si="41"/>
        <v/>
      </c>
      <c r="W62" s="160">
        <v>8</v>
      </c>
      <c r="X62" s="160">
        <v>8</v>
      </c>
      <c r="Y62" s="97">
        <v>8</v>
      </c>
      <c r="Z62" s="160">
        <v>8</v>
      </c>
      <c r="AA62" s="160">
        <v>8</v>
      </c>
      <c r="AB62" s="97"/>
      <c r="AC62" s="97"/>
      <c r="AD62" s="160">
        <v>8</v>
      </c>
      <c r="AE62" s="179">
        <v>8</v>
      </c>
      <c r="AF62" s="97"/>
      <c r="AG62" s="97"/>
      <c r="AH62" s="97"/>
      <c r="AI62" s="97"/>
      <c r="AJ62" s="98"/>
      <c r="AK62" s="321"/>
      <c r="AL62" s="279"/>
      <c r="AM62" s="305"/>
      <c r="AN62" s="308"/>
      <c r="AO62" s="311"/>
      <c r="AP62" s="311"/>
      <c r="AQ62" s="311"/>
      <c r="AR62" s="241"/>
      <c r="AS62" s="241"/>
      <c r="AT62" s="241"/>
      <c r="AU62" s="241"/>
      <c r="AV62" s="241"/>
      <c r="AW62" s="241"/>
      <c r="AX62" s="241"/>
      <c r="AY62" s="316"/>
      <c r="AZ62" s="316"/>
      <c r="BA62" s="319"/>
    </row>
    <row r="63" spans="1:53" ht="15" customHeight="1" x14ac:dyDescent="0.2">
      <c r="A63" s="293"/>
      <c r="B63" s="296"/>
      <c r="C63" s="299"/>
      <c r="D63" s="302"/>
      <c r="E63" s="146"/>
      <c r="F63" s="100" t="str">
        <f t="shared" ref="F63:V63" si="42">IF(F64&gt;0,"НУ","")</f>
        <v/>
      </c>
      <c r="G63" s="101" t="str">
        <f t="shared" si="42"/>
        <v/>
      </c>
      <c r="H63" s="101" t="str">
        <f t="shared" si="42"/>
        <v/>
      </c>
      <c r="I63" s="101" t="str">
        <f t="shared" si="42"/>
        <v/>
      </c>
      <c r="J63" s="101" t="str">
        <f t="shared" si="42"/>
        <v/>
      </c>
      <c r="K63" s="101" t="str">
        <f t="shared" si="42"/>
        <v/>
      </c>
      <c r="L63" s="101" t="str">
        <f t="shared" si="42"/>
        <v/>
      </c>
      <c r="M63" s="101" t="str">
        <f t="shared" si="42"/>
        <v/>
      </c>
      <c r="N63" s="101" t="str">
        <f t="shared" si="42"/>
        <v/>
      </c>
      <c r="O63" s="101" t="str">
        <f t="shared" si="42"/>
        <v/>
      </c>
      <c r="P63" s="101" t="str">
        <f t="shared" si="42"/>
        <v/>
      </c>
      <c r="Q63" s="101" t="str">
        <f t="shared" si="42"/>
        <v/>
      </c>
      <c r="R63" s="101" t="str">
        <f t="shared" si="42"/>
        <v/>
      </c>
      <c r="S63" s="101" t="str">
        <f t="shared" si="42"/>
        <v/>
      </c>
      <c r="T63" s="101" t="str">
        <f t="shared" si="42"/>
        <v/>
      </c>
      <c r="U63" s="101" t="str">
        <f t="shared" si="42"/>
        <v/>
      </c>
      <c r="V63" s="101" t="str">
        <f t="shared" si="42"/>
        <v/>
      </c>
      <c r="W63" s="102"/>
      <c r="X63" s="102"/>
      <c r="Y63" s="101"/>
      <c r="Z63" s="102"/>
      <c r="AA63" s="102"/>
      <c r="AB63" s="101"/>
      <c r="AC63" s="101"/>
      <c r="AD63" s="102"/>
      <c r="AE63" s="180"/>
      <c r="AF63" s="101"/>
      <c r="AG63" s="101"/>
      <c r="AH63" s="101" t="str">
        <f t="shared" si="6"/>
        <v/>
      </c>
      <c r="AI63" s="101" t="str">
        <f t="shared" si="6"/>
        <v/>
      </c>
      <c r="AJ63" s="130" t="str">
        <f t="shared" si="6"/>
        <v/>
      </c>
      <c r="AK63" s="321"/>
      <c r="AL63" s="279"/>
      <c r="AM63" s="305"/>
      <c r="AN63" s="308"/>
      <c r="AO63" s="311"/>
      <c r="AP63" s="311"/>
      <c r="AQ63" s="311"/>
      <c r="AR63" s="241"/>
      <c r="AS63" s="241"/>
      <c r="AT63" s="241"/>
      <c r="AU63" s="241"/>
      <c r="AV63" s="241"/>
      <c r="AW63" s="241"/>
      <c r="AX63" s="241"/>
      <c r="AY63" s="316"/>
      <c r="AZ63" s="316"/>
      <c r="BA63" s="319"/>
    </row>
    <row r="64" spans="1:53" ht="15" customHeight="1" thickBot="1" x14ac:dyDescent="0.25">
      <c r="A64" s="294"/>
      <c r="B64" s="297"/>
      <c r="C64" s="300"/>
      <c r="D64" s="303"/>
      <c r="E64" s="147"/>
      <c r="F64" s="105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94"/>
      <c r="X64" s="194"/>
      <c r="Y64" s="106"/>
      <c r="Z64" s="194"/>
      <c r="AA64" s="194"/>
      <c r="AB64" s="106"/>
      <c r="AC64" s="106"/>
      <c r="AD64" s="194"/>
      <c r="AE64" s="181"/>
      <c r="AF64" s="106"/>
      <c r="AG64" s="106"/>
      <c r="AH64" s="106"/>
      <c r="AI64" s="106"/>
      <c r="AJ64" s="107"/>
      <c r="AK64" s="322"/>
      <c r="AL64" s="280"/>
      <c r="AM64" s="306"/>
      <c r="AN64" s="309"/>
      <c r="AO64" s="312"/>
      <c r="AP64" s="312"/>
      <c r="AQ64" s="312"/>
      <c r="AR64" s="242"/>
      <c r="AS64" s="242"/>
      <c r="AT64" s="242"/>
      <c r="AU64" s="242"/>
      <c r="AV64" s="242"/>
      <c r="AW64" s="242"/>
      <c r="AX64" s="242"/>
      <c r="AY64" s="317"/>
      <c r="AZ64" s="317"/>
      <c r="BA64" s="320"/>
    </row>
    <row r="65" spans="1:53" ht="15" customHeight="1" x14ac:dyDescent="0.2">
      <c r="A65" s="292">
        <v>15</v>
      </c>
      <c r="B65" s="295" t="str">
        <f>IFERROR(VLOOKUP($C65,Списки!$A$1:$C$4003,2,0),"")</f>
        <v>Мафтей Іван Іванович</v>
      </c>
      <c r="C65" s="343" t="s">
        <v>261</v>
      </c>
      <c r="D65" s="301" t="str">
        <f>IFERROR(VLOOKUP($C65,Списки!$A$1:$C$4003,3,0),"")</f>
        <v>лаборант</v>
      </c>
      <c r="E65" s="145"/>
      <c r="F65" s="92" t="str">
        <f>VLOOKUP(F$7,Графік!$M$5:$P$35,3,0)</f>
        <v>Р</v>
      </c>
      <c r="G65" s="124" t="str">
        <f>VLOOKUP(G$7,Графік!$M$5:$P$35,3,0)</f>
        <v>ВВ</v>
      </c>
      <c r="H65" s="124" t="str">
        <f>VLOOKUP(H$7,Графік!$M$5:$P$35,3,0)</f>
        <v>ВВ</v>
      </c>
      <c r="I65" s="124" t="str">
        <f>VLOOKUP(I$7,Графік!$M$5:$P$35,3,0)</f>
        <v>Р</v>
      </c>
      <c r="J65" s="124" t="str">
        <f>VLOOKUP(J$7,Графік!$M$5:$P$35,3,0)</f>
        <v>Р</v>
      </c>
      <c r="K65" s="124" t="str">
        <f>VLOOKUP(K$7,Графік!$M$5:$P$35,3,0)</f>
        <v>Р</v>
      </c>
      <c r="L65" s="124" t="str">
        <f>VLOOKUP(L$7,Графік!$M$5:$P$35,3,0)</f>
        <v>Р</v>
      </c>
      <c r="M65" s="124" t="str">
        <f>VLOOKUP(M$7,Графік!$M$5:$P$35,3,0)</f>
        <v>Р</v>
      </c>
      <c r="N65" s="124" t="str">
        <f>VLOOKUP(N$7,Графік!$M$5:$P$35,3,0)</f>
        <v>ВВ</v>
      </c>
      <c r="O65" s="124" t="str">
        <f>VLOOKUP(O$7,Графік!$M$5:$P$35,3,0)</f>
        <v>ВВ</v>
      </c>
      <c r="P65" s="124" t="str">
        <f>VLOOKUP(P$7,Графік!$M$5:$P$35,3,0)</f>
        <v>Р</v>
      </c>
      <c r="Q65" s="124" t="str">
        <f>VLOOKUP(Q$7,Графік!$M$5:$P$35,3,0)</f>
        <v>Р</v>
      </c>
      <c r="R65" s="124" t="str">
        <f>VLOOKUP(R$7,Графік!$M$5:$P$35,3,0)</f>
        <v>Р</v>
      </c>
      <c r="S65" s="124" t="s">
        <v>502</v>
      </c>
      <c r="T65" s="124" t="str">
        <f>VLOOKUP(T$7,Графік!$M$5:$P$35,3,0)</f>
        <v>Р</v>
      </c>
      <c r="U65" s="124" t="str">
        <f>VLOOKUP(U$7,Графік!$M$5:$P$35,3,0)</f>
        <v>ВВ</v>
      </c>
      <c r="V65" s="124" t="str">
        <f>VLOOKUP(V$7,Графік!$M$5:$P$35,3,0)</f>
        <v>ВВ</v>
      </c>
      <c r="W65" s="159" t="str">
        <f>VLOOKUP(W$7,Графік!$M$5:$P$35,3,0)</f>
        <v>Р</v>
      </c>
      <c r="X65" s="159" t="str">
        <f>VLOOKUP(X$7,Графік!$M$5:$P$35,3,0)</f>
        <v>Р</v>
      </c>
      <c r="Y65" s="124" t="str">
        <f>VLOOKUP(Y$7,Графік!$M$5:$P$35,3,0)</f>
        <v>Р</v>
      </c>
      <c r="Z65" s="159" t="str">
        <f>VLOOKUP(Z$7,Графік!$M$5:$P$35,3,0)</f>
        <v>Р</v>
      </c>
      <c r="AA65" s="159" t="str">
        <f>VLOOKUP(AA$7,Графік!$M$5:$P$35,3,0)</f>
        <v>Р</v>
      </c>
      <c r="AB65" s="124" t="s">
        <v>505</v>
      </c>
      <c r="AC65" s="124" t="str">
        <f>VLOOKUP(AC$7,Графік!$M$5:$P$35,3,0)</f>
        <v>ВВ</v>
      </c>
      <c r="AD65" s="159" t="str">
        <f>VLOOKUP(AD$7,Графік!$M$5:$P$35,3,0)</f>
        <v>Р</v>
      </c>
      <c r="AE65" s="188" t="str">
        <f>VLOOKUP(AE$7,Графік!$M$5:$P$35,3,0)</f>
        <v>Р</v>
      </c>
      <c r="AF65" s="124" t="str">
        <f>VLOOKUP(AF$7,Графік!$M$5:$P$35,3,0)</f>
        <v>Р</v>
      </c>
      <c r="AG65" s="124" t="str">
        <f>VLOOKUP(AG$7,Графік!$M$5:$P$35,3,0)</f>
        <v>Р</v>
      </c>
      <c r="AH65" s="124"/>
      <c r="AI65" s="124"/>
      <c r="AJ65" s="125"/>
      <c r="AK65" s="321">
        <f ca="1">SUMIF($F65:$AJ68,"Р",$F66:$AJ66)</f>
        <v>136</v>
      </c>
      <c r="AL65" s="279">
        <f ca="1">SUMIF($F67:$AJ68,"НУ",$F68:$AJ68)</f>
        <v>0</v>
      </c>
      <c r="AM65" s="305">
        <f ca="1">SUMIF(F65:AJ68,"РВ",F66:AJ66)</f>
        <v>9</v>
      </c>
      <c r="AN65" s="308">
        <f ca="1">AK65+AL65+AM65</f>
        <v>145</v>
      </c>
      <c r="AO65" s="310">
        <f t="shared" ref="AO65" si="43">COUNTIF($F65:$AJ68,"=Р")</f>
        <v>19</v>
      </c>
      <c r="AP65" s="311">
        <f>COUNTIF($F65:$AJ68,"=ВВ")</f>
        <v>7</v>
      </c>
      <c r="AQ65" s="311">
        <f>COUNTIF($F65:$AJ68,"=В")</f>
        <v>0</v>
      </c>
      <c r="AR65" s="241">
        <f>COUNTIF($F65:$AJ68,"=НА")</f>
        <v>1</v>
      </c>
      <c r="AS65" s="241">
        <f>COUNTIF(F65:AJ68,"=ТН")</f>
        <v>0</v>
      </c>
      <c r="AT65" s="241">
        <f>COUNTIF($F65:$AJ68,"=ВД")</f>
        <v>0</v>
      </c>
      <c r="AU65" s="241">
        <f>COUNTIF($F65:$AJ68,"=ВП")</f>
        <v>0</v>
      </c>
      <c r="AV65" s="241">
        <f>COUNTIF($F65:$AJ68,"=ДД")</f>
        <v>0</v>
      </c>
      <c r="AW65" s="241">
        <f>COUNTIF($F65:$AJ68,"=П")</f>
        <v>0</v>
      </c>
      <c r="AX65" s="241">
        <f>COUNTIF($F65:$AJ68,"=ПР")</f>
        <v>0</v>
      </c>
      <c r="AY65" s="316">
        <f>COUNTIF($F65:$AJ68,"=І")</f>
        <v>0</v>
      </c>
      <c r="AZ65" s="316">
        <f>COUNTIF($F65:$AJ68,"=НЗ")</f>
        <v>0</v>
      </c>
      <c r="BA65" s="318">
        <f>IF(C65&gt;1,Графік!$P$36,"")</f>
        <v>160</v>
      </c>
    </row>
    <row r="66" spans="1:53" ht="15" customHeight="1" x14ac:dyDescent="0.2">
      <c r="A66" s="293"/>
      <c r="B66" s="296"/>
      <c r="C66" s="299"/>
      <c r="D66" s="302"/>
      <c r="E66" s="146"/>
      <c r="F66" s="96">
        <f t="shared" ref="F66:V66" si="44">IF(F65="Р",8,"")</f>
        <v>8</v>
      </c>
      <c r="G66" s="97" t="str">
        <f t="shared" si="44"/>
        <v/>
      </c>
      <c r="H66" s="97" t="str">
        <f t="shared" si="44"/>
        <v/>
      </c>
      <c r="I66" s="97">
        <f t="shared" si="44"/>
        <v>8</v>
      </c>
      <c r="J66" s="97">
        <f t="shared" si="44"/>
        <v>8</v>
      </c>
      <c r="K66" s="97">
        <f t="shared" si="44"/>
        <v>8</v>
      </c>
      <c r="L66" s="97">
        <f t="shared" si="44"/>
        <v>8</v>
      </c>
      <c r="M66" s="97">
        <f t="shared" si="44"/>
        <v>8</v>
      </c>
      <c r="N66" s="97" t="str">
        <f t="shared" si="44"/>
        <v/>
      </c>
      <c r="O66" s="97" t="str">
        <f t="shared" si="44"/>
        <v/>
      </c>
      <c r="P66" s="97">
        <f t="shared" si="44"/>
        <v>8</v>
      </c>
      <c r="Q66" s="97">
        <f t="shared" si="44"/>
        <v>8</v>
      </c>
      <c r="R66" s="97">
        <f t="shared" si="44"/>
        <v>8</v>
      </c>
      <c r="S66" s="97" t="str">
        <f t="shared" si="44"/>
        <v/>
      </c>
      <c r="T66" s="97">
        <f t="shared" si="44"/>
        <v>8</v>
      </c>
      <c r="U66" s="97" t="str">
        <f t="shared" si="44"/>
        <v/>
      </c>
      <c r="V66" s="97" t="str">
        <f t="shared" si="44"/>
        <v/>
      </c>
      <c r="W66" s="160">
        <v>8</v>
      </c>
      <c r="X66" s="160">
        <v>8</v>
      </c>
      <c r="Y66" s="97">
        <v>8</v>
      </c>
      <c r="Z66" s="160">
        <v>8</v>
      </c>
      <c r="AA66" s="160">
        <v>8</v>
      </c>
      <c r="AB66" s="97">
        <v>9</v>
      </c>
      <c r="AC66" s="97"/>
      <c r="AD66" s="160">
        <v>8</v>
      </c>
      <c r="AE66" s="179">
        <v>8</v>
      </c>
      <c r="AF66" s="97"/>
      <c r="AG66" s="97"/>
      <c r="AH66" s="97"/>
      <c r="AI66" s="97"/>
      <c r="AJ66" s="98"/>
      <c r="AK66" s="321"/>
      <c r="AL66" s="279"/>
      <c r="AM66" s="305"/>
      <c r="AN66" s="308"/>
      <c r="AO66" s="311"/>
      <c r="AP66" s="311"/>
      <c r="AQ66" s="311"/>
      <c r="AR66" s="241"/>
      <c r="AS66" s="241"/>
      <c r="AT66" s="241"/>
      <c r="AU66" s="241"/>
      <c r="AV66" s="241"/>
      <c r="AW66" s="241"/>
      <c r="AX66" s="241"/>
      <c r="AY66" s="316"/>
      <c r="AZ66" s="316"/>
      <c r="BA66" s="319"/>
    </row>
    <row r="67" spans="1:53" ht="15" customHeight="1" x14ac:dyDescent="0.2">
      <c r="A67" s="293"/>
      <c r="B67" s="296"/>
      <c r="C67" s="299"/>
      <c r="D67" s="302"/>
      <c r="E67" s="146"/>
      <c r="F67" s="100" t="str">
        <f t="shared" ref="F67:V67" si="45">IF(F68&gt;0,"НУ","")</f>
        <v/>
      </c>
      <c r="G67" s="101" t="str">
        <f t="shared" si="45"/>
        <v/>
      </c>
      <c r="H67" s="101" t="str">
        <f t="shared" si="45"/>
        <v/>
      </c>
      <c r="I67" s="101" t="str">
        <f t="shared" si="45"/>
        <v/>
      </c>
      <c r="J67" s="101" t="str">
        <f t="shared" si="45"/>
        <v/>
      </c>
      <c r="K67" s="101" t="str">
        <f t="shared" si="45"/>
        <v/>
      </c>
      <c r="L67" s="101" t="str">
        <f t="shared" si="45"/>
        <v/>
      </c>
      <c r="M67" s="101" t="str">
        <f t="shared" si="45"/>
        <v/>
      </c>
      <c r="N67" s="101" t="str">
        <f t="shared" si="45"/>
        <v/>
      </c>
      <c r="O67" s="101" t="str">
        <f t="shared" si="45"/>
        <v/>
      </c>
      <c r="P67" s="101" t="str">
        <f t="shared" si="45"/>
        <v/>
      </c>
      <c r="Q67" s="101" t="str">
        <f t="shared" si="45"/>
        <v/>
      </c>
      <c r="R67" s="101" t="str">
        <f t="shared" si="45"/>
        <v/>
      </c>
      <c r="S67" s="101" t="str">
        <f t="shared" si="45"/>
        <v/>
      </c>
      <c r="T67" s="101" t="str">
        <f t="shared" si="45"/>
        <v/>
      </c>
      <c r="U67" s="101" t="str">
        <f t="shared" si="45"/>
        <v/>
      </c>
      <c r="V67" s="101" t="str">
        <f t="shared" si="45"/>
        <v/>
      </c>
      <c r="W67" s="102"/>
      <c r="X67" s="102"/>
      <c r="Y67" s="101"/>
      <c r="Z67" s="102"/>
      <c r="AA67" s="102"/>
      <c r="AB67" s="101"/>
      <c r="AC67" s="101"/>
      <c r="AD67" s="102"/>
      <c r="AE67" s="180"/>
      <c r="AF67" s="101"/>
      <c r="AG67" s="101"/>
      <c r="AH67" s="101" t="str">
        <f t="shared" si="6"/>
        <v/>
      </c>
      <c r="AI67" s="101" t="str">
        <f t="shared" si="6"/>
        <v/>
      </c>
      <c r="AJ67" s="130" t="str">
        <f t="shared" si="6"/>
        <v/>
      </c>
      <c r="AK67" s="321"/>
      <c r="AL67" s="279"/>
      <c r="AM67" s="305"/>
      <c r="AN67" s="308"/>
      <c r="AO67" s="311"/>
      <c r="AP67" s="311"/>
      <c r="AQ67" s="311"/>
      <c r="AR67" s="241"/>
      <c r="AS67" s="241"/>
      <c r="AT67" s="241"/>
      <c r="AU67" s="241"/>
      <c r="AV67" s="241"/>
      <c r="AW67" s="241"/>
      <c r="AX67" s="241"/>
      <c r="AY67" s="316"/>
      <c r="AZ67" s="316"/>
      <c r="BA67" s="319"/>
    </row>
    <row r="68" spans="1:53" ht="15" customHeight="1" thickBot="1" x14ac:dyDescent="0.25">
      <c r="A68" s="294"/>
      <c r="B68" s="297"/>
      <c r="C68" s="300"/>
      <c r="D68" s="303"/>
      <c r="E68" s="147"/>
      <c r="F68" s="105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94"/>
      <c r="X68" s="194"/>
      <c r="Y68" s="106"/>
      <c r="Z68" s="194"/>
      <c r="AA68" s="194"/>
      <c r="AB68" s="106"/>
      <c r="AC68" s="106"/>
      <c r="AD68" s="194"/>
      <c r="AE68" s="181"/>
      <c r="AF68" s="106"/>
      <c r="AG68" s="106"/>
      <c r="AH68" s="106"/>
      <c r="AI68" s="106"/>
      <c r="AJ68" s="107"/>
      <c r="AK68" s="322"/>
      <c r="AL68" s="280"/>
      <c r="AM68" s="306"/>
      <c r="AN68" s="309"/>
      <c r="AO68" s="312"/>
      <c r="AP68" s="312"/>
      <c r="AQ68" s="312"/>
      <c r="AR68" s="242"/>
      <c r="AS68" s="242"/>
      <c r="AT68" s="242"/>
      <c r="AU68" s="242"/>
      <c r="AV68" s="242"/>
      <c r="AW68" s="242"/>
      <c r="AX68" s="242"/>
      <c r="AY68" s="317"/>
      <c r="AZ68" s="317"/>
      <c r="BA68" s="320"/>
    </row>
    <row r="69" spans="1:53" ht="15" customHeight="1" x14ac:dyDescent="0.2">
      <c r="A69" s="292">
        <v>16</v>
      </c>
      <c r="B69" s="295" t="str">
        <f>IFERROR(VLOOKUP($C69,Списки!$A$1:$C$4003,2,0),"")</f>
        <v>Слінько Мар'яна Дмитрівна</v>
      </c>
      <c r="C69" s="343" t="s">
        <v>264</v>
      </c>
      <c r="D69" s="301" t="str">
        <f>IFERROR(VLOOKUP($C69,Списки!$A$1:$C$4003,3,0),"")</f>
        <v>інженер з якості</v>
      </c>
      <c r="E69" s="145"/>
      <c r="F69" s="92" t="str">
        <f>VLOOKUP(F$7,Графік!$M$5:$P$35,3,0)</f>
        <v>Р</v>
      </c>
      <c r="G69" s="124" t="str">
        <f>VLOOKUP(G$7,Графік!$M$5:$P$35,3,0)</f>
        <v>ВВ</v>
      </c>
      <c r="H69" s="124" t="str">
        <f>VLOOKUP(H$7,Графік!$M$5:$P$35,3,0)</f>
        <v>ВВ</v>
      </c>
      <c r="I69" s="124" t="str">
        <f>VLOOKUP(I$7,Графік!$M$5:$P$35,3,0)</f>
        <v>Р</v>
      </c>
      <c r="J69" s="124" t="str">
        <f>VLOOKUP(J$7,Графік!$M$5:$P$35,3,0)</f>
        <v>Р</v>
      </c>
      <c r="K69" s="124" t="str">
        <f>VLOOKUP(K$7,Графік!$M$5:$P$35,3,0)</f>
        <v>Р</v>
      </c>
      <c r="L69" s="124" t="str">
        <f>VLOOKUP(L$7,Графік!$M$5:$P$35,3,0)</f>
        <v>Р</v>
      </c>
      <c r="M69" s="124" t="str">
        <f>VLOOKUP(M$7,Графік!$M$5:$P$35,3,0)</f>
        <v>Р</v>
      </c>
      <c r="N69" s="124" t="str">
        <f>VLOOKUP(N$7,Графік!$M$5:$P$35,3,0)</f>
        <v>ВВ</v>
      </c>
      <c r="O69" s="124" t="str">
        <f>VLOOKUP(O$7,Графік!$M$5:$P$35,3,0)</f>
        <v>ВВ</v>
      </c>
      <c r="P69" s="124" t="str">
        <f>VLOOKUP(P$7,Графік!$M$5:$P$35,3,0)</f>
        <v>Р</v>
      </c>
      <c r="Q69" s="124" t="str">
        <f>VLOOKUP(Q$7,Графік!$M$5:$P$35,3,0)</f>
        <v>Р</v>
      </c>
      <c r="R69" s="124" t="str">
        <f>VLOOKUP(R$7,Графік!$M$5:$P$35,3,0)</f>
        <v>Р</v>
      </c>
      <c r="S69" s="124" t="str">
        <f>VLOOKUP(S$7,Графік!$M$5:$P$35,3,0)</f>
        <v>Р</v>
      </c>
      <c r="T69" s="124" t="str">
        <f>VLOOKUP(T$7,Графік!$M$5:$P$35,3,0)</f>
        <v>Р</v>
      </c>
      <c r="U69" s="124" t="s">
        <v>505</v>
      </c>
      <c r="V69" s="124" t="str">
        <f>VLOOKUP(V$7,Графік!$M$5:$P$35,3,0)</f>
        <v>ВВ</v>
      </c>
      <c r="W69" s="159" t="str">
        <f>VLOOKUP(W$7,Графік!$M$5:$P$35,3,0)</f>
        <v>Р</v>
      </c>
      <c r="X69" s="159" t="str">
        <f>VLOOKUP(X$7,Графік!$M$5:$P$35,3,0)</f>
        <v>Р</v>
      </c>
      <c r="Y69" s="124" t="str">
        <f>VLOOKUP(Y$7,Графік!$M$5:$P$35,3,0)</f>
        <v>Р</v>
      </c>
      <c r="Z69" s="159" t="str">
        <f>VLOOKUP(Z$7,Графік!$M$5:$P$35,3,0)</f>
        <v>Р</v>
      </c>
      <c r="AA69" s="159" t="str">
        <f>VLOOKUP(AA$7,Графік!$M$5:$P$35,3,0)</f>
        <v>Р</v>
      </c>
      <c r="AB69" s="124" t="str">
        <f>VLOOKUP(AB$7,Графік!$M$5:$P$35,3,0)</f>
        <v>ВВ</v>
      </c>
      <c r="AC69" s="124" t="str">
        <f>VLOOKUP(AC$7,Графік!$M$5:$P$35,3,0)</f>
        <v>ВВ</v>
      </c>
      <c r="AD69" s="124" t="str">
        <f>VLOOKUP(AD$7,Графік!$M$5:$P$35,3,0)</f>
        <v>Р</v>
      </c>
      <c r="AE69" s="124" t="str">
        <f>VLOOKUP(AE$7,Графік!$M$5:$P$35,3,0)</f>
        <v>Р</v>
      </c>
      <c r="AF69" s="124" t="str">
        <f>VLOOKUP(AF$7,Графік!$M$5:$P$35,3,0)</f>
        <v>Р</v>
      </c>
      <c r="AG69" s="124" t="str">
        <f>VLOOKUP(AG$7,Графік!$M$5:$P$35,3,0)</f>
        <v>Р</v>
      </c>
      <c r="AH69" s="124"/>
      <c r="AI69" s="124"/>
      <c r="AJ69" s="125"/>
      <c r="AK69" s="321">
        <f ca="1">SUMIF($F69:$AJ72,"Р",$F70:$AJ70)</f>
        <v>144</v>
      </c>
      <c r="AL69" s="279">
        <f ca="1">SUMIF($F71:$AJ72,"НУ",$F72:$AJ72)</f>
        <v>0</v>
      </c>
      <c r="AM69" s="305">
        <f ca="1">SUMIF(F69:AJ72,"РВ",F70:AJ70)</f>
        <v>5.5</v>
      </c>
      <c r="AN69" s="308">
        <f ca="1">AK69+AL69+AM69</f>
        <v>149.5</v>
      </c>
      <c r="AO69" s="310">
        <f t="shared" ref="AO69" si="46">COUNTIF($F69:$AJ72,"=Р")</f>
        <v>20</v>
      </c>
      <c r="AP69" s="311">
        <f>COUNTIF($F69:$AJ72,"=ВВ")</f>
        <v>7</v>
      </c>
      <c r="AQ69" s="311">
        <f>COUNTIF($F69:$AJ72,"=В")</f>
        <v>0</v>
      </c>
      <c r="AR69" s="241">
        <f>COUNTIF($F69:$AJ72,"=НА")</f>
        <v>0</v>
      </c>
      <c r="AS69" s="241">
        <f>COUNTIF(F69:AJ72,"=ТН")</f>
        <v>0</v>
      </c>
      <c r="AT69" s="241">
        <f>COUNTIF($F69:$AJ72,"=ВД")</f>
        <v>0</v>
      </c>
      <c r="AU69" s="241">
        <f>COUNTIF($F69:$AJ72,"=ВП")</f>
        <v>0</v>
      </c>
      <c r="AV69" s="241">
        <f>COUNTIF($F69:$AJ72,"=ДД")</f>
        <v>0</v>
      </c>
      <c r="AW69" s="241">
        <f>COUNTIF($F69:$AJ72,"=П")</f>
        <v>0</v>
      </c>
      <c r="AX69" s="241">
        <f>COUNTIF($F69:$AJ72,"=ПР")</f>
        <v>0</v>
      </c>
      <c r="AY69" s="316">
        <f>COUNTIF($F69:$AJ72,"=І")</f>
        <v>0</v>
      </c>
      <c r="AZ69" s="316">
        <f>COUNTIF($F69:$AJ72,"=НЗ")</f>
        <v>0</v>
      </c>
      <c r="BA69" s="318">
        <f>IF(C69&gt;1,Графік!$P$36,"")</f>
        <v>160</v>
      </c>
    </row>
    <row r="70" spans="1:53" ht="15" customHeight="1" x14ac:dyDescent="0.2">
      <c r="A70" s="293"/>
      <c r="B70" s="296"/>
      <c r="C70" s="299"/>
      <c r="D70" s="302"/>
      <c r="E70" s="146"/>
      <c r="F70" s="96">
        <f t="shared" ref="F70:V70" si="47">IF(F69="Р",8,"")</f>
        <v>8</v>
      </c>
      <c r="G70" s="97" t="str">
        <f t="shared" si="47"/>
        <v/>
      </c>
      <c r="H70" s="97" t="str">
        <f t="shared" si="47"/>
        <v/>
      </c>
      <c r="I70" s="97">
        <f t="shared" si="47"/>
        <v>8</v>
      </c>
      <c r="J70" s="97">
        <f t="shared" si="47"/>
        <v>8</v>
      </c>
      <c r="K70" s="97">
        <f t="shared" si="47"/>
        <v>8</v>
      </c>
      <c r="L70" s="97">
        <f t="shared" si="47"/>
        <v>8</v>
      </c>
      <c r="M70" s="97">
        <f t="shared" si="47"/>
        <v>8</v>
      </c>
      <c r="N70" s="97" t="str">
        <f t="shared" si="47"/>
        <v/>
      </c>
      <c r="O70" s="97" t="str">
        <f t="shared" si="47"/>
        <v/>
      </c>
      <c r="P70" s="97">
        <f t="shared" si="47"/>
        <v>8</v>
      </c>
      <c r="Q70" s="97">
        <f t="shared" si="47"/>
        <v>8</v>
      </c>
      <c r="R70" s="97">
        <f t="shared" si="47"/>
        <v>8</v>
      </c>
      <c r="S70" s="97">
        <f t="shared" si="47"/>
        <v>8</v>
      </c>
      <c r="T70" s="97">
        <f t="shared" si="47"/>
        <v>8</v>
      </c>
      <c r="U70" s="97">
        <v>5.5</v>
      </c>
      <c r="V70" s="97" t="str">
        <f t="shared" si="47"/>
        <v/>
      </c>
      <c r="W70" s="160">
        <v>8</v>
      </c>
      <c r="X70" s="160">
        <v>8</v>
      </c>
      <c r="Y70" s="97">
        <v>8</v>
      </c>
      <c r="Z70" s="160">
        <v>8</v>
      </c>
      <c r="AA70" s="160">
        <v>8</v>
      </c>
      <c r="AB70" s="97"/>
      <c r="AC70" s="97"/>
      <c r="AD70" s="160">
        <v>8</v>
      </c>
      <c r="AE70" s="179">
        <v>8</v>
      </c>
      <c r="AF70" s="97"/>
      <c r="AG70" s="97"/>
      <c r="AH70" s="97"/>
      <c r="AI70" s="97"/>
      <c r="AJ70" s="98"/>
      <c r="AK70" s="321"/>
      <c r="AL70" s="279"/>
      <c r="AM70" s="305"/>
      <c r="AN70" s="308"/>
      <c r="AO70" s="311"/>
      <c r="AP70" s="311"/>
      <c r="AQ70" s="311"/>
      <c r="AR70" s="241"/>
      <c r="AS70" s="241"/>
      <c r="AT70" s="241"/>
      <c r="AU70" s="241"/>
      <c r="AV70" s="241"/>
      <c r="AW70" s="241"/>
      <c r="AX70" s="241"/>
      <c r="AY70" s="316"/>
      <c r="AZ70" s="316"/>
      <c r="BA70" s="319"/>
    </row>
    <row r="71" spans="1:53" ht="15" customHeight="1" x14ac:dyDescent="0.2">
      <c r="A71" s="293"/>
      <c r="B71" s="296"/>
      <c r="C71" s="299"/>
      <c r="D71" s="302"/>
      <c r="E71" s="146"/>
      <c r="F71" s="100" t="str">
        <f t="shared" ref="F71:V71" si="48">IF(F72&gt;0,"НУ","")</f>
        <v/>
      </c>
      <c r="G71" s="101" t="str">
        <f t="shared" si="48"/>
        <v/>
      </c>
      <c r="H71" s="101" t="str">
        <f t="shared" si="48"/>
        <v/>
      </c>
      <c r="I71" s="101" t="str">
        <f t="shared" si="48"/>
        <v/>
      </c>
      <c r="J71" s="101" t="str">
        <f t="shared" si="48"/>
        <v/>
      </c>
      <c r="K71" s="101" t="str">
        <f t="shared" si="48"/>
        <v/>
      </c>
      <c r="L71" s="101" t="str">
        <f t="shared" si="48"/>
        <v/>
      </c>
      <c r="M71" s="101" t="str">
        <f t="shared" si="48"/>
        <v/>
      </c>
      <c r="N71" s="101" t="str">
        <f t="shared" si="48"/>
        <v/>
      </c>
      <c r="O71" s="101" t="str">
        <f t="shared" si="48"/>
        <v/>
      </c>
      <c r="P71" s="101" t="str">
        <f t="shared" si="48"/>
        <v/>
      </c>
      <c r="Q71" s="101" t="str">
        <f t="shared" si="48"/>
        <v/>
      </c>
      <c r="R71" s="101" t="str">
        <f t="shared" si="48"/>
        <v/>
      </c>
      <c r="S71" s="101" t="str">
        <f t="shared" si="48"/>
        <v/>
      </c>
      <c r="T71" s="101" t="str">
        <f t="shared" si="48"/>
        <v/>
      </c>
      <c r="U71" s="101" t="str">
        <f t="shared" si="48"/>
        <v/>
      </c>
      <c r="V71" s="101" t="str">
        <f t="shared" si="48"/>
        <v/>
      </c>
      <c r="W71" s="102"/>
      <c r="X71" s="102"/>
      <c r="Y71" s="101"/>
      <c r="Z71" s="102"/>
      <c r="AA71" s="102"/>
      <c r="AB71" s="101"/>
      <c r="AC71" s="101"/>
      <c r="AD71" s="102"/>
      <c r="AE71" s="180"/>
      <c r="AF71" s="101"/>
      <c r="AG71" s="101"/>
      <c r="AH71" s="101" t="str">
        <f t="shared" si="6"/>
        <v/>
      </c>
      <c r="AI71" s="101" t="str">
        <f t="shared" si="6"/>
        <v/>
      </c>
      <c r="AJ71" s="130" t="str">
        <f t="shared" si="6"/>
        <v/>
      </c>
      <c r="AK71" s="321"/>
      <c r="AL71" s="279"/>
      <c r="AM71" s="305"/>
      <c r="AN71" s="308"/>
      <c r="AO71" s="311"/>
      <c r="AP71" s="311"/>
      <c r="AQ71" s="311"/>
      <c r="AR71" s="241"/>
      <c r="AS71" s="241"/>
      <c r="AT71" s="241"/>
      <c r="AU71" s="241"/>
      <c r="AV71" s="241"/>
      <c r="AW71" s="241"/>
      <c r="AX71" s="241"/>
      <c r="AY71" s="316"/>
      <c r="AZ71" s="316"/>
      <c r="BA71" s="319"/>
    </row>
    <row r="72" spans="1:53" ht="15" customHeight="1" thickBot="1" x14ac:dyDescent="0.25">
      <c r="A72" s="294"/>
      <c r="B72" s="297"/>
      <c r="C72" s="300"/>
      <c r="D72" s="303"/>
      <c r="E72" s="147"/>
      <c r="F72" s="105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94"/>
      <c r="X72" s="194"/>
      <c r="Y72" s="106"/>
      <c r="Z72" s="194"/>
      <c r="AA72" s="194"/>
      <c r="AB72" s="106"/>
      <c r="AC72" s="106"/>
      <c r="AD72" s="194"/>
      <c r="AE72" s="181"/>
      <c r="AF72" s="106"/>
      <c r="AG72" s="106"/>
      <c r="AH72" s="106"/>
      <c r="AI72" s="106"/>
      <c r="AJ72" s="107"/>
      <c r="AK72" s="322"/>
      <c r="AL72" s="280"/>
      <c r="AM72" s="306"/>
      <c r="AN72" s="309"/>
      <c r="AO72" s="312"/>
      <c r="AP72" s="312"/>
      <c r="AQ72" s="312"/>
      <c r="AR72" s="242"/>
      <c r="AS72" s="242"/>
      <c r="AT72" s="242"/>
      <c r="AU72" s="242"/>
      <c r="AV72" s="242"/>
      <c r="AW72" s="242"/>
      <c r="AX72" s="242"/>
      <c r="AY72" s="317"/>
      <c r="AZ72" s="317"/>
      <c r="BA72" s="320"/>
    </row>
    <row r="73" spans="1:53" ht="15" customHeight="1" x14ac:dyDescent="0.2">
      <c r="A73" s="292">
        <v>17</v>
      </c>
      <c r="B73" s="295" t="str">
        <f>IFERROR(VLOOKUP($C73,Списки!$A$1:$C$4003,2,0),"")</f>
        <v>Утченко Марина Дмитрівна</v>
      </c>
      <c r="C73" s="343" t="s">
        <v>266</v>
      </c>
      <c r="D73" s="301" t="str">
        <f>IFERROR(VLOOKUP($C73,Списки!$A$1:$C$4003,3,0),"")</f>
        <v>майстер дільниці</v>
      </c>
      <c r="E73" s="145"/>
      <c r="F73" s="92" t="str">
        <f>VLOOKUP(F$7,Графік!$M$5:$P$35,3,0)</f>
        <v>Р</v>
      </c>
      <c r="G73" s="124" t="str">
        <f>VLOOKUP(G$7,Графік!$M$5:$P$35,3,0)</f>
        <v>ВВ</v>
      </c>
      <c r="H73" s="124" t="str">
        <f>VLOOKUP(H$7,Графік!$M$5:$P$35,3,0)</f>
        <v>ВВ</v>
      </c>
      <c r="I73" s="124" t="str">
        <f>VLOOKUP(I$7,Графік!$M$5:$P$35,3,0)</f>
        <v>Р</v>
      </c>
      <c r="J73" s="124" t="str">
        <f>VLOOKUP(J$7,Графік!$M$5:$P$35,3,0)</f>
        <v>Р</v>
      </c>
      <c r="K73" s="124" t="str">
        <f>VLOOKUP(K$7,Графік!$M$5:$P$35,3,0)</f>
        <v>Р</v>
      </c>
      <c r="L73" s="124" t="s">
        <v>500</v>
      </c>
      <c r="M73" s="124" t="s">
        <v>500</v>
      </c>
      <c r="N73" s="124" t="s">
        <v>500</v>
      </c>
      <c r="O73" s="124" t="s">
        <v>500</v>
      </c>
      <c r="P73" s="124" t="s">
        <v>500</v>
      </c>
      <c r="Q73" s="124" t="str">
        <f>VLOOKUP(Q$7,Графік!$M$5:$P$35,3,0)</f>
        <v>Р</v>
      </c>
      <c r="R73" s="124" t="str">
        <f>VLOOKUP(R$7,Графік!$M$5:$P$35,3,0)</f>
        <v>Р</v>
      </c>
      <c r="S73" s="124" t="str">
        <f>VLOOKUP(S$7,Графік!$M$5:$P$35,3,0)</f>
        <v>Р</v>
      </c>
      <c r="T73" s="124" t="str">
        <f>VLOOKUP(T$7,Графік!$M$5:$P$35,3,0)</f>
        <v>Р</v>
      </c>
      <c r="U73" s="124" t="str">
        <f>VLOOKUP(U$7,Графік!$M$5:$P$35,3,0)</f>
        <v>ВВ</v>
      </c>
      <c r="V73" s="124" t="str">
        <f>VLOOKUP(V$7,Графік!$M$5:$P$35,3,0)</f>
        <v>ВВ</v>
      </c>
      <c r="W73" s="159" t="str">
        <f>VLOOKUP(W$7,Графік!$M$5:$P$35,3,0)</f>
        <v>Р</v>
      </c>
      <c r="X73" s="159" t="str">
        <f>VLOOKUP(X$7,Графік!$M$5:$P$35,3,0)</f>
        <v>Р</v>
      </c>
      <c r="Y73" s="124" t="str">
        <f>VLOOKUP(Y$7,Графік!$M$5:$P$35,3,0)</f>
        <v>Р</v>
      </c>
      <c r="Z73" s="159" t="str">
        <f>VLOOKUP(Z$7,Графік!$M$5:$P$35,3,0)</f>
        <v>Р</v>
      </c>
      <c r="AA73" s="159" t="str">
        <f>VLOOKUP(AA$7,Графік!$M$5:$P$35,3,0)</f>
        <v>Р</v>
      </c>
      <c r="AB73" s="124" t="str">
        <f>VLOOKUP(AB$7,Графік!$M$5:$P$35,3,0)</f>
        <v>ВВ</v>
      </c>
      <c r="AC73" s="124" t="str">
        <f>VLOOKUP(AC$7,Графік!$M$5:$P$35,3,0)</f>
        <v>ВВ</v>
      </c>
      <c r="AD73" s="159" t="s">
        <v>501</v>
      </c>
      <c r="AE73" s="188" t="str">
        <f>VLOOKUP(AE$7,Графік!$M$5:$P$35,3,0)</f>
        <v>Р</v>
      </c>
      <c r="AF73" s="124" t="str">
        <f>VLOOKUP(AF$7,Графік!$M$5:$P$35,3,0)</f>
        <v>Р</v>
      </c>
      <c r="AG73" s="124" t="str">
        <f>VLOOKUP(AG$7,Графік!$M$5:$P$35,3,0)</f>
        <v>Р</v>
      </c>
      <c r="AH73" s="124"/>
      <c r="AI73" s="124"/>
      <c r="AJ73" s="125"/>
      <c r="AK73" s="321">
        <f ca="1">SUMIF($F73:$AJ76,"Р",$F74:$AJ74)</f>
        <v>112</v>
      </c>
      <c r="AL73" s="279">
        <f ca="1">SUMIF($F75:$AJ76,"НУ",$F76:$AJ76)</f>
        <v>0</v>
      </c>
      <c r="AM73" s="305">
        <f ca="1">SUMIF(F73:AJ76,"РВ",F74:AJ74)</f>
        <v>0</v>
      </c>
      <c r="AN73" s="308">
        <f ca="1">AK73+AL73+AM73</f>
        <v>112</v>
      </c>
      <c r="AO73" s="310">
        <f t="shared" ref="AO73" si="49">COUNTIF($F73:$AJ76,"=Р")</f>
        <v>16</v>
      </c>
      <c r="AP73" s="311">
        <f>COUNTIF($F73:$AJ76,"=ВВ")</f>
        <v>6</v>
      </c>
      <c r="AQ73" s="311">
        <f>COUNTIF($F73:$AJ76,"=В")</f>
        <v>0</v>
      </c>
      <c r="AR73" s="241">
        <f>COUNTIF($F73:$AJ76,"=НА")</f>
        <v>0</v>
      </c>
      <c r="AS73" s="241">
        <f>COUNTIF(F73:AJ76,"=ТН")</f>
        <v>5</v>
      </c>
      <c r="AT73" s="241">
        <f>COUNTIF($F73:$AJ76,"=ВД")</f>
        <v>0</v>
      </c>
      <c r="AU73" s="241">
        <f>COUNTIF($F73:$AJ76,"=ВП")</f>
        <v>0</v>
      </c>
      <c r="AV73" s="241">
        <f>COUNTIF($F73:$AJ76,"=ДД")</f>
        <v>0</v>
      </c>
      <c r="AW73" s="241">
        <f>COUNTIF($F73:$AJ76,"=П")</f>
        <v>0</v>
      </c>
      <c r="AX73" s="241">
        <f>COUNTIF($F73:$AJ76,"=ПР")</f>
        <v>0</v>
      </c>
      <c r="AY73" s="316">
        <f>COUNTIF($F73:$AJ76,"=І")</f>
        <v>0</v>
      </c>
      <c r="AZ73" s="316">
        <f>COUNTIF($F73:$AJ76,"=НЗ")</f>
        <v>1</v>
      </c>
      <c r="BA73" s="318">
        <f>IF(C73&gt;1,Графік!$P$36,"")</f>
        <v>160</v>
      </c>
    </row>
    <row r="74" spans="1:53" ht="15" customHeight="1" x14ac:dyDescent="0.2">
      <c r="A74" s="293"/>
      <c r="B74" s="296"/>
      <c r="C74" s="299"/>
      <c r="D74" s="302"/>
      <c r="E74" s="146"/>
      <c r="F74" s="96">
        <f t="shared" ref="F74:V74" si="50">IF(F73="Р",8,"")</f>
        <v>8</v>
      </c>
      <c r="G74" s="97" t="str">
        <f t="shared" si="50"/>
        <v/>
      </c>
      <c r="H74" s="97" t="str">
        <f t="shared" si="50"/>
        <v/>
      </c>
      <c r="I74" s="97">
        <f t="shared" si="50"/>
        <v>8</v>
      </c>
      <c r="J74" s="97">
        <f t="shared" si="50"/>
        <v>8</v>
      </c>
      <c r="K74" s="97">
        <f t="shared" si="50"/>
        <v>8</v>
      </c>
      <c r="L74" s="97" t="str">
        <f t="shared" si="50"/>
        <v/>
      </c>
      <c r="M74" s="97" t="str">
        <f t="shared" si="50"/>
        <v/>
      </c>
      <c r="N74" s="97" t="str">
        <f t="shared" si="50"/>
        <v/>
      </c>
      <c r="O74" s="97" t="str">
        <f t="shared" si="50"/>
        <v/>
      </c>
      <c r="P74" s="97" t="str">
        <f t="shared" si="50"/>
        <v/>
      </c>
      <c r="Q74" s="97">
        <f t="shared" si="50"/>
        <v>8</v>
      </c>
      <c r="R74" s="97">
        <f t="shared" si="50"/>
        <v>8</v>
      </c>
      <c r="S74" s="97">
        <f t="shared" si="50"/>
        <v>8</v>
      </c>
      <c r="T74" s="97">
        <f t="shared" si="50"/>
        <v>8</v>
      </c>
      <c r="U74" s="97" t="str">
        <f t="shared" si="50"/>
        <v/>
      </c>
      <c r="V74" s="97" t="str">
        <f t="shared" si="50"/>
        <v/>
      </c>
      <c r="W74" s="160">
        <v>8</v>
      </c>
      <c r="X74" s="160">
        <v>8</v>
      </c>
      <c r="Y74" s="97">
        <v>8</v>
      </c>
      <c r="Z74" s="160">
        <v>8</v>
      </c>
      <c r="AA74" s="160">
        <v>8</v>
      </c>
      <c r="AB74" s="97"/>
      <c r="AC74" s="97"/>
      <c r="AD74" s="160"/>
      <c r="AE74" s="179">
        <v>8</v>
      </c>
      <c r="AF74" s="97"/>
      <c r="AG74" s="97"/>
      <c r="AH74" s="97"/>
      <c r="AI74" s="97"/>
      <c r="AJ74" s="98"/>
      <c r="AK74" s="321"/>
      <c r="AL74" s="279"/>
      <c r="AM74" s="305"/>
      <c r="AN74" s="308"/>
      <c r="AO74" s="311"/>
      <c r="AP74" s="311"/>
      <c r="AQ74" s="311"/>
      <c r="AR74" s="241"/>
      <c r="AS74" s="241"/>
      <c r="AT74" s="241"/>
      <c r="AU74" s="241"/>
      <c r="AV74" s="241"/>
      <c r="AW74" s="241"/>
      <c r="AX74" s="241"/>
      <c r="AY74" s="316"/>
      <c r="AZ74" s="316"/>
      <c r="BA74" s="319"/>
    </row>
    <row r="75" spans="1:53" ht="15" customHeight="1" x14ac:dyDescent="0.2">
      <c r="A75" s="293"/>
      <c r="B75" s="296"/>
      <c r="C75" s="299"/>
      <c r="D75" s="302"/>
      <c r="E75" s="146"/>
      <c r="F75" s="100" t="str">
        <f t="shared" ref="F75:V75" si="51">IF(F76&gt;0,"НУ","")</f>
        <v/>
      </c>
      <c r="G75" s="101" t="str">
        <f t="shared" si="51"/>
        <v/>
      </c>
      <c r="H75" s="101" t="str">
        <f t="shared" si="51"/>
        <v/>
      </c>
      <c r="I75" s="101" t="str">
        <f t="shared" si="51"/>
        <v/>
      </c>
      <c r="J75" s="101" t="str">
        <f t="shared" si="51"/>
        <v/>
      </c>
      <c r="K75" s="101" t="str">
        <f t="shared" si="51"/>
        <v/>
      </c>
      <c r="L75" s="101" t="str">
        <f t="shared" si="51"/>
        <v/>
      </c>
      <c r="M75" s="101" t="str">
        <f t="shared" si="51"/>
        <v/>
      </c>
      <c r="N75" s="101" t="str">
        <f t="shared" si="51"/>
        <v/>
      </c>
      <c r="O75" s="101" t="str">
        <f t="shared" si="51"/>
        <v/>
      </c>
      <c r="P75" s="101" t="str">
        <f t="shared" si="51"/>
        <v/>
      </c>
      <c r="Q75" s="101" t="str">
        <f t="shared" si="51"/>
        <v/>
      </c>
      <c r="R75" s="101" t="str">
        <f t="shared" si="51"/>
        <v/>
      </c>
      <c r="S75" s="101" t="str">
        <f t="shared" si="51"/>
        <v/>
      </c>
      <c r="T75" s="101" t="str">
        <f t="shared" si="51"/>
        <v/>
      </c>
      <c r="U75" s="101" t="str">
        <f t="shared" si="51"/>
        <v/>
      </c>
      <c r="V75" s="101" t="str">
        <f t="shared" si="51"/>
        <v/>
      </c>
      <c r="W75" s="102"/>
      <c r="X75" s="102"/>
      <c r="Y75" s="101"/>
      <c r="Z75" s="102"/>
      <c r="AA75" s="102"/>
      <c r="AB75" s="101"/>
      <c r="AC75" s="101"/>
      <c r="AD75" s="102"/>
      <c r="AE75" s="180"/>
      <c r="AF75" s="101"/>
      <c r="AG75" s="101"/>
      <c r="AH75" s="101" t="str">
        <f t="shared" si="6"/>
        <v/>
      </c>
      <c r="AI75" s="101" t="str">
        <f t="shared" si="6"/>
        <v/>
      </c>
      <c r="AJ75" s="130" t="str">
        <f t="shared" si="6"/>
        <v/>
      </c>
      <c r="AK75" s="321"/>
      <c r="AL75" s="279"/>
      <c r="AM75" s="305"/>
      <c r="AN75" s="308"/>
      <c r="AO75" s="311"/>
      <c r="AP75" s="311"/>
      <c r="AQ75" s="311"/>
      <c r="AR75" s="241"/>
      <c r="AS75" s="241"/>
      <c r="AT75" s="241"/>
      <c r="AU75" s="241"/>
      <c r="AV75" s="241"/>
      <c r="AW75" s="241"/>
      <c r="AX75" s="241"/>
      <c r="AY75" s="316"/>
      <c r="AZ75" s="316"/>
      <c r="BA75" s="319"/>
    </row>
    <row r="76" spans="1:53" ht="15" customHeight="1" thickBot="1" x14ac:dyDescent="0.25">
      <c r="A76" s="294"/>
      <c r="B76" s="297"/>
      <c r="C76" s="300"/>
      <c r="D76" s="303"/>
      <c r="E76" s="147"/>
      <c r="F76" s="105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94"/>
      <c r="X76" s="194"/>
      <c r="Y76" s="106"/>
      <c r="Z76" s="194"/>
      <c r="AA76" s="194"/>
      <c r="AB76" s="106"/>
      <c r="AC76" s="106"/>
      <c r="AD76" s="194"/>
      <c r="AE76" s="181"/>
      <c r="AF76" s="106"/>
      <c r="AG76" s="106"/>
      <c r="AH76" s="106"/>
      <c r="AI76" s="106"/>
      <c r="AJ76" s="107"/>
      <c r="AK76" s="322"/>
      <c r="AL76" s="280"/>
      <c r="AM76" s="306"/>
      <c r="AN76" s="309"/>
      <c r="AO76" s="312"/>
      <c r="AP76" s="312"/>
      <c r="AQ76" s="312"/>
      <c r="AR76" s="242"/>
      <c r="AS76" s="242"/>
      <c r="AT76" s="242"/>
      <c r="AU76" s="242"/>
      <c r="AV76" s="242"/>
      <c r="AW76" s="242"/>
      <c r="AX76" s="242"/>
      <c r="AY76" s="317"/>
      <c r="AZ76" s="317"/>
      <c r="BA76" s="320"/>
    </row>
    <row r="77" spans="1:53" ht="15" customHeight="1" x14ac:dyDescent="0.2">
      <c r="A77" s="292">
        <v>18</v>
      </c>
      <c r="B77" s="295" t="str">
        <f>IFERROR(VLOOKUP($C77,Списки!$A$1:$C$4003,2,0),"")</f>
        <v>Ярощук Євген Вікторович</v>
      </c>
      <c r="C77" s="343" t="s">
        <v>268</v>
      </c>
      <c r="D77" s="301" t="str">
        <f>IFERROR(VLOOKUP($C77,Списки!$A$1:$C$4003,3,0),"")</f>
        <v>інженер з якості</v>
      </c>
      <c r="E77" s="145"/>
      <c r="F77" s="92" t="str">
        <f>VLOOKUP(F$7,Графік!$M$5:$P$35,3,0)</f>
        <v>Р</v>
      </c>
      <c r="G77" s="124" t="str">
        <f>VLOOKUP(G$7,Графік!$M$5:$P$35,3,0)</f>
        <v>ВВ</v>
      </c>
      <c r="H77" s="124" t="str">
        <f>VLOOKUP(H$7,Графік!$M$5:$P$35,3,0)</f>
        <v>ВВ</v>
      </c>
      <c r="I77" s="124" t="str">
        <f>VLOOKUP(I$7,Графік!$M$5:$P$35,3,0)</f>
        <v>Р</v>
      </c>
      <c r="J77" s="124" t="str">
        <f>VLOOKUP(J$7,Графік!$M$5:$P$35,3,0)</f>
        <v>Р</v>
      </c>
      <c r="K77" s="124" t="str">
        <f>VLOOKUP(K$7,Графік!$M$5:$P$35,3,0)</f>
        <v>Р</v>
      </c>
      <c r="L77" s="124" t="str">
        <f>VLOOKUP(L$7,Графік!$M$5:$P$35,3,0)</f>
        <v>Р</v>
      </c>
      <c r="M77" s="124" t="str">
        <f>VLOOKUP(M$7,Графік!$M$5:$P$35,3,0)</f>
        <v>Р</v>
      </c>
      <c r="N77" s="124" t="str">
        <f>VLOOKUP(N$7,Графік!$M$5:$P$35,3,0)</f>
        <v>ВВ</v>
      </c>
      <c r="O77" s="124" t="str">
        <f>VLOOKUP(O$7,Графік!$M$5:$P$35,3,0)</f>
        <v>ВВ</v>
      </c>
      <c r="P77" s="124" t="str">
        <f>VLOOKUP(P$7,Графік!$M$5:$P$35,3,0)</f>
        <v>Р</v>
      </c>
      <c r="Q77" s="124" t="str">
        <f>VLOOKUP(Q$7,Графік!$M$5:$P$35,3,0)</f>
        <v>Р</v>
      </c>
      <c r="R77" s="124" t="str">
        <f>VLOOKUP(R$7,Графік!$M$5:$P$35,3,0)</f>
        <v>Р</v>
      </c>
      <c r="S77" s="124" t="str">
        <f>VLOOKUP(S$7,Графік!$M$5:$P$35,3,0)</f>
        <v>Р</v>
      </c>
      <c r="T77" s="124" t="str">
        <f>VLOOKUP(T$7,Графік!$M$5:$P$35,3,0)</f>
        <v>Р</v>
      </c>
      <c r="U77" s="124" t="str">
        <f>VLOOKUP(U$7,Графік!$M$5:$P$35,3,0)</f>
        <v>ВВ</v>
      </c>
      <c r="V77" s="124" t="str">
        <f>VLOOKUP(V$7,Графік!$M$5:$P$35,3,0)</f>
        <v>ВВ</v>
      </c>
      <c r="W77" s="159" t="str">
        <f>VLOOKUP(W$7,Графік!$M$5:$P$35,3,0)</f>
        <v>Р</v>
      </c>
      <c r="X77" s="159" t="str">
        <f>VLOOKUP(X$7,Графік!$M$5:$P$35,3,0)</f>
        <v>Р</v>
      </c>
      <c r="Y77" s="124" t="str">
        <f>VLOOKUP(Y$7,Графік!$M$5:$P$35,3,0)</f>
        <v>Р</v>
      </c>
      <c r="Z77" s="159" t="str">
        <f>VLOOKUP(Z$7,Графік!$M$5:$P$35,3,0)</f>
        <v>Р</v>
      </c>
      <c r="AA77" s="159" t="str">
        <f>VLOOKUP(AA$7,Графік!$M$5:$P$35,3,0)</f>
        <v>Р</v>
      </c>
      <c r="AB77" s="124" t="str">
        <f>VLOOKUP(AB$7,Графік!$M$5:$P$35,3,0)</f>
        <v>ВВ</v>
      </c>
      <c r="AC77" s="124" t="str">
        <f>VLOOKUP(AC$7,Графік!$M$5:$P$35,3,0)</f>
        <v>ВВ</v>
      </c>
      <c r="AD77" s="159" t="str">
        <f>VLOOKUP(AD$7,Графік!$M$5:$P$35,3,0)</f>
        <v>Р</v>
      </c>
      <c r="AE77" s="188" t="str">
        <f>VLOOKUP(AE$7,Графік!$M$5:$P$35,3,0)</f>
        <v>Р</v>
      </c>
      <c r="AF77" s="124" t="str">
        <f>VLOOKUP(AF$7,Графік!$M$5:$P$35,3,0)</f>
        <v>Р</v>
      </c>
      <c r="AG77" s="124" t="str">
        <f>VLOOKUP(AG$7,Графік!$M$5:$P$35,3,0)</f>
        <v>Р</v>
      </c>
      <c r="AH77" s="124"/>
      <c r="AI77" s="124"/>
      <c r="AJ77" s="125"/>
      <c r="AK77" s="321">
        <f ca="1">SUMIF($F77:$AJ80,"Р",$F78:$AJ78)</f>
        <v>144</v>
      </c>
      <c r="AL77" s="279">
        <f ca="1">SUMIF($F79:$AJ80,"НУ",$F80:$AJ80)</f>
        <v>0</v>
      </c>
      <c r="AM77" s="305">
        <f ca="1">SUMIF(F77:AJ80,"РВ",F78:AJ78)</f>
        <v>0</v>
      </c>
      <c r="AN77" s="308">
        <f ca="1">AK77+AL77+AM77</f>
        <v>144</v>
      </c>
      <c r="AO77" s="310">
        <f t="shared" ref="AO77" si="52">COUNTIF($F77:$AJ80,"=Р")</f>
        <v>20</v>
      </c>
      <c r="AP77" s="311">
        <f>COUNTIF($F77:$AJ80,"=ВВ")</f>
        <v>8</v>
      </c>
      <c r="AQ77" s="311">
        <f>COUNTIF($F77:$AJ80,"=В")</f>
        <v>0</v>
      </c>
      <c r="AR77" s="241">
        <f>COUNTIF($F77:$AJ80,"=НА")</f>
        <v>0</v>
      </c>
      <c r="AS77" s="241">
        <f>COUNTIF(F77:AJ80,"=ТН")</f>
        <v>0</v>
      </c>
      <c r="AT77" s="241">
        <f>COUNTIF($F77:$AJ80,"=ВД")</f>
        <v>0</v>
      </c>
      <c r="AU77" s="241">
        <f>COUNTIF($F77:$AJ80,"=ВП")</f>
        <v>0</v>
      </c>
      <c r="AV77" s="241">
        <f>COUNTIF($F77:$AJ80,"=ДД")</f>
        <v>0</v>
      </c>
      <c r="AW77" s="241">
        <f>COUNTIF($F77:$AJ80,"=П")</f>
        <v>0</v>
      </c>
      <c r="AX77" s="241">
        <f>COUNTIF($F77:$AJ80,"=ПР")</f>
        <v>0</v>
      </c>
      <c r="AY77" s="316">
        <f>COUNTIF($F77:$AJ80,"=І")</f>
        <v>0</v>
      </c>
      <c r="AZ77" s="316">
        <f>COUNTIF($F77:$AJ80,"=НЗ")</f>
        <v>0</v>
      </c>
      <c r="BA77" s="318">
        <f>IF(C77&gt;1,Графік!$P$36,"")</f>
        <v>160</v>
      </c>
    </row>
    <row r="78" spans="1:53" ht="15" customHeight="1" x14ac:dyDescent="0.2">
      <c r="A78" s="293"/>
      <c r="B78" s="296"/>
      <c r="C78" s="299"/>
      <c r="D78" s="302"/>
      <c r="E78" s="146"/>
      <c r="F78" s="96">
        <f t="shared" ref="F78:V78" si="53">IF(F77="Р",8,"")</f>
        <v>8</v>
      </c>
      <c r="G78" s="97" t="str">
        <f t="shared" si="53"/>
        <v/>
      </c>
      <c r="H78" s="97" t="str">
        <f t="shared" si="53"/>
        <v/>
      </c>
      <c r="I78" s="97">
        <f t="shared" si="53"/>
        <v>8</v>
      </c>
      <c r="J78" s="97">
        <f t="shared" si="53"/>
        <v>8</v>
      </c>
      <c r="K78" s="97">
        <f t="shared" si="53"/>
        <v>8</v>
      </c>
      <c r="L78" s="97">
        <f t="shared" si="53"/>
        <v>8</v>
      </c>
      <c r="M78" s="97">
        <f t="shared" si="53"/>
        <v>8</v>
      </c>
      <c r="N78" s="97" t="str">
        <f t="shared" si="53"/>
        <v/>
      </c>
      <c r="O78" s="97" t="str">
        <f t="shared" si="53"/>
        <v/>
      </c>
      <c r="P78" s="97">
        <f t="shared" si="53"/>
        <v>8</v>
      </c>
      <c r="Q78" s="97">
        <f t="shared" si="53"/>
        <v>8</v>
      </c>
      <c r="R78" s="97">
        <f t="shared" si="53"/>
        <v>8</v>
      </c>
      <c r="S78" s="97">
        <f t="shared" si="53"/>
        <v>8</v>
      </c>
      <c r="T78" s="97">
        <f t="shared" si="53"/>
        <v>8</v>
      </c>
      <c r="U78" s="97" t="str">
        <f t="shared" si="53"/>
        <v/>
      </c>
      <c r="V78" s="97" t="str">
        <f t="shared" si="53"/>
        <v/>
      </c>
      <c r="W78" s="160">
        <v>8</v>
      </c>
      <c r="X78" s="160">
        <v>8</v>
      </c>
      <c r="Y78" s="97">
        <v>8</v>
      </c>
      <c r="Z78" s="160">
        <v>8</v>
      </c>
      <c r="AA78" s="160">
        <v>8</v>
      </c>
      <c r="AB78" s="97"/>
      <c r="AC78" s="97"/>
      <c r="AD78" s="160">
        <v>8</v>
      </c>
      <c r="AE78" s="179">
        <v>8</v>
      </c>
      <c r="AF78" s="97"/>
      <c r="AG78" s="97"/>
      <c r="AH78" s="97"/>
      <c r="AI78" s="97"/>
      <c r="AJ78" s="98"/>
      <c r="AK78" s="321"/>
      <c r="AL78" s="279"/>
      <c r="AM78" s="305"/>
      <c r="AN78" s="308"/>
      <c r="AO78" s="311"/>
      <c r="AP78" s="311"/>
      <c r="AQ78" s="311"/>
      <c r="AR78" s="241"/>
      <c r="AS78" s="241"/>
      <c r="AT78" s="241"/>
      <c r="AU78" s="241"/>
      <c r="AV78" s="241"/>
      <c r="AW78" s="241"/>
      <c r="AX78" s="241"/>
      <c r="AY78" s="316"/>
      <c r="AZ78" s="316"/>
      <c r="BA78" s="319"/>
    </row>
    <row r="79" spans="1:53" ht="15" customHeight="1" x14ac:dyDescent="0.2">
      <c r="A79" s="293"/>
      <c r="B79" s="296"/>
      <c r="C79" s="299"/>
      <c r="D79" s="302"/>
      <c r="E79" s="146"/>
      <c r="F79" s="100" t="str">
        <f t="shared" ref="F79:V79" si="54">IF(F80&gt;0,"НУ","")</f>
        <v/>
      </c>
      <c r="G79" s="101" t="str">
        <f t="shared" si="54"/>
        <v/>
      </c>
      <c r="H79" s="101" t="str">
        <f t="shared" si="54"/>
        <v/>
      </c>
      <c r="I79" s="101" t="str">
        <f t="shared" si="54"/>
        <v/>
      </c>
      <c r="J79" s="101" t="str">
        <f t="shared" si="54"/>
        <v/>
      </c>
      <c r="K79" s="101" t="str">
        <f t="shared" si="54"/>
        <v/>
      </c>
      <c r="L79" s="101" t="str">
        <f t="shared" si="54"/>
        <v/>
      </c>
      <c r="M79" s="101" t="str">
        <f t="shared" si="54"/>
        <v/>
      </c>
      <c r="N79" s="101" t="str">
        <f t="shared" si="54"/>
        <v/>
      </c>
      <c r="O79" s="101" t="str">
        <f t="shared" si="54"/>
        <v/>
      </c>
      <c r="P79" s="101" t="str">
        <f t="shared" si="54"/>
        <v/>
      </c>
      <c r="Q79" s="101" t="str">
        <f t="shared" si="54"/>
        <v/>
      </c>
      <c r="R79" s="101" t="str">
        <f t="shared" si="54"/>
        <v/>
      </c>
      <c r="S79" s="101" t="str">
        <f t="shared" si="54"/>
        <v/>
      </c>
      <c r="T79" s="101" t="str">
        <f t="shared" si="54"/>
        <v/>
      </c>
      <c r="U79" s="101" t="str">
        <f t="shared" si="54"/>
        <v/>
      </c>
      <c r="V79" s="101" t="str">
        <f t="shared" si="54"/>
        <v/>
      </c>
      <c r="W79" s="102"/>
      <c r="X79" s="102"/>
      <c r="Y79" s="101"/>
      <c r="Z79" s="102"/>
      <c r="AA79" s="102"/>
      <c r="AB79" s="101"/>
      <c r="AC79" s="101"/>
      <c r="AD79" s="102"/>
      <c r="AE79" s="180"/>
      <c r="AF79" s="101"/>
      <c r="AG79" s="101"/>
      <c r="AH79" s="101" t="str">
        <f t="shared" ref="AH79:AJ107" si="55">IF(AH80&gt;0,"НУ","")</f>
        <v/>
      </c>
      <c r="AI79" s="101" t="str">
        <f t="shared" si="55"/>
        <v/>
      </c>
      <c r="AJ79" s="130" t="str">
        <f t="shared" si="55"/>
        <v/>
      </c>
      <c r="AK79" s="321"/>
      <c r="AL79" s="279"/>
      <c r="AM79" s="305"/>
      <c r="AN79" s="308"/>
      <c r="AO79" s="311"/>
      <c r="AP79" s="311"/>
      <c r="AQ79" s="311"/>
      <c r="AR79" s="241"/>
      <c r="AS79" s="241"/>
      <c r="AT79" s="241"/>
      <c r="AU79" s="241"/>
      <c r="AV79" s="241"/>
      <c r="AW79" s="241"/>
      <c r="AX79" s="241"/>
      <c r="AY79" s="316"/>
      <c r="AZ79" s="316"/>
      <c r="BA79" s="319"/>
    </row>
    <row r="80" spans="1:53" ht="15" customHeight="1" thickBot="1" x14ac:dyDescent="0.25">
      <c r="A80" s="294"/>
      <c r="B80" s="297"/>
      <c r="C80" s="300"/>
      <c r="D80" s="303"/>
      <c r="E80" s="147"/>
      <c r="F80" s="105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94"/>
      <c r="X80" s="194"/>
      <c r="Y80" s="106"/>
      <c r="Z80" s="194"/>
      <c r="AA80" s="194"/>
      <c r="AB80" s="106"/>
      <c r="AC80" s="106"/>
      <c r="AD80" s="194"/>
      <c r="AE80" s="181"/>
      <c r="AF80" s="106"/>
      <c r="AG80" s="106"/>
      <c r="AH80" s="106"/>
      <c r="AI80" s="106"/>
      <c r="AJ80" s="107"/>
      <c r="AK80" s="322"/>
      <c r="AL80" s="280"/>
      <c r="AM80" s="306"/>
      <c r="AN80" s="309"/>
      <c r="AO80" s="312"/>
      <c r="AP80" s="312"/>
      <c r="AQ80" s="312"/>
      <c r="AR80" s="242"/>
      <c r="AS80" s="242"/>
      <c r="AT80" s="242"/>
      <c r="AU80" s="242"/>
      <c r="AV80" s="242"/>
      <c r="AW80" s="242"/>
      <c r="AX80" s="242"/>
      <c r="AY80" s="317"/>
      <c r="AZ80" s="317"/>
      <c r="BA80" s="320"/>
    </row>
    <row r="81" spans="1:53" ht="15" customHeight="1" x14ac:dyDescent="0.2">
      <c r="A81" s="292">
        <v>19</v>
      </c>
      <c r="B81" s="295" t="str">
        <f>IFERROR(VLOOKUP($C81,Списки!$A$1:$C$4003,2,0),"")</f>
        <v/>
      </c>
      <c r="C81" s="323"/>
      <c r="D81" s="301" t="str">
        <f>IFERROR(VLOOKUP($C81,Списки!$A$1:$C$4003,3,0),"")</f>
        <v/>
      </c>
      <c r="E81" s="145"/>
      <c r="F81" s="92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59"/>
      <c r="X81" s="159"/>
      <c r="Y81" s="124"/>
      <c r="Z81" s="159"/>
      <c r="AA81" s="159"/>
      <c r="AB81" s="124"/>
      <c r="AC81" s="124"/>
      <c r="AD81" s="159"/>
      <c r="AE81" s="188"/>
      <c r="AF81" s="124"/>
      <c r="AG81" s="124"/>
      <c r="AH81" s="124"/>
      <c r="AI81" s="124"/>
      <c r="AJ81" s="125"/>
      <c r="AK81" s="321">
        <f ca="1">SUMIF($F81:$AJ84,"Р",$F82:$AJ82)</f>
        <v>0</v>
      </c>
      <c r="AL81" s="279">
        <f ca="1">SUMIF($F83:$AJ84,"НУ",$F84:$AJ84)</f>
        <v>0</v>
      </c>
      <c r="AM81" s="305">
        <f ca="1">SUMIF(F81:AJ84,"РВ",F82:AJ82)</f>
        <v>0</v>
      </c>
      <c r="AN81" s="308">
        <f ca="1">AK81+AL81+AM81</f>
        <v>0</v>
      </c>
      <c r="AO81" s="310">
        <f t="shared" ref="AO81" si="56">COUNTIF($F81:$AJ84,"=Р")</f>
        <v>0</v>
      </c>
      <c r="AP81" s="311">
        <f>COUNTIF($F81:$AJ84,"=ВВ")</f>
        <v>0</v>
      </c>
      <c r="AQ81" s="311">
        <f>COUNTIF($F81:$AJ84,"=В")</f>
        <v>0</v>
      </c>
      <c r="AR81" s="241">
        <f>COUNTIF($F81:$AJ84,"=НА")</f>
        <v>0</v>
      </c>
      <c r="AS81" s="241">
        <f>COUNTIF(F81:AJ84,"=ТН")</f>
        <v>0</v>
      </c>
      <c r="AT81" s="241">
        <f>COUNTIF($F81:$AJ84,"=ВД")</f>
        <v>0</v>
      </c>
      <c r="AU81" s="241">
        <f>COUNTIF($F81:$AJ84,"=ВП")</f>
        <v>0</v>
      </c>
      <c r="AV81" s="241">
        <f>COUNTIF($F81:$AJ84,"=ДД")</f>
        <v>0</v>
      </c>
      <c r="AW81" s="241">
        <f>COUNTIF($F81:$AJ84,"=П")</f>
        <v>0</v>
      </c>
      <c r="AX81" s="241">
        <f>COUNTIF($F81:$AJ84,"=ПР")</f>
        <v>0</v>
      </c>
      <c r="AY81" s="316">
        <f>COUNTIF($F81:$AJ84,"=І")</f>
        <v>0</v>
      </c>
      <c r="AZ81" s="316">
        <f>COUNTIF($F81:$AJ84,"=НЗ")</f>
        <v>0</v>
      </c>
      <c r="BA81" s="318" t="str">
        <f>IF(C81&gt;1,Графік!$P$36,"")</f>
        <v/>
      </c>
    </row>
    <row r="82" spans="1:53" ht="15" customHeight="1" x14ac:dyDescent="0.2">
      <c r="A82" s="293"/>
      <c r="B82" s="296"/>
      <c r="C82" s="299"/>
      <c r="D82" s="302"/>
      <c r="E82" s="146"/>
      <c r="F82" s="96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160"/>
      <c r="X82" s="160"/>
      <c r="Y82" s="97"/>
      <c r="Z82" s="160"/>
      <c r="AA82" s="160"/>
      <c r="AB82" s="97"/>
      <c r="AC82" s="97"/>
      <c r="AD82" s="160"/>
      <c r="AE82" s="179"/>
      <c r="AF82" s="97"/>
      <c r="AG82" s="97"/>
      <c r="AH82" s="97"/>
      <c r="AI82" s="97"/>
      <c r="AJ82" s="98"/>
      <c r="AK82" s="321"/>
      <c r="AL82" s="279"/>
      <c r="AM82" s="305"/>
      <c r="AN82" s="308"/>
      <c r="AO82" s="311"/>
      <c r="AP82" s="311"/>
      <c r="AQ82" s="311"/>
      <c r="AR82" s="241"/>
      <c r="AS82" s="241"/>
      <c r="AT82" s="241"/>
      <c r="AU82" s="241"/>
      <c r="AV82" s="241"/>
      <c r="AW82" s="241"/>
      <c r="AX82" s="241"/>
      <c r="AY82" s="316"/>
      <c r="AZ82" s="316"/>
      <c r="BA82" s="319"/>
    </row>
    <row r="83" spans="1:53" ht="15" customHeight="1" x14ac:dyDescent="0.2">
      <c r="A83" s="293"/>
      <c r="B83" s="296"/>
      <c r="C83" s="299"/>
      <c r="D83" s="302"/>
      <c r="E83" s="146"/>
      <c r="F83" s="100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2"/>
      <c r="X83" s="102"/>
      <c r="Y83" s="101"/>
      <c r="Z83" s="102"/>
      <c r="AA83" s="102"/>
      <c r="AB83" s="101"/>
      <c r="AC83" s="101"/>
      <c r="AD83" s="102"/>
      <c r="AE83" s="180"/>
      <c r="AF83" s="101"/>
      <c r="AG83" s="101"/>
      <c r="AH83" s="101" t="str">
        <f t="shared" si="55"/>
        <v/>
      </c>
      <c r="AI83" s="101" t="str">
        <f t="shared" si="55"/>
        <v/>
      </c>
      <c r="AJ83" s="130" t="str">
        <f t="shared" si="55"/>
        <v/>
      </c>
      <c r="AK83" s="321"/>
      <c r="AL83" s="279"/>
      <c r="AM83" s="305"/>
      <c r="AN83" s="308"/>
      <c r="AO83" s="311"/>
      <c r="AP83" s="311"/>
      <c r="AQ83" s="311"/>
      <c r="AR83" s="241"/>
      <c r="AS83" s="241"/>
      <c r="AT83" s="241"/>
      <c r="AU83" s="241"/>
      <c r="AV83" s="241"/>
      <c r="AW83" s="241"/>
      <c r="AX83" s="241"/>
      <c r="AY83" s="316"/>
      <c r="AZ83" s="316"/>
      <c r="BA83" s="319"/>
    </row>
    <row r="84" spans="1:53" ht="15" customHeight="1" thickBot="1" x14ac:dyDescent="0.25">
      <c r="A84" s="294"/>
      <c r="B84" s="297"/>
      <c r="C84" s="300"/>
      <c r="D84" s="303"/>
      <c r="E84" s="147"/>
      <c r="F84" s="105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94"/>
      <c r="X84" s="194"/>
      <c r="Y84" s="106"/>
      <c r="Z84" s="194"/>
      <c r="AA84" s="194"/>
      <c r="AB84" s="106"/>
      <c r="AC84" s="106"/>
      <c r="AD84" s="194"/>
      <c r="AE84" s="181"/>
      <c r="AF84" s="106"/>
      <c r="AG84" s="106"/>
      <c r="AH84" s="106"/>
      <c r="AI84" s="106"/>
      <c r="AJ84" s="107"/>
      <c r="AK84" s="322"/>
      <c r="AL84" s="280"/>
      <c r="AM84" s="306"/>
      <c r="AN84" s="309"/>
      <c r="AO84" s="312"/>
      <c r="AP84" s="312"/>
      <c r="AQ84" s="312"/>
      <c r="AR84" s="242"/>
      <c r="AS84" s="242"/>
      <c r="AT84" s="242"/>
      <c r="AU84" s="242"/>
      <c r="AV84" s="242"/>
      <c r="AW84" s="242"/>
      <c r="AX84" s="242"/>
      <c r="AY84" s="317"/>
      <c r="AZ84" s="317"/>
      <c r="BA84" s="320"/>
    </row>
    <row r="85" spans="1:53" ht="15" customHeight="1" x14ac:dyDescent="0.2">
      <c r="A85" s="292">
        <v>20</v>
      </c>
      <c r="B85" s="295" t="str">
        <f>IFERROR(VLOOKUP($C85,Списки!$A$1:$C$4003,2,0),"")</f>
        <v/>
      </c>
      <c r="C85" s="323"/>
      <c r="D85" s="301" t="str">
        <f>IFERROR(VLOOKUP($C85,Списки!$A$1:$C$4003,3,0),"")</f>
        <v/>
      </c>
      <c r="E85" s="145"/>
      <c r="F85" s="92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59"/>
      <c r="X85" s="159"/>
      <c r="Y85" s="124"/>
      <c r="Z85" s="159"/>
      <c r="AA85" s="159"/>
      <c r="AB85" s="124"/>
      <c r="AC85" s="124"/>
      <c r="AD85" s="159"/>
      <c r="AE85" s="188"/>
      <c r="AF85" s="124"/>
      <c r="AG85" s="124"/>
      <c r="AH85" s="124"/>
      <c r="AI85" s="124"/>
      <c r="AJ85" s="125"/>
      <c r="AK85" s="321">
        <f ca="1">SUMIF($F85:$AJ88,"Р",$F86:$AJ86)</f>
        <v>0</v>
      </c>
      <c r="AL85" s="279">
        <f ca="1">SUMIF($F87:$AJ88,"НУ",$F88:$AJ88)</f>
        <v>0</v>
      </c>
      <c r="AM85" s="305">
        <f ca="1">SUMIF(F85:AJ88,"РВ",F86:AJ86)</f>
        <v>0</v>
      </c>
      <c r="AN85" s="308">
        <f ca="1">AK85+AL85+AM85</f>
        <v>0</v>
      </c>
      <c r="AO85" s="310">
        <f t="shared" ref="AO85" si="57">COUNTIF($F85:$AJ88,"=Р")</f>
        <v>0</v>
      </c>
      <c r="AP85" s="311">
        <f>COUNTIF($F85:$AJ88,"=ВВ")</f>
        <v>0</v>
      </c>
      <c r="AQ85" s="311">
        <f>COUNTIF($F85:$AJ88,"=В")</f>
        <v>0</v>
      </c>
      <c r="AR85" s="241">
        <f>COUNTIF($F85:$AJ88,"=НА")</f>
        <v>0</v>
      </c>
      <c r="AS85" s="241">
        <f>COUNTIF(F85:AJ88,"=ТН")</f>
        <v>0</v>
      </c>
      <c r="AT85" s="241">
        <f>COUNTIF($F85:$AJ88,"=ВД")</f>
        <v>0</v>
      </c>
      <c r="AU85" s="241">
        <f>COUNTIF($F85:$AJ88,"=ВП")</f>
        <v>0</v>
      </c>
      <c r="AV85" s="241">
        <f>COUNTIF($F85:$AJ88,"=ДД")</f>
        <v>0</v>
      </c>
      <c r="AW85" s="241">
        <f>COUNTIF($F85:$AJ88,"=П")</f>
        <v>0</v>
      </c>
      <c r="AX85" s="241">
        <f>COUNTIF($F85:$AJ88,"=ПР")</f>
        <v>0</v>
      </c>
      <c r="AY85" s="316">
        <f>COUNTIF($F85:$AJ88,"=І")</f>
        <v>0</v>
      </c>
      <c r="AZ85" s="316">
        <f>COUNTIF($F85:$AJ88,"=НЗ")</f>
        <v>0</v>
      </c>
      <c r="BA85" s="318" t="str">
        <f>IF(C85&gt;1,Графік!$P$36,"")</f>
        <v/>
      </c>
    </row>
    <row r="86" spans="1:53" ht="15" customHeight="1" x14ac:dyDescent="0.2">
      <c r="A86" s="293"/>
      <c r="B86" s="296"/>
      <c r="C86" s="299"/>
      <c r="D86" s="302"/>
      <c r="E86" s="146"/>
      <c r="F86" s="96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160"/>
      <c r="X86" s="160"/>
      <c r="Y86" s="97"/>
      <c r="Z86" s="160"/>
      <c r="AA86" s="160"/>
      <c r="AB86" s="97"/>
      <c r="AC86" s="97"/>
      <c r="AD86" s="160"/>
      <c r="AE86" s="179"/>
      <c r="AF86" s="97"/>
      <c r="AG86" s="97"/>
      <c r="AH86" s="97"/>
      <c r="AI86" s="97"/>
      <c r="AJ86" s="98"/>
      <c r="AK86" s="321"/>
      <c r="AL86" s="279"/>
      <c r="AM86" s="305"/>
      <c r="AN86" s="308"/>
      <c r="AO86" s="311"/>
      <c r="AP86" s="311"/>
      <c r="AQ86" s="311"/>
      <c r="AR86" s="241"/>
      <c r="AS86" s="241"/>
      <c r="AT86" s="241"/>
      <c r="AU86" s="241"/>
      <c r="AV86" s="241"/>
      <c r="AW86" s="241"/>
      <c r="AX86" s="241"/>
      <c r="AY86" s="316"/>
      <c r="AZ86" s="316"/>
      <c r="BA86" s="319"/>
    </row>
    <row r="87" spans="1:53" ht="15" customHeight="1" x14ac:dyDescent="0.2">
      <c r="A87" s="293"/>
      <c r="B87" s="296"/>
      <c r="C87" s="299"/>
      <c r="D87" s="302"/>
      <c r="E87" s="146"/>
      <c r="F87" s="100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2"/>
      <c r="X87" s="102"/>
      <c r="Y87" s="101"/>
      <c r="Z87" s="102"/>
      <c r="AA87" s="102"/>
      <c r="AB87" s="101"/>
      <c r="AC87" s="101"/>
      <c r="AD87" s="102"/>
      <c r="AE87" s="180"/>
      <c r="AF87" s="101"/>
      <c r="AG87" s="101"/>
      <c r="AH87" s="101" t="str">
        <f t="shared" si="55"/>
        <v/>
      </c>
      <c r="AI87" s="101" t="str">
        <f t="shared" si="55"/>
        <v/>
      </c>
      <c r="AJ87" s="130" t="str">
        <f t="shared" si="55"/>
        <v/>
      </c>
      <c r="AK87" s="321"/>
      <c r="AL87" s="279"/>
      <c r="AM87" s="305"/>
      <c r="AN87" s="308"/>
      <c r="AO87" s="311"/>
      <c r="AP87" s="311"/>
      <c r="AQ87" s="311"/>
      <c r="AR87" s="241"/>
      <c r="AS87" s="241"/>
      <c r="AT87" s="241"/>
      <c r="AU87" s="241"/>
      <c r="AV87" s="241"/>
      <c r="AW87" s="241"/>
      <c r="AX87" s="241"/>
      <c r="AY87" s="316"/>
      <c r="AZ87" s="316"/>
      <c r="BA87" s="319"/>
    </row>
    <row r="88" spans="1:53" ht="15" customHeight="1" thickBot="1" x14ac:dyDescent="0.25">
      <c r="A88" s="294"/>
      <c r="B88" s="297"/>
      <c r="C88" s="300"/>
      <c r="D88" s="303"/>
      <c r="E88" s="147"/>
      <c r="F88" s="105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94"/>
      <c r="X88" s="194"/>
      <c r="Y88" s="106"/>
      <c r="Z88" s="194"/>
      <c r="AA88" s="194"/>
      <c r="AB88" s="106"/>
      <c r="AC88" s="106"/>
      <c r="AD88" s="194"/>
      <c r="AE88" s="181"/>
      <c r="AF88" s="106"/>
      <c r="AG88" s="106"/>
      <c r="AH88" s="106"/>
      <c r="AI88" s="106"/>
      <c r="AJ88" s="107"/>
      <c r="AK88" s="322"/>
      <c r="AL88" s="280"/>
      <c r="AM88" s="306"/>
      <c r="AN88" s="309"/>
      <c r="AO88" s="312"/>
      <c r="AP88" s="312"/>
      <c r="AQ88" s="312"/>
      <c r="AR88" s="242"/>
      <c r="AS88" s="242"/>
      <c r="AT88" s="242"/>
      <c r="AU88" s="242"/>
      <c r="AV88" s="242"/>
      <c r="AW88" s="242"/>
      <c r="AX88" s="242"/>
      <c r="AY88" s="317"/>
      <c r="AZ88" s="317"/>
      <c r="BA88" s="320"/>
    </row>
    <row r="89" spans="1:53" ht="15" customHeight="1" x14ac:dyDescent="0.2">
      <c r="A89" s="292">
        <v>21</v>
      </c>
      <c r="B89" s="295" t="str">
        <f>IFERROR(VLOOKUP($C89,Списки!$A$1:$C$4003,2,0),"")</f>
        <v/>
      </c>
      <c r="C89" s="323"/>
      <c r="D89" s="301" t="str">
        <f>IFERROR(VLOOKUP($C89,Списки!$A$1:$C$4003,3,0),"")</f>
        <v/>
      </c>
      <c r="E89" s="145"/>
      <c r="F89" s="92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59"/>
      <c r="X89" s="159"/>
      <c r="Y89" s="124"/>
      <c r="Z89" s="159"/>
      <c r="AA89" s="159"/>
      <c r="AB89" s="124"/>
      <c r="AC89" s="124"/>
      <c r="AD89" s="159"/>
      <c r="AE89" s="188"/>
      <c r="AF89" s="124"/>
      <c r="AG89" s="124"/>
      <c r="AH89" s="124"/>
      <c r="AI89" s="124"/>
      <c r="AJ89" s="125"/>
      <c r="AK89" s="321">
        <f ca="1">SUMIF($F89:$AJ92,"Р",$F90:$AJ90)</f>
        <v>0</v>
      </c>
      <c r="AL89" s="279">
        <f ca="1">SUMIF($F91:$AJ92,"НУ",$F92:$AJ92)</f>
        <v>0</v>
      </c>
      <c r="AM89" s="305">
        <f ca="1">SUMIF(F89:AJ92,"РВ",F90:AJ90)</f>
        <v>0</v>
      </c>
      <c r="AN89" s="308">
        <f ca="1">AK89+AL89+AM89</f>
        <v>0</v>
      </c>
      <c r="AO89" s="310">
        <f t="shared" ref="AO89" si="58">COUNTIF($F89:$AJ92,"=Р")</f>
        <v>0</v>
      </c>
      <c r="AP89" s="311">
        <f>COUNTIF($F89:$AJ92,"=ВВ")</f>
        <v>0</v>
      </c>
      <c r="AQ89" s="311">
        <f>COUNTIF($F89:$AJ92,"=В")</f>
        <v>0</v>
      </c>
      <c r="AR89" s="241">
        <f>COUNTIF($F89:$AJ92,"=НА")</f>
        <v>0</v>
      </c>
      <c r="AS89" s="241">
        <f>COUNTIF(F89:AJ92,"=ТН")</f>
        <v>0</v>
      </c>
      <c r="AT89" s="241">
        <f>COUNTIF($F89:$AJ92,"=ВД")</f>
        <v>0</v>
      </c>
      <c r="AU89" s="241">
        <f>COUNTIF($F89:$AJ92,"=ВП")</f>
        <v>0</v>
      </c>
      <c r="AV89" s="241">
        <f>COUNTIF($F89:$AJ92,"=ДД")</f>
        <v>0</v>
      </c>
      <c r="AW89" s="241">
        <f>COUNTIF($F89:$AJ92,"=П")</f>
        <v>0</v>
      </c>
      <c r="AX89" s="241">
        <f>COUNTIF($F89:$AJ92,"=ПР")</f>
        <v>0</v>
      </c>
      <c r="AY89" s="316">
        <f>COUNTIF($F89:$AJ92,"=І")</f>
        <v>0</v>
      </c>
      <c r="AZ89" s="316">
        <f>COUNTIF($F89:$AJ92,"=НЗ")</f>
        <v>0</v>
      </c>
      <c r="BA89" s="318" t="str">
        <f>IF(C89&gt;1,Графік!$P$36,"")</f>
        <v/>
      </c>
    </row>
    <row r="90" spans="1:53" ht="15" customHeight="1" x14ac:dyDescent="0.2">
      <c r="A90" s="293"/>
      <c r="B90" s="296"/>
      <c r="C90" s="299"/>
      <c r="D90" s="302"/>
      <c r="E90" s="146"/>
      <c r="F90" s="96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160"/>
      <c r="X90" s="160"/>
      <c r="Y90" s="97"/>
      <c r="Z90" s="160"/>
      <c r="AA90" s="160"/>
      <c r="AB90" s="97"/>
      <c r="AC90" s="97"/>
      <c r="AD90" s="160"/>
      <c r="AE90" s="179"/>
      <c r="AF90" s="97"/>
      <c r="AG90" s="97"/>
      <c r="AH90" s="97"/>
      <c r="AI90" s="97"/>
      <c r="AJ90" s="98"/>
      <c r="AK90" s="321"/>
      <c r="AL90" s="279"/>
      <c r="AM90" s="305"/>
      <c r="AN90" s="308"/>
      <c r="AO90" s="311"/>
      <c r="AP90" s="311"/>
      <c r="AQ90" s="311"/>
      <c r="AR90" s="241"/>
      <c r="AS90" s="241"/>
      <c r="AT90" s="241"/>
      <c r="AU90" s="241"/>
      <c r="AV90" s="241"/>
      <c r="AW90" s="241"/>
      <c r="AX90" s="241"/>
      <c r="AY90" s="316"/>
      <c r="AZ90" s="316"/>
      <c r="BA90" s="319"/>
    </row>
    <row r="91" spans="1:53" ht="13.9" customHeight="1" x14ac:dyDescent="0.2">
      <c r="A91" s="293"/>
      <c r="B91" s="296"/>
      <c r="C91" s="299"/>
      <c r="D91" s="302"/>
      <c r="E91" s="146"/>
      <c r="F91" s="100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2"/>
      <c r="X91" s="102"/>
      <c r="Y91" s="101"/>
      <c r="Z91" s="102"/>
      <c r="AA91" s="102"/>
      <c r="AB91" s="101"/>
      <c r="AC91" s="101"/>
      <c r="AD91" s="102"/>
      <c r="AE91" s="180"/>
      <c r="AF91" s="101"/>
      <c r="AG91" s="101"/>
      <c r="AH91" s="101" t="str">
        <f t="shared" si="55"/>
        <v/>
      </c>
      <c r="AI91" s="101" t="str">
        <f t="shared" si="55"/>
        <v/>
      </c>
      <c r="AJ91" s="130" t="str">
        <f t="shared" si="55"/>
        <v/>
      </c>
      <c r="AK91" s="321"/>
      <c r="AL91" s="279"/>
      <c r="AM91" s="305"/>
      <c r="AN91" s="308"/>
      <c r="AO91" s="311"/>
      <c r="AP91" s="311"/>
      <c r="AQ91" s="311"/>
      <c r="AR91" s="241"/>
      <c r="AS91" s="241"/>
      <c r="AT91" s="241"/>
      <c r="AU91" s="241"/>
      <c r="AV91" s="241"/>
      <c r="AW91" s="241"/>
      <c r="AX91" s="241"/>
      <c r="AY91" s="316"/>
      <c r="AZ91" s="316"/>
      <c r="BA91" s="319"/>
    </row>
    <row r="92" spans="1:53" ht="12.75" customHeight="1" thickBot="1" x14ac:dyDescent="0.25">
      <c r="A92" s="294"/>
      <c r="B92" s="297"/>
      <c r="C92" s="300"/>
      <c r="D92" s="303"/>
      <c r="E92" s="147"/>
      <c r="F92" s="105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94"/>
      <c r="X92" s="194"/>
      <c r="Y92" s="106"/>
      <c r="Z92" s="194"/>
      <c r="AA92" s="194"/>
      <c r="AB92" s="106"/>
      <c r="AC92" s="106"/>
      <c r="AD92" s="194"/>
      <c r="AE92" s="181"/>
      <c r="AF92" s="106"/>
      <c r="AG92" s="106"/>
      <c r="AH92" s="106"/>
      <c r="AI92" s="106"/>
      <c r="AJ92" s="107"/>
      <c r="AK92" s="322"/>
      <c r="AL92" s="280"/>
      <c r="AM92" s="306"/>
      <c r="AN92" s="309"/>
      <c r="AO92" s="312"/>
      <c r="AP92" s="312"/>
      <c r="AQ92" s="312"/>
      <c r="AR92" s="242"/>
      <c r="AS92" s="242"/>
      <c r="AT92" s="242"/>
      <c r="AU92" s="242"/>
      <c r="AV92" s="242"/>
      <c r="AW92" s="242"/>
      <c r="AX92" s="242"/>
      <c r="AY92" s="317"/>
      <c r="AZ92" s="317"/>
      <c r="BA92" s="320"/>
    </row>
    <row r="93" spans="1:53" s="78" customFormat="1" ht="12" customHeight="1" x14ac:dyDescent="0.2">
      <c r="A93" s="292">
        <v>22</v>
      </c>
      <c r="B93" s="295" t="str">
        <f>IFERROR(VLOOKUP($C93,Списки!$A$1:$C$4003,2,0),"")</f>
        <v/>
      </c>
      <c r="C93" s="323"/>
      <c r="D93" s="301"/>
      <c r="E93" s="145"/>
      <c r="F93" s="92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59"/>
      <c r="X93" s="159"/>
      <c r="Y93" s="124"/>
      <c r="Z93" s="159"/>
      <c r="AA93" s="159"/>
      <c r="AB93" s="124"/>
      <c r="AC93" s="124"/>
      <c r="AD93" s="159"/>
      <c r="AE93" s="188"/>
      <c r="AF93" s="124"/>
      <c r="AG93" s="124"/>
      <c r="AH93" s="124"/>
      <c r="AI93" s="124"/>
      <c r="AJ93" s="125"/>
      <c r="AK93" s="321">
        <f ca="1">SUMIF($F93:$AJ96,"Р",$F94:$AJ94)</f>
        <v>0</v>
      </c>
      <c r="AL93" s="279">
        <f ca="1">SUMIF($F95:$AJ96,"НУ",$F96:$AJ96)</f>
        <v>0</v>
      </c>
      <c r="AM93" s="305">
        <f ca="1">SUMIF(F93:AJ96,"РВ",F94:AJ94)</f>
        <v>0</v>
      </c>
      <c r="AN93" s="308">
        <f ca="1">AK93+AL93+AM93</f>
        <v>0</v>
      </c>
      <c r="AO93" s="310">
        <f t="shared" ref="AO93" si="59">COUNTIF($F93:$AJ96,"=Р")</f>
        <v>0</v>
      </c>
      <c r="AP93" s="311">
        <f>COUNTIF($F93:$AJ96,"=ВВ")</f>
        <v>0</v>
      </c>
      <c r="AQ93" s="311">
        <f>COUNTIF($F93:$AJ96,"=В")</f>
        <v>0</v>
      </c>
      <c r="AR93" s="241">
        <f>COUNTIF($F93:$AJ96,"=НА")</f>
        <v>0</v>
      </c>
      <c r="AS93" s="241">
        <f>COUNTIF(F93:AJ96,"=ТН")</f>
        <v>0</v>
      </c>
      <c r="AT93" s="241">
        <f>COUNTIF($F93:$AJ96,"=ВД")</f>
        <v>0</v>
      </c>
      <c r="AU93" s="241">
        <f>COUNTIF($F93:$AJ96,"=ВП")</f>
        <v>0</v>
      </c>
      <c r="AV93" s="241">
        <f>COUNTIF($F93:$AJ96,"=ДД")</f>
        <v>0</v>
      </c>
      <c r="AW93" s="241">
        <f>COUNTIF($F93:$AJ96,"=П")</f>
        <v>0</v>
      </c>
      <c r="AX93" s="241">
        <f>COUNTIF($F93:$AJ96,"=ПР")</f>
        <v>0</v>
      </c>
      <c r="AY93" s="316">
        <f>COUNTIF($F93:$AJ96,"=І")</f>
        <v>0</v>
      </c>
      <c r="AZ93" s="316">
        <f>COUNTIF($F93:$AJ96,"=НЗ")</f>
        <v>0</v>
      </c>
      <c r="BA93" s="318" t="str">
        <f>IF(C93&gt;1,Графік!$P$36,"")</f>
        <v/>
      </c>
    </row>
    <row r="94" spans="1:53" ht="15.75" customHeight="1" x14ac:dyDescent="0.2">
      <c r="A94" s="293"/>
      <c r="B94" s="296"/>
      <c r="C94" s="299"/>
      <c r="D94" s="302"/>
      <c r="E94" s="146"/>
      <c r="F94" s="96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160"/>
      <c r="X94" s="160"/>
      <c r="Y94" s="97"/>
      <c r="Z94" s="160"/>
      <c r="AA94" s="160"/>
      <c r="AB94" s="97"/>
      <c r="AC94" s="97"/>
      <c r="AD94" s="160"/>
      <c r="AE94" s="179"/>
      <c r="AF94" s="97"/>
      <c r="AG94" s="97"/>
      <c r="AH94" s="97"/>
      <c r="AI94" s="97"/>
      <c r="AJ94" s="98"/>
      <c r="AK94" s="321"/>
      <c r="AL94" s="279"/>
      <c r="AM94" s="305"/>
      <c r="AN94" s="308"/>
      <c r="AO94" s="311"/>
      <c r="AP94" s="311"/>
      <c r="AQ94" s="311"/>
      <c r="AR94" s="241"/>
      <c r="AS94" s="241"/>
      <c r="AT94" s="241"/>
      <c r="AU94" s="241"/>
      <c r="AV94" s="241"/>
      <c r="AW94" s="241"/>
      <c r="AX94" s="241"/>
      <c r="AY94" s="316"/>
      <c r="AZ94" s="316"/>
      <c r="BA94" s="319"/>
    </row>
    <row r="95" spans="1:53" s="78" customFormat="1" ht="12" customHeight="1" x14ac:dyDescent="0.2">
      <c r="A95" s="293"/>
      <c r="B95" s="296"/>
      <c r="C95" s="299"/>
      <c r="D95" s="302"/>
      <c r="E95" s="146"/>
      <c r="F95" s="100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2"/>
      <c r="X95" s="102"/>
      <c r="Y95" s="101"/>
      <c r="Z95" s="102"/>
      <c r="AA95" s="102"/>
      <c r="AB95" s="101"/>
      <c r="AC95" s="101"/>
      <c r="AD95" s="102"/>
      <c r="AE95" s="180"/>
      <c r="AF95" s="101"/>
      <c r="AG95" s="101"/>
      <c r="AH95" s="101" t="str">
        <f t="shared" si="55"/>
        <v/>
      </c>
      <c r="AI95" s="101" t="str">
        <f t="shared" si="55"/>
        <v/>
      </c>
      <c r="AJ95" s="130" t="str">
        <f t="shared" si="55"/>
        <v/>
      </c>
      <c r="AK95" s="321"/>
      <c r="AL95" s="279"/>
      <c r="AM95" s="305"/>
      <c r="AN95" s="308"/>
      <c r="AO95" s="311"/>
      <c r="AP95" s="311"/>
      <c r="AQ95" s="311"/>
      <c r="AR95" s="241"/>
      <c r="AS95" s="241"/>
      <c r="AT95" s="241"/>
      <c r="AU95" s="241"/>
      <c r="AV95" s="241"/>
      <c r="AW95" s="241"/>
      <c r="AX95" s="241"/>
      <c r="AY95" s="316"/>
      <c r="AZ95" s="316"/>
      <c r="BA95" s="319"/>
    </row>
    <row r="96" spans="1:53" ht="13.5" customHeight="1" thickBot="1" x14ac:dyDescent="0.25">
      <c r="A96" s="294"/>
      <c r="B96" s="297"/>
      <c r="C96" s="300"/>
      <c r="D96" s="303"/>
      <c r="E96" s="147"/>
      <c r="F96" s="105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94"/>
      <c r="X96" s="194"/>
      <c r="Y96" s="106"/>
      <c r="Z96" s="194"/>
      <c r="AA96" s="194"/>
      <c r="AB96" s="106"/>
      <c r="AC96" s="106"/>
      <c r="AD96" s="194"/>
      <c r="AE96" s="181"/>
      <c r="AF96" s="106"/>
      <c r="AG96" s="106"/>
      <c r="AH96" s="106"/>
      <c r="AI96" s="106"/>
      <c r="AJ96" s="107"/>
      <c r="AK96" s="322"/>
      <c r="AL96" s="280"/>
      <c r="AM96" s="306"/>
      <c r="AN96" s="309"/>
      <c r="AO96" s="312"/>
      <c r="AP96" s="312"/>
      <c r="AQ96" s="312"/>
      <c r="AR96" s="242"/>
      <c r="AS96" s="242"/>
      <c r="AT96" s="242"/>
      <c r="AU96" s="242"/>
      <c r="AV96" s="242"/>
      <c r="AW96" s="242"/>
      <c r="AX96" s="242"/>
      <c r="AY96" s="317"/>
      <c r="AZ96" s="317"/>
      <c r="BA96" s="320"/>
    </row>
    <row r="97" spans="1:53" ht="12.75" customHeight="1" x14ac:dyDescent="0.2">
      <c r="A97" s="292">
        <v>23</v>
      </c>
      <c r="B97" s="295" t="str">
        <f>IFERROR(VLOOKUP($C97,Списки!$A$1:$C$4003,2,0),"")</f>
        <v/>
      </c>
      <c r="C97" s="323"/>
      <c r="D97" s="301" t="str">
        <f>IFERROR(VLOOKUP($C97,Списки!$A$1:$C$4003,3,0),"")</f>
        <v/>
      </c>
      <c r="E97" s="145"/>
      <c r="F97" s="92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59"/>
      <c r="X97" s="159"/>
      <c r="Y97" s="124"/>
      <c r="Z97" s="159"/>
      <c r="AA97" s="159"/>
      <c r="AB97" s="124"/>
      <c r="AC97" s="124"/>
      <c r="AD97" s="159"/>
      <c r="AE97" s="188"/>
      <c r="AF97" s="124"/>
      <c r="AG97" s="124"/>
      <c r="AH97" s="124"/>
      <c r="AI97" s="124"/>
      <c r="AJ97" s="125"/>
      <c r="AK97" s="321">
        <f ca="1">SUMIF($F97:$AJ100,"Р",$F98:$AJ98)</f>
        <v>0</v>
      </c>
      <c r="AL97" s="279">
        <f ca="1">SUMIF($F99:$AJ100,"НУ",$F100:$AJ100)</f>
        <v>0</v>
      </c>
      <c r="AM97" s="305">
        <f ca="1">SUMIF(F97:AJ100,"РВ",F98:AJ98)</f>
        <v>0</v>
      </c>
      <c r="AN97" s="308">
        <f ca="1">AK97+AL97+AM97</f>
        <v>0</v>
      </c>
      <c r="AO97" s="310">
        <f t="shared" ref="AO97" si="60">COUNTIF($F97:$AJ100,"=Р")</f>
        <v>0</v>
      </c>
      <c r="AP97" s="311">
        <f>COUNTIF($F97:$AJ100,"=ВВ")</f>
        <v>0</v>
      </c>
      <c r="AQ97" s="311">
        <f>COUNTIF($F97:$AJ100,"=В")</f>
        <v>0</v>
      </c>
      <c r="AR97" s="241">
        <f>COUNTIF($F97:$AJ100,"=НА")</f>
        <v>0</v>
      </c>
      <c r="AS97" s="241">
        <f>COUNTIF(F97:AJ100,"=ТН")</f>
        <v>0</v>
      </c>
      <c r="AT97" s="241">
        <f>COUNTIF($F97:$AJ100,"=ВД")</f>
        <v>0</v>
      </c>
      <c r="AU97" s="241">
        <f>COUNTIF($F97:$AJ100,"=ВП")</f>
        <v>0</v>
      </c>
      <c r="AV97" s="241">
        <f>COUNTIF($F97:$AJ100,"=ДД")</f>
        <v>0</v>
      </c>
      <c r="AW97" s="241">
        <f>COUNTIF($F97:$AJ100,"=П")</f>
        <v>0</v>
      </c>
      <c r="AX97" s="241">
        <f>COUNTIF($F97:$AJ100,"=ПР")</f>
        <v>0</v>
      </c>
      <c r="AY97" s="316">
        <f>COUNTIF($F97:$AJ100,"=І")</f>
        <v>0</v>
      </c>
      <c r="AZ97" s="316">
        <f>COUNTIF($F97:$AJ100,"=НЗ")</f>
        <v>0</v>
      </c>
      <c r="BA97" s="318" t="str">
        <f>IF(C97&gt;1,Графік!$P$36,"")</f>
        <v/>
      </c>
    </row>
    <row r="98" spans="1:53" ht="12.75" customHeight="1" x14ac:dyDescent="0.2">
      <c r="A98" s="293"/>
      <c r="B98" s="296"/>
      <c r="C98" s="299"/>
      <c r="D98" s="302"/>
      <c r="E98" s="146"/>
      <c r="F98" s="96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160"/>
      <c r="X98" s="160"/>
      <c r="Y98" s="97"/>
      <c r="Z98" s="160"/>
      <c r="AA98" s="160"/>
      <c r="AB98" s="97"/>
      <c r="AC98" s="97"/>
      <c r="AD98" s="160"/>
      <c r="AE98" s="179"/>
      <c r="AF98" s="97"/>
      <c r="AG98" s="97"/>
      <c r="AH98" s="97"/>
      <c r="AI98" s="97"/>
      <c r="AJ98" s="98"/>
      <c r="AK98" s="321"/>
      <c r="AL98" s="279"/>
      <c r="AM98" s="305"/>
      <c r="AN98" s="308"/>
      <c r="AO98" s="311"/>
      <c r="AP98" s="311"/>
      <c r="AQ98" s="311"/>
      <c r="AR98" s="241"/>
      <c r="AS98" s="241"/>
      <c r="AT98" s="241"/>
      <c r="AU98" s="241"/>
      <c r="AV98" s="241"/>
      <c r="AW98" s="241"/>
      <c r="AX98" s="241"/>
      <c r="AY98" s="316"/>
      <c r="AZ98" s="316"/>
      <c r="BA98" s="319"/>
    </row>
    <row r="99" spans="1:53" ht="12.75" customHeight="1" x14ac:dyDescent="0.2">
      <c r="A99" s="293"/>
      <c r="B99" s="296"/>
      <c r="C99" s="299"/>
      <c r="D99" s="302"/>
      <c r="E99" s="146"/>
      <c r="F99" s="100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2"/>
      <c r="X99" s="102"/>
      <c r="Y99" s="101"/>
      <c r="Z99" s="102"/>
      <c r="AA99" s="102"/>
      <c r="AB99" s="101"/>
      <c r="AC99" s="101"/>
      <c r="AD99" s="102"/>
      <c r="AE99" s="180"/>
      <c r="AF99" s="101"/>
      <c r="AG99" s="101"/>
      <c r="AH99" s="101" t="str">
        <f t="shared" si="55"/>
        <v/>
      </c>
      <c r="AI99" s="101" t="str">
        <f t="shared" si="55"/>
        <v/>
      </c>
      <c r="AJ99" s="130" t="str">
        <f t="shared" si="55"/>
        <v/>
      </c>
      <c r="AK99" s="321"/>
      <c r="AL99" s="279"/>
      <c r="AM99" s="305"/>
      <c r="AN99" s="308"/>
      <c r="AO99" s="311"/>
      <c r="AP99" s="311"/>
      <c r="AQ99" s="311"/>
      <c r="AR99" s="241"/>
      <c r="AS99" s="241"/>
      <c r="AT99" s="241"/>
      <c r="AU99" s="241"/>
      <c r="AV99" s="241"/>
      <c r="AW99" s="241"/>
      <c r="AX99" s="241"/>
      <c r="AY99" s="316"/>
      <c r="AZ99" s="316"/>
      <c r="BA99" s="319"/>
    </row>
    <row r="100" spans="1:53" ht="13.5" customHeight="1" thickBot="1" x14ac:dyDescent="0.25">
      <c r="A100" s="294"/>
      <c r="B100" s="297"/>
      <c r="C100" s="300"/>
      <c r="D100" s="303"/>
      <c r="E100" s="147"/>
      <c r="F100" s="105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94"/>
      <c r="X100" s="194"/>
      <c r="Y100" s="106"/>
      <c r="Z100" s="194"/>
      <c r="AA100" s="194"/>
      <c r="AB100" s="106"/>
      <c r="AC100" s="106"/>
      <c r="AD100" s="194"/>
      <c r="AE100" s="181"/>
      <c r="AF100" s="106"/>
      <c r="AG100" s="106"/>
      <c r="AH100" s="106"/>
      <c r="AI100" s="106"/>
      <c r="AJ100" s="107"/>
      <c r="AK100" s="322"/>
      <c r="AL100" s="280"/>
      <c r="AM100" s="306"/>
      <c r="AN100" s="309"/>
      <c r="AO100" s="312"/>
      <c r="AP100" s="312"/>
      <c r="AQ100" s="312"/>
      <c r="AR100" s="242"/>
      <c r="AS100" s="242"/>
      <c r="AT100" s="242"/>
      <c r="AU100" s="242"/>
      <c r="AV100" s="242"/>
      <c r="AW100" s="242"/>
      <c r="AX100" s="242"/>
      <c r="AY100" s="317"/>
      <c r="AZ100" s="317"/>
      <c r="BA100" s="320"/>
    </row>
    <row r="101" spans="1:53" ht="12.75" customHeight="1" x14ac:dyDescent="0.2">
      <c r="A101" s="292">
        <v>24</v>
      </c>
      <c r="B101" s="295" t="str">
        <f>IFERROR(VLOOKUP($C101,Списки!$A$1:$C$4003,2,0),"")</f>
        <v/>
      </c>
      <c r="C101" s="323"/>
      <c r="D101" s="301" t="str">
        <f>IFERROR(VLOOKUP($C101,Списки!$A$1:$C$4003,3,0),"")</f>
        <v/>
      </c>
      <c r="E101" s="145"/>
      <c r="F101" s="92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59"/>
      <c r="X101" s="159"/>
      <c r="Y101" s="124"/>
      <c r="Z101" s="159"/>
      <c r="AA101" s="159"/>
      <c r="AB101" s="124"/>
      <c r="AC101" s="124"/>
      <c r="AD101" s="159"/>
      <c r="AE101" s="188"/>
      <c r="AF101" s="124"/>
      <c r="AG101" s="124"/>
      <c r="AH101" s="124"/>
      <c r="AI101" s="124"/>
      <c r="AJ101" s="125"/>
      <c r="AK101" s="321">
        <f ca="1">SUMIF($F101:$AJ104,"Р",$F102:$AJ102)</f>
        <v>0</v>
      </c>
      <c r="AL101" s="279">
        <f ca="1">SUMIF($F103:$AJ104,"НУ",$F104:$AJ104)</f>
        <v>0</v>
      </c>
      <c r="AM101" s="305">
        <f ca="1">SUMIF(F101:AJ104,"РВ",F102:AJ102)</f>
        <v>0</v>
      </c>
      <c r="AN101" s="308">
        <f ca="1">AK101+AL101+AM101</f>
        <v>0</v>
      </c>
      <c r="AO101" s="310">
        <f t="shared" ref="AO101" si="61">COUNTIF($F101:$AJ104,"=Р")</f>
        <v>0</v>
      </c>
      <c r="AP101" s="311">
        <f>COUNTIF($F101:$AJ104,"=ВВ")</f>
        <v>0</v>
      </c>
      <c r="AQ101" s="311">
        <f>COUNTIF($F101:$AJ104,"=В")</f>
        <v>0</v>
      </c>
      <c r="AR101" s="241">
        <f>COUNTIF($F101:$AJ104,"=НА")</f>
        <v>0</v>
      </c>
      <c r="AS101" s="241">
        <f>COUNTIF(F101:AJ104,"=ТН")</f>
        <v>0</v>
      </c>
      <c r="AT101" s="241">
        <f>COUNTIF($F101:$AJ104,"=ВД")</f>
        <v>0</v>
      </c>
      <c r="AU101" s="241">
        <f>COUNTIF($F101:$AJ104,"=ВП")</f>
        <v>0</v>
      </c>
      <c r="AV101" s="241">
        <f>COUNTIF($F101:$AJ104,"=ДД")</f>
        <v>0</v>
      </c>
      <c r="AW101" s="241">
        <f>COUNTIF($F101:$AJ104,"=П")</f>
        <v>0</v>
      </c>
      <c r="AX101" s="241">
        <f>COUNTIF($F101:$AJ104,"=ПР")</f>
        <v>0</v>
      </c>
      <c r="AY101" s="316">
        <f>COUNTIF($F101:$AJ104,"=І")</f>
        <v>0</v>
      </c>
      <c r="AZ101" s="316">
        <f>COUNTIF($F101:$AJ104,"=НЗ")</f>
        <v>0</v>
      </c>
      <c r="BA101" s="318" t="str">
        <f>IF(C101&gt;1,Графік!$P$36,"")</f>
        <v/>
      </c>
    </row>
    <row r="102" spans="1:53" ht="12.75" customHeight="1" x14ac:dyDescent="0.2">
      <c r="A102" s="293"/>
      <c r="B102" s="296"/>
      <c r="C102" s="299"/>
      <c r="D102" s="302"/>
      <c r="E102" s="146"/>
      <c r="F102" s="96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160"/>
      <c r="X102" s="160"/>
      <c r="Y102" s="97"/>
      <c r="Z102" s="160"/>
      <c r="AA102" s="160"/>
      <c r="AB102" s="97"/>
      <c r="AC102" s="97"/>
      <c r="AD102" s="160"/>
      <c r="AE102" s="179"/>
      <c r="AF102" s="97"/>
      <c r="AG102" s="97"/>
      <c r="AH102" s="97"/>
      <c r="AI102" s="97"/>
      <c r="AJ102" s="98"/>
      <c r="AK102" s="321"/>
      <c r="AL102" s="279"/>
      <c r="AM102" s="305"/>
      <c r="AN102" s="308"/>
      <c r="AO102" s="311"/>
      <c r="AP102" s="311"/>
      <c r="AQ102" s="311"/>
      <c r="AR102" s="241"/>
      <c r="AS102" s="241"/>
      <c r="AT102" s="241"/>
      <c r="AU102" s="241"/>
      <c r="AV102" s="241"/>
      <c r="AW102" s="241"/>
      <c r="AX102" s="241"/>
      <c r="AY102" s="316"/>
      <c r="AZ102" s="316"/>
      <c r="BA102" s="319"/>
    </row>
    <row r="103" spans="1:53" ht="12.75" customHeight="1" x14ac:dyDescent="0.2">
      <c r="A103" s="293"/>
      <c r="B103" s="296"/>
      <c r="C103" s="299"/>
      <c r="D103" s="302"/>
      <c r="E103" s="146"/>
      <c r="F103" s="100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2"/>
      <c r="X103" s="102"/>
      <c r="Y103" s="101"/>
      <c r="Z103" s="102"/>
      <c r="AA103" s="102"/>
      <c r="AB103" s="101"/>
      <c r="AC103" s="101"/>
      <c r="AD103" s="102"/>
      <c r="AE103" s="180"/>
      <c r="AF103" s="101"/>
      <c r="AG103" s="101"/>
      <c r="AH103" s="101" t="str">
        <f t="shared" si="55"/>
        <v/>
      </c>
      <c r="AI103" s="101" t="str">
        <f t="shared" si="55"/>
        <v/>
      </c>
      <c r="AJ103" s="130" t="str">
        <f t="shared" si="55"/>
        <v/>
      </c>
      <c r="AK103" s="321"/>
      <c r="AL103" s="279"/>
      <c r="AM103" s="305"/>
      <c r="AN103" s="308"/>
      <c r="AO103" s="311"/>
      <c r="AP103" s="311"/>
      <c r="AQ103" s="311"/>
      <c r="AR103" s="241"/>
      <c r="AS103" s="241"/>
      <c r="AT103" s="241"/>
      <c r="AU103" s="241"/>
      <c r="AV103" s="241"/>
      <c r="AW103" s="241"/>
      <c r="AX103" s="241"/>
      <c r="AY103" s="316"/>
      <c r="AZ103" s="316"/>
      <c r="BA103" s="319"/>
    </row>
    <row r="104" spans="1:53" ht="13.5" customHeight="1" thickBot="1" x14ac:dyDescent="0.25">
      <c r="A104" s="294"/>
      <c r="B104" s="297"/>
      <c r="C104" s="300"/>
      <c r="D104" s="303"/>
      <c r="E104" s="147"/>
      <c r="F104" s="105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94"/>
      <c r="X104" s="194"/>
      <c r="Y104" s="106"/>
      <c r="Z104" s="194"/>
      <c r="AA104" s="194"/>
      <c r="AB104" s="106"/>
      <c r="AC104" s="106"/>
      <c r="AD104" s="194"/>
      <c r="AE104" s="181"/>
      <c r="AF104" s="106"/>
      <c r="AG104" s="106"/>
      <c r="AH104" s="106"/>
      <c r="AI104" s="106"/>
      <c r="AJ104" s="107"/>
      <c r="AK104" s="322"/>
      <c r="AL104" s="280"/>
      <c r="AM104" s="306"/>
      <c r="AN104" s="309"/>
      <c r="AO104" s="312"/>
      <c r="AP104" s="312"/>
      <c r="AQ104" s="312"/>
      <c r="AR104" s="242"/>
      <c r="AS104" s="242"/>
      <c r="AT104" s="242"/>
      <c r="AU104" s="242"/>
      <c r="AV104" s="242"/>
      <c r="AW104" s="242"/>
      <c r="AX104" s="242"/>
      <c r="AY104" s="317"/>
      <c r="AZ104" s="317"/>
      <c r="BA104" s="320"/>
    </row>
    <row r="105" spans="1:53" ht="12.75" customHeight="1" x14ac:dyDescent="0.2">
      <c r="A105" s="292">
        <v>25</v>
      </c>
      <c r="B105" s="295" t="str">
        <f>IFERROR(VLOOKUP($C105,Списки!$A$1:$C$4003,2,0),"")</f>
        <v/>
      </c>
      <c r="C105" s="323"/>
      <c r="D105" s="301" t="str">
        <f>IFERROR(VLOOKUP($C105,Списки!$A$1:$C$4003,3,0),"")</f>
        <v/>
      </c>
      <c r="E105" s="145"/>
      <c r="F105" s="92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59"/>
      <c r="X105" s="159"/>
      <c r="Y105" s="124"/>
      <c r="Z105" s="159"/>
      <c r="AA105" s="159"/>
      <c r="AB105" s="124"/>
      <c r="AC105" s="124"/>
      <c r="AD105" s="159"/>
      <c r="AE105" s="188"/>
      <c r="AF105" s="124"/>
      <c r="AG105" s="124"/>
      <c r="AH105" s="124"/>
      <c r="AI105" s="124"/>
      <c r="AJ105" s="125"/>
      <c r="AK105" s="321">
        <f ca="1">SUMIF($F105:$AJ108,"Р",$F106:$AJ106)</f>
        <v>0</v>
      </c>
      <c r="AL105" s="279">
        <f ca="1">SUMIF($F107:$AJ108,"НУ",$F108:$AJ108)</f>
        <v>0</v>
      </c>
      <c r="AM105" s="305">
        <f ca="1">SUMIF(F105:AJ108,"РВ",F106:AJ106)</f>
        <v>0</v>
      </c>
      <c r="AN105" s="308">
        <f ca="1">AK105+AL105+AM105</f>
        <v>0</v>
      </c>
      <c r="AO105" s="310">
        <f t="shared" ref="AO105" si="62">COUNTIF($F105:$AJ108,"=Р")</f>
        <v>0</v>
      </c>
      <c r="AP105" s="311">
        <f>COUNTIF($F105:$AJ108,"=ВВ")</f>
        <v>0</v>
      </c>
      <c r="AQ105" s="311">
        <f>COUNTIF($F105:$AJ108,"=В")</f>
        <v>0</v>
      </c>
      <c r="AR105" s="241">
        <f>COUNTIF($F105:$AJ108,"=НА")</f>
        <v>0</v>
      </c>
      <c r="AS105" s="241">
        <f>COUNTIF(F105:AJ108,"=ТН")</f>
        <v>0</v>
      </c>
      <c r="AT105" s="241">
        <f>COUNTIF($F105:$AJ108,"=ВД")</f>
        <v>0</v>
      </c>
      <c r="AU105" s="241">
        <f>COUNTIF($F105:$AJ108,"=ВП")</f>
        <v>0</v>
      </c>
      <c r="AV105" s="241">
        <f>COUNTIF($F105:$AJ108,"=ДД")</f>
        <v>0</v>
      </c>
      <c r="AW105" s="241">
        <f>COUNTIF($F105:$AJ108,"=П")</f>
        <v>0</v>
      </c>
      <c r="AX105" s="241">
        <f>COUNTIF($F105:$AJ108,"=ПР")</f>
        <v>0</v>
      </c>
      <c r="AY105" s="316">
        <f>COUNTIF($F105:$AJ108,"=І")</f>
        <v>0</v>
      </c>
      <c r="AZ105" s="316">
        <f>COUNTIF($F105:$AJ108,"=НЗ")</f>
        <v>0</v>
      </c>
      <c r="BA105" s="318" t="str">
        <f>IF(C105&gt;1,Графік!$P$36,"")</f>
        <v/>
      </c>
    </row>
    <row r="106" spans="1:53" ht="12.75" customHeight="1" x14ac:dyDescent="0.2">
      <c r="A106" s="293"/>
      <c r="B106" s="296"/>
      <c r="C106" s="299"/>
      <c r="D106" s="302"/>
      <c r="E106" s="146"/>
      <c r="F106" s="96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160"/>
      <c r="X106" s="160"/>
      <c r="Y106" s="97"/>
      <c r="Z106" s="160"/>
      <c r="AA106" s="160"/>
      <c r="AB106" s="97"/>
      <c r="AC106" s="97"/>
      <c r="AD106" s="160"/>
      <c r="AE106" s="179"/>
      <c r="AF106" s="97"/>
      <c r="AG106" s="97"/>
      <c r="AH106" s="97"/>
      <c r="AI106" s="97"/>
      <c r="AJ106" s="98"/>
      <c r="AK106" s="321"/>
      <c r="AL106" s="279"/>
      <c r="AM106" s="305"/>
      <c r="AN106" s="308"/>
      <c r="AO106" s="311"/>
      <c r="AP106" s="311"/>
      <c r="AQ106" s="311"/>
      <c r="AR106" s="241"/>
      <c r="AS106" s="241"/>
      <c r="AT106" s="241"/>
      <c r="AU106" s="241"/>
      <c r="AV106" s="241"/>
      <c r="AW106" s="241"/>
      <c r="AX106" s="241"/>
      <c r="AY106" s="316"/>
      <c r="AZ106" s="316"/>
      <c r="BA106" s="319"/>
    </row>
    <row r="107" spans="1:53" ht="12.75" customHeight="1" x14ac:dyDescent="0.2">
      <c r="A107" s="293"/>
      <c r="B107" s="296"/>
      <c r="C107" s="299"/>
      <c r="D107" s="302"/>
      <c r="E107" s="146"/>
      <c r="F107" s="100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2"/>
      <c r="X107" s="102"/>
      <c r="Y107" s="101"/>
      <c r="Z107" s="102"/>
      <c r="AA107" s="102"/>
      <c r="AB107" s="101"/>
      <c r="AC107" s="101"/>
      <c r="AD107" s="102"/>
      <c r="AE107" s="180"/>
      <c r="AF107" s="101"/>
      <c r="AG107" s="101"/>
      <c r="AH107" s="101" t="str">
        <f t="shared" si="55"/>
        <v/>
      </c>
      <c r="AI107" s="101" t="str">
        <f t="shared" si="55"/>
        <v/>
      </c>
      <c r="AJ107" s="130" t="str">
        <f t="shared" si="55"/>
        <v/>
      </c>
      <c r="AK107" s="321"/>
      <c r="AL107" s="279"/>
      <c r="AM107" s="305"/>
      <c r="AN107" s="308"/>
      <c r="AO107" s="311"/>
      <c r="AP107" s="311"/>
      <c r="AQ107" s="311"/>
      <c r="AR107" s="241"/>
      <c r="AS107" s="241"/>
      <c r="AT107" s="241"/>
      <c r="AU107" s="241"/>
      <c r="AV107" s="241"/>
      <c r="AW107" s="241"/>
      <c r="AX107" s="241"/>
      <c r="AY107" s="316"/>
      <c r="AZ107" s="316"/>
      <c r="BA107" s="319"/>
    </row>
    <row r="108" spans="1:53" ht="13.5" customHeight="1" thickBot="1" x14ac:dyDescent="0.25">
      <c r="A108" s="294"/>
      <c r="B108" s="297"/>
      <c r="C108" s="300"/>
      <c r="D108" s="303"/>
      <c r="E108" s="147"/>
      <c r="F108" s="105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94"/>
      <c r="X108" s="194"/>
      <c r="Y108" s="106"/>
      <c r="Z108" s="194"/>
      <c r="AA108" s="194"/>
      <c r="AB108" s="106"/>
      <c r="AC108" s="106"/>
      <c r="AD108" s="194"/>
      <c r="AE108" s="181"/>
      <c r="AF108" s="106"/>
      <c r="AG108" s="106"/>
      <c r="AH108" s="106"/>
      <c r="AI108" s="106"/>
      <c r="AJ108" s="107"/>
      <c r="AK108" s="322"/>
      <c r="AL108" s="280"/>
      <c r="AM108" s="306"/>
      <c r="AN108" s="309"/>
      <c r="AO108" s="312"/>
      <c r="AP108" s="312"/>
      <c r="AQ108" s="312"/>
      <c r="AR108" s="242"/>
      <c r="AS108" s="242"/>
      <c r="AT108" s="242"/>
      <c r="AU108" s="242"/>
      <c r="AV108" s="242"/>
      <c r="AW108" s="242"/>
      <c r="AX108" s="242"/>
      <c r="AY108" s="317"/>
      <c r="AZ108" s="317"/>
      <c r="BA108" s="320"/>
    </row>
    <row r="109" spans="1:53" ht="27" customHeight="1" thickBot="1" x14ac:dyDescent="0.25">
      <c r="A109" s="335" t="s">
        <v>496</v>
      </c>
      <c r="B109" s="336"/>
      <c r="C109" s="336"/>
      <c r="D109" s="336"/>
      <c r="E109" s="337"/>
      <c r="F109" s="218">
        <f>IF(COUNTIF(F$9:F$108,"Р")=0,"-",COUNTIF(F$9:F$108,"Р"))</f>
        <v>18</v>
      </c>
      <c r="G109" s="218" t="str">
        <f t="shared" ref="G109:AJ109" si="63">IF(COUNTIF(G$9:G$108,"Р")=0,"-",COUNTIF(G$9:G$108,"Р"))</f>
        <v>-</v>
      </c>
      <c r="H109" s="218" t="str">
        <f t="shared" si="63"/>
        <v>-</v>
      </c>
      <c r="I109" s="218">
        <f t="shared" si="63"/>
        <v>18</v>
      </c>
      <c r="J109" s="218">
        <f t="shared" si="63"/>
        <v>18</v>
      </c>
      <c r="K109" s="218">
        <f t="shared" si="63"/>
        <v>18</v>
      </c>
      <c r="L109" s="218">
        <f t="shared" si="63"/>
        <v>16</v>
      </c>
      <c r="M109" s="218">
        <f t="shared" si="63"/>
        <v>15</v>
      </c>
      <c r="N109" s="218" t="str">
        <f t="shared" si="63"/>
        <v>-</v>
      </c>
      <c r="O109" s="218" t="str">
        <f t="shared" si="63"/>
        <v>-</v>
      </c>
      <c r="P109" s="218">
        <f t="shared" si="63"/>
        <v>14</v>
      </c>
      <c r="Q109" s="218">
        <f t="shared" si="63"/>
        <v>15</v>
      </c>
      <c r="R109" s="218">
        <f t="shared" si="63"/>
        <v>16</v>
      </c>
      <c r="S109" s="218">
        <f t="shared" si="63"/>
        <v>16</v>
      </c>
      <c r="T109" s="218">
        <f t="shared" si="63"/>
        <v>17</v>
      </c>
      <c r="U109" s="218" t="str">
        <f t="shared" si="63"/>
        <v>-</v>
      </c>
      <c r="V109" s="218" t="str">
        <f t="shared" si="63"/>
        <v>-</v>
      </c>
      <c r="W109" s="218">
        <f t="shared" si="63"/>
        <v>16</v>
      </c>
      <c r="X109" s="234">
        <f t="shared" si="63"/>
        <v>16</v>
      </c>
      <c r="Y109" s="218">
        <f t="shared" si="63"/>
        <v>16</v>
      </c>
      <c r="Z109" s="234">
        <f t="shared" si="63"/>
        <v>17</v>
      </c>
      <c r="AA109" s="234">
        <f t="shared" si="63"/>
        <v>16</v>
      </c>
      <c r="AB109" s="218" t="str">
        <f t="shared" si="63"/>
        <v>-</v>
      </c>
      <c r="AC109" s="218" t="str">
        <f t="shared" si="63"/>
        <v>-</v>
      </c>
      <c r="AD109" s="234">
        <f t="shared" si="63"/>
        <v>16</v>
      </c>
      <c r="AE109" s="236">
        <f t="shared" si="63"/>
        <v>17</v>
      </c>
      <c r="AF109" s="218">
        <f t="shared" si="63"/>
        <v>17</v>
      </c>
      <c r="AG109" s="218">
        <f t="shared" si="63"/>
        <v>17</v>
      </c>
      <c r="AH109" s="218" t="str">
        <f t="shared" si="63"/>
        <v>-</v>
      </c>
      <c r="AI109" s="218" t="str">
        <f t="shared" si="63"/>
        <v>-</v>
      </c>
      <c r="AJ109" s="218" t="str">
        <f t="shared" si="63"/>
        <v>-</v>
      </c>
      <c r="AK109" s="229">
        <f ca="1">IF(SUM(AK$9:AK$108)&gt;0,SUM(AK$9:AK$108),"-")</f>
        <v>2360</v>
      </c>
      <c r="AL109" s="219" t="str">
        <f t="shared" ref="AL109:BA109" ca="1" si="64">IF(SUM(AL$9:AL$108)&gt;0,SUM(AL$9:AL$108),"-")</f>
        <v>-</v>
      </c>
      <c r="AM109" s="219">
        <f t="shared" ca="1" si="64"/>
        <v>71.5</v>
      </c>
      <c r="AN109" s="230">
        <f t="shared" ca="1" si="64"/>
        <v>2431.5</v>
      </c>
      <c r="AO109" s="220">
        <f t="shared" si="64"/>
        <v>329</v>
      </c>
      <c r="AP109" s="220">
        <f t="shared" si="64"/>
        <v>131</v>
      </c>
      <c r="AQ109" s="220">
        <f t="shared" si="64"/>
        <v>3</v>
      </c>
      <c r="AR109" s="220">
        <f t="shared" si="64"/>
        <v>8</v>
      </c>
      <c r="AS109" s="220">
        <f t="shared" si="64"/>
        <v>13</v>
      </c>
      <c r="AT109" s="220" t="str">
        <f t="shared" si="64"/>
        <v>-</v>
      </c>
      <c r="AU109" s="220" t="str">
        <f t="shared" si="64"/>
        <v>-</v>
      </c>
      <c r="AV109" s="220" t="str">
        <f t="shared" si="64"/>
        <v>-</v>
      </c>
      <c r="AW109" s="220" t="str">
        <f t="shared" si="64"/>
        <v>-</v>
      </c>
      <c r="AX109" s="220" t="str">
        <f t="shared" si="64"/>
        <v>-</v>
      </c>
      <c r="AY109" s="220" t="str">
        <f t="shared" si="64"/>
        <v>-</v>
      </c>
      <c r="AZ109" s="220">
        <f t="shared" si="64"/>
        <v>11</v>
      </c>
      <c r="BA109" s="221">
        <f t="shared" si="64"/>
        <v>2880</v>
      </c>
    </row>
    <row r="110" spans="1:53" ht="27" customHeight="1" thickBot="1" x14ac:dyDescent="0.25">
      <c r="A110" s="335" t="s">
        <v>85</v>
      </c>
      <c r="B110" s="336"/>
      <c r="C110" s="336"/>
      <c r="D110" s="336"/>
      <c r="E110" s="337"/>
      <c r="F110" s="218" t="str">
        <f>IF(COUNTIF(F$9:F$108,"РВ")=0,"-",COUNTIF(F$9:F$108,"РВ"))</f>
        <v>-</v>
      </c>
      <c r="G110" s="218" t="str">
        <f t="shared" ref="G110:AJ110" si="65">IF(COUNTIF(G$9:G$108,"РВ")=0,"-",COUNTIF(G$9:G$108,"РВ"))</f>
        <v>-</v>
      </c>
      <c r="H110" s="218" t="str">
        <f t="shared" si="65"/>
        <v>-</v>
      </c>
      <c r="I110" s="218" t="str">
        <f t="shared" si="65"/>
        <v>-</v>
      </c>
      <c r="J110" s="218" t="str">
        <f t="shared" si="65"/>
        <v>-</v>
      </c>
      <c r="K110" s="218" t="str">
        <f t="shared" si="65"/>
        <v>-</v>
      </c>
      <c r="L110" s="218" t="str">
        <f t="shared" si="65"/>
        <v>-</v>
      </c>
      <c r="M110" s="218" t="str">
        <f t="shared" si="65"/>
        <v>-</v>
      </c>
      <c r="N110" s="218">
        <f t="shared" si="65"/>
        <v>2</v>
      </c>
      <c r="O110" s="218" t="str">
        <f t="shared" si="65"/>
        <v>-</v>
      </c>
      <c r="P110" s="218" t="str">
        <f t="shared" si="65"/>
        <v>-</v>
      </c>
      <c r="Q110" s="218" t="str">
        <f t="shared" si="65"/>
        <v>-</v>
      </c>
      <c r="R110" s="218" t="str">
        <f t="shared" si="65"/>
        <v>-</v>
      </c>
      <c r="S110" s="218" t="str">
        <f t="shared" si="65"/>
        <v>-</v>
      </c>
      <c r="T110" s="218" t="str">
        <f t="shared" si="65"/>
        <v>-</v>
      </c>
      <c r="U110" s="218">
        <f t="shared" si="65"/>
        <v>3</v>
      </c>
      <c r="V110" s="218">
        <f t="shared" si="65"/>
        <v>3</v>
      </c>
      <c r="W110" s="218" t="str">
        <f t="shared" si="65"/>
        <v>-</v>
      </c>
      <c r="X110" s="234" t="str">
        <f t="shared" si="65"/>
        <v>-</v>
      </c>
      <c r="Y110" s="218" t="str">
        <f t="shared" si="65"/>
        <v>-</v>
      </c>
      <c r="Z110" s="234" t="str">
        <f t="shared" si="65"/>
        <v>-</v>
      </c>
      <c r="AA110" s="234" t="str">
        <f t="shared" si="65"/>
        <v>-</v>
      </c>
      <c r="AB110" s="218">
        <f t="shared" si="65"/>
        <v>1</v>
      </c>
      <c r="AC110" s="218" t="str">
        <f t="shared" si="65"/>
        <v>-</v>
      </c>
      <c r="AD110" s="234" t="str">
        <f t="shared" si="65"/>
        <v>-</v>
      </c>
      <c r="AE110" s="236" t="str">
        <f t="shared" si="65"/>
        <v>-</v>
      </c>
      <c r="AF110" s="218" t="str">
        <f t="shared" si="65"/>
        <v>-</v>
      </c>
      <c r="AG110" s="218" t="str">
        <f t="shared" si="65"/>
        <v>-</v>
      </c>
      <c r="AH110" s="218" t="str">
        <f t="shared" si="65"/>
        <v>-</v>
      </c>
      <c r="AI110" s="218" t="str">
        <f t="shared" si="65"/>
        <v>-</v>
      </c>
      <c r="AJ110" s="218" t="str">
        <f t="shared" si="65"/>
        <v>-</v>
      </c>
      <c r="AK110" s="231"/>
      <c r="AL110" s="231"/>
      <c r="AM110" s="231"/>
      <c r="AN110" s="231"/>
      <c r="AO110" s="231"/>
      <c r="AP110" s="231"/>
      <c r="AQ110" s="231"/>
      <c r="AR110" s="231"/>
      <c r="AS110" s="231"/>
      <c r="AT110" s="231"/>
      <c r="AU110" s="231"/>
      <c r="AV110" s="231"/>
      <c r="AW110" s="231"/>
      <c r="AX110" s="231"/>
      <c r="AY110" s="231"/>
      <c r="AZ110" s="231"/>
      <c r="BA110" s="232"/>
    </row>
    <row r="111" spans="1:53" ht="27" customHeight="1" thickBot="1" x14ac:dyDescent="0.25">
      <c r="A111" s="335" t="s">
        <v>84</v>
      </c>
      <c r="B111" s="336"/>
      <c r="C111" s="336"/>
      <c r="D111" s="336"/>
      <c r="E111" s="336"/>
      <c r="F111" s="218" t="str">
        <f>IF(COUNTIF(F$9:F$108,"НУ")=0,"-",COUNTIF(F$9:F$108,"НУ"))</f>
        <v>-</v>
      </c>
      <c r="G111" s="218" t="str">
        <f t="shared" ref="G111:AJ111" si="66">IF(COUNTIF(G$9:G$108,"НУ")=0,"-",COUNTIF(G$9:G$108,"НУ"))</f>
        <v>-</v>
      </c>
      <c r="H111" s="218" t="str">
        <f t="shared" si="66"/>
        <v>-</v>
      </c>
      <c r="I111" s="218" t="str">
        <f t="shared" si="66"/>
        <v>-</v>
      </c>
      <c r="J111" s="218" t="str">
        <f t="shared" si="66"/>
        <v>-</v>
      </c>
      <c r="K111" s="218" t="str">
        <f t="shared" si="66"/>
        <v>-</v>
      </c>
      <c r="L111" s="218" t="str">
        <f t="shared" si="66"/>
        <v>-</v>
      </c>
      <c r="M111" s="218" t="str">
        <f t="shared" si="66"/>
        <v>-</v>
      </c>
      <c r="N111" s="218" t="str">
        <f t="shared" si="66"/>
        <v>-</v>
      </c>
      <c r="O111" s="218" t="str">
        <f t="shared" si="66"/>
        <v>-</v>
      </c>
      <c r="P111" s="218" t="str">
        <f t="shared" si="66"/>
        <v>-</v>
      </c>
      <c r="Q111" s="218" t="str">
        <f t="shared" si="66"/>
        <v>-</v>
      </c>
      <c r="R111" s="218" t="str">
        <f t="shared" si="66"/>
        <v>-</v>
      </c>
      <c r="S111" s="218" t="str">
        <f t="shared" si="66"/>
        <v>-</v>
      </c>
      <c r="T111" s="218" t="str">
        <f t="shared" si="66"/>
        <v>-</v>
      </c>
      <c r="U111" s="218" t="str">
        <f t="shared" si="66"/>
        <v>-</v>
      </c>
      <c r="V111" s="218" t="str">
        <f t="shared" si="66"/>
        <v>-</v>
      </c>
      <c r="W111" s="218" t="str">
        <f t="shared" si="66"/>
        <v>-</v>
      </c>
      <c r="X111" s="234" t="str">
        <f t="shared" si="66"/>
        <v>-</v>
      </c>
      <c r="Y111" s="218" t="str">
        <f t="shared" si="66"/>
        <v>-</v>
      </c>
      <c r="Z111" s="234" t="str">
        <f t="shared" si="66"/>
        <v>-</v>
      </c>
      <c r="AA111" s="234" t="str">
        <f t="shared" si="66"/>
        <v>-</v>
      </c>
      <c r="AB111" s="218" t="str">
        <f t="shared" si="66"/>
        <v>-</v>
      </c>
      <c r="AC111" s="218" t="str">
        <f t="shared" si="66"/>
        <v>-</v>
      </c>
      <c r="AD111" s="234" t="str">
        <f t="shared" si="66"/>
        <v>-</v>
      </c>
      <c r="AE111" s="236" t="str">
        <f t="shared" si="66"/>
        <v>-</v>
      </c>
      <c r="AF111" s="218" t="str">
        <f t="shared" si="66"/>
        <v>-</v>
      </c>
      <c r="AG111" s="218" t="str">
        <f t="shared" si="66"/>
        <v>-</v>
      </c>
      <c r="AH111" s="218" t="str">
        <f t="shared" si="66"/>
        <v>-</v>
      </c>
      <c r="AI111" s="218" t="str">
        <f t="shared" si="66"/>
        <v>-</v>
      </c>
      <c r="AJ111" s="218" t="str">
        <f t="shared" si="66"/>
        <v>-</v>
      </c>
      <c r="AK111" s="231"/>
      <c r="AL111" s="231"/>
      <c r="AM111" s="231"/>
      <c r="AN111" s="231"/>
      <c r="AO111" s="231"/>
      <c r="AP111" s="231"/>
      <c r="AQ111" s="231"/>
      <c r="AR111" s="231"/>
      <c r="AS111" s="231"/>
      <c r="AT111" s="231"/>
      <c r="AU111" s="231"/>
      <c r="AV111" s="231"/>
      <c r="AW111" s="231"/>
      <c r="AX111" s="231"/>
      <c r="AY111" s="231"/>
      <c r="AZ111" s="231"/>
      <c r="BA111" s="232"/>
    </row>
    <row r="112" spans="1:53" ht="27" customHeight="1" thickBot="1" x14ac:dyDescent="0.25">
      <c r="A112" s="338" t="s">
        <v>640</v>
      </c>
      <c r="B112" s="339"/>
      <c r="C112" s="339"/>
      <c r="D112" s="339"/>
      <c r="E112" s="339"/>
      <c r="F112" s="222" t="str">
        <f>IF(COUNTIF(F$9:F$108,"ВВ"),"-",IF(COUNTIF(F$9:F$108,"НЗ")+COUNTIF(F$9:F$108,"ТН")+COUNTIF(F$9:F$108,"ПР")+COUNTIF(F$9:F$108,"П")+COUNTIF(F$9:F$108,"В")+COUNTIF(F$9:F$108,"НА")+COUNTIF(F$9:F$108,"ВД")+COUNTIF(F$9:F$108,"ВП")+COUNTIF(F$9:F$108,"ДД")+COUNTIF(F$9:F$108,"І")=0,"-",COUNTIF(F$9:F$108,"НЗ")+COUNTIF(F$9:F$108,"ТН")+COUNTIF(F$9:F$108,"ПР")+COUNTIF(F$9:F$108,"П")+COUNTIF(F$9:F$108,"В")+COUNTIF(F$9:F$108,"НА")+COUNTIF(F$9:F$108,"ВД")+COUNTIF(F$9:F$108,"ВП")+COUNTIF(F$9:F$108,"ДД")+COUNTIF(F$9:F$108,"І")))</f>
        <v>-</v>
      </c>
      <c r="G112" s="222" t="str">
        <f t="shared" ref="G112:AJ112" si="67">IF(COUNTIF(G$9:G$108,"ВВ"),"-",IF(COUNTIF(G$9:G$108,"НЗ")+COUNTIF(G$9:G$108,"ТН")+COUNTIF(G$9:G$108,"ПР")+COUNTIF(G$9:G$108,"П")+COUNTIF(G$9:G$108,"В")+COUNTIF(G$9:G$108,"НА")+COUNTIF(G$9:G$108,"ВД")+COUNTIF(G$9:G$108,"ВП")+COUNTIF(G$9:G$108,"ДД")+COUNTIF(G$9:G$108,"І")=0,"-",COUNTIF(G$9:G$108,"НЗ")+COUNTIF(G$9:G$108,"ТН")+COUNTIF(G$9:G$108,"ПР")+COUNTIF(G$9:G$108,"П")+COUNTIF(G$9:G$108,"В")+COUNTIF(G$9:G$108,"НА")+COUNTIF(G$9:G$108,"ВД")+COUNTIF(G$9:G$108,"ВП")+COUNTIF(G$9:G$108,"ДД")+COUNTIF(G$9:G$108,"І")))</f>
        <v>-</v>
      </c>
      <c r="H112" s="222" t="str">
        <f t="shared" si="67"/>
        <v>-</v>
      </c>
      <c r="I112" s="222" t="str">
        <f t="shared" si="67"/>
        <v>-</v>
      </c>
      <c r="J112" s="222" t="str">
        <f t="shared" si="67"/>
        <v>-</v>
      </c>
      <c r="K112" s="222" t="str">
        <f t="shared" si="67"/>
        <v>-</v>
      </c>
      <c r="L112" s="222">
        <f t="shared" si="67"/>
        <v>2</v>
      </c>
      <c r="M112" s="222">
        <f t="shared" si="67"/>
        <v>3</v>
      </c>
      <c r="N112" s="222" t="str">
        <f t="shared" si="67"/>
        <v>-</v>
      </c>
      <c r="O112" s="222" t="str">
        <f t="shared" si="67"/>
        <v>-</v>
      </c>
      <c r="P112" s="222">
        <f t="shared" si="67"/>
        <v>4</v>
      </c>
      <c r="Q112" s="222">
        <f t="shared" si="67"/>
        <v>3</v>
      </c>
      <c r="R112" s="222">
        <f t="shared" si="67"/>
        <v>2</v>
      </c>
      <c r="S112" s="222">
        <f t="shared" si="67"/>
        <v>2</v>
      </c>
      <c r="T112" s="222">
        <f t="shared" si="67"/>
        <v>1</v>
      </c>
      <c r="U112" s="222" t="str">
        <f t="shared" si="67"/>
        <v>-</v>
      </c>
      <c r="V112" s="222" t="str">
        <f t="shared" si="67"/>
        <v>-</v>
      </c>
      <c r="W112" s="222">
        <f t="shared" si="67"/>
        <v>2</v>
      </c>
      <c r="X112" s="235">
        <f t="shared" si="67"/>
        <v>2</v>
      </c>
      <c r="Y112" s="222">
        <f t="shared" si="67"/>
        <v>2</v>
      </c>
      <c r="Z112" s="235">
        <f t="shared" si="67"/>
        <v>1</v>
      </c>
      <c r="AA112" s="235">
        <f t="shared" si="67"/>
        <v>2</v>
      </c>
      <c r="AB112" s="222" t="str">
        <f t="shared" si="67"/>
        <v>-</v>
      </c>
      <c r="AC112" s="222" t="str">
        <f t="shared" si="67"/>
        <v>-</v>
      </c>
      <c r="AD112" s="235">
        <f t="shared" si="67"/>
        <v>2</v>
      </c>
      <c r="AE112" s="237">
        <f t="shared" si="67"/>
        <v>1</v>
      </c>
      <c r="AF112" s="222">
        <f t="shared" si="67"/>
        <v>1</v>
      </c>
      <c r="AG112" s="222">
        <f t="shared" si="67"/>
        <v>1</v>
      </c>
      <c r="AH112" s="222" t="str">
        <f t="shared" si="67"/>
        <v>-</v>
      </c>
      <c r="AI112" s="222" t="str">
        <f t="shared" si="67"/>
        <v>-</v>
      </c>
      <c r="AJ112" s="222" t="str">
        <f t="shared" si="67"/>
        <v>-</v>
      </c>
      <c r="AK112" s="223"/>
      <c r="AL112" s="223"/>
      <c r="AM112" s="223"/>
      <c r="AN112" s="223"/>
      <c r="AO112" s="223"/>
      <c r="AP112" s="223"/>
      <c r="AQ112" s="223"/>
      <c r="AR112" s="223"/>
      <c r="AS112" s="223"/>
      <c r="AT112" s="223"/>
      <c r="AU112" s="223"/>
      <c r="AV112" s="223"/>
      <c r="AW112" s="223"/>
      <c r="AX112" s="223"/>
      <c r="AY112" s="223"/>
      <c r="AZ112" s="223"/>
      <c r="BA112" s="224"/>
    </row>
    <row r="113" spans="1:53" x14ac:dyDescent="0.2">
      <c r="D113" s="65"/>
    </row>
    <row r="114" spans="1:53" x14ac:dyDescent="0.2">
      <c r="A114" s="331" t="s">
        <v>62</v>
      </c>
      <c r="B114" s="331"/>
      <c r="C114" s="331"/>
      <c r="D114" s="331"/>
      <c r="E114" s="332"/>
      <c r="F114" s="332"/>
      <c r="G114" s="332"/>
      <c r="H114" s="332"/>
      <c r="I114" s="332"/>
      <c r="J114" s="332"/>
      <c r="L114" s="329"/>
      <c r="M114" s="329"/>
      <c r="N114" s="329"/>
      <c r="P114" s="330"/>
      <c r="Q114" s="330"/>
      <c r="R114" s="330"/>
      <c r="S114" s="330"/>
      <c r="T114" s="330"/>
      <c r="U114" s="111"/>
      <c r="V114" s="111"/>
      <c r="W114" s="195"/>
      <c r="X114" s="195"/>
      <c r="Y114" s="111"/>
      <c r="Z114" s="195"/>
      <c r="AA114" s="195"/>
      <c r="AB114" s="111"/>
      <c r="AC114" s="111"/>
      <c r="AD114" s="195"/>
      <c r="AE114" s="182"/>
      <c r="AF114" s="111"/>
      <c r="AG114" s="111"/>
      <c r="AH114" s="111"/>
      <c r="AI114" s="111"/>
      <c r="AJ114" s="111"/>
      <c r="AK114" s="333"/>
      <c r="AL114" s="333"/>
      <c r="AM114" s="333"/>
      <c r="AN114" s="112"/>
      <c r="AO114" s="112"/>
    </row>
    <row r="115" spans="1:53" x14ac:dyDescent="0.15">
      <c r="A115" s="78"/>
      <c r="B115" s="133"/>
      <c r="C115" s="114"/>
      <c r="D115" s="78"/>
      <c r="E115" s="334" t="s">
        <v>63</v>
      </c>
      <c r="F115" s="334"/>
      <c r="G115" s="334"/>
      <c r="H115" s="334"/>
      <c r="I115" s="334"/>
      <c r="J115" s="334"/>
      <c r="K115" s="78"/>
      <c r="L115" s="334" t="s">
        <v>64</v>
      </c>
      <c r="M115" s="334"/>
      <c r="N115" s="334"/>
      <c r="O115" s="78"/>
      <c r="P115" s="334" t="s">
        <v>65</v>
      </c>
      <c r="Q115" s="334"/>
      <c r="R115" s="334"/>
      <c r="S115" s="334"/>
      <c r="T115" s="334"/>
      <c r="U115" s="78"/>
      <c r="V115" s="78"/>
      <c r="W115" s="196"/>
      <c r="X115" s="196"/>
      <c r="Y115" s="78"/>
      <c r="Z115" s="196"/>
      <c r="AA115" s="196"/>
      <c r="AB115" s="78"/>
      <c r="AC115" s="78"/>
      <c r="AD115" s="196"/>
      <c r="AE115" s="183"/>
      <c r="AF115" s="78"/>
      <c r="AG115" s="78"/>
      <c r="AH115" s="78"/>
      <c r="AI115" s="78"/>
      <c r="AJ115" s="78"/>
      <c r="AK115" s="78"/>
      <c r="AL115" s="115"/>
      <c r="AM115" s="78"/>
      <c r="AN115" s="116"/>
      <c r="AO115" s="116"/>
      <c r="AP115" s="78"/>
      <c r="AQ115" s="78"/>
      <c r="AR115" s="78"/>
      <c r="AS115" s="78"/>
      <c r="AT115" s="78"/>
      <c r="AU115" s="78"/>
      <c r="AV115" s="78"/>
      <c r="AW115" s="78"/>
      <c r="AX115" s="78"/>
      <c r="AY115" s="78"/>
      <c r="AZ115" s="78"/>
      <c r="BA115" s="117"/>
    </row>
    <row r="116" spans="1:53" x14ac:dyDescent="0.2">
      <c r="A116" s="118" t="s">
        <v>66</v>
      </c>
      <c r="B116" s="134"/>
      <c r="C116" s="119"/>
      <c r="E116" s="328" t="s">
        <v>67</v>
      </c>
      <c r="F116" s="328"/>
      <c r="G116" s="328"/>
      <c r="H116" s="328"/>
      <c r="I116" s="328"/>
      <c r="J116" s="328"/>
      <c r="L116" s="329"/>
      <c r="M116" s="329"/>
      <c r="N116" s="329"/>
      <c r="P116" s="330"/>
      <c r="Q116" s="330"/>
      <c r="R116" s="330"/>
      <c r="S116" s="330"/>
      <c r="T116" s="330"/>
      <c r="U116" s="111"/>
      <c r="V116" s="111"/>
      <c r="W116" s="195"/>
      <c r="X116" s="195"/>
      <c r="Y116" s="111"/>
      <c r="Z116" s="195"/>
      <c r="AA116" s="195"/>
      <c r="AB116" s="111"/>
      <c r="AC116" s="111"/>
      <c r="AD116" s="195"/>
      <c r="AE116" s="182"/>
      <c r="AF116" s="111"/>
      <c r="AG116" s="111"/>
      <c r="AH116" s="111"/>
      <c r="AI116" s="111"/>
      <c r="AJ116" s="111"/>
      <c r="AK116" s="340">
        <f ca="1">AO3</f>
        <v>43522</v>
      </c>
      <c r="AL116" s="340"/>
      <c r="AM116" s="340"/>
      <c r="AN116" s="112"/>
      <c r="AO116" s="112"/>
    </row>
    <row r="117" spans="1:53" x14ac:dyDescent="0.2">
      <c r="A117" s="78"/>
      <c r="B117" s="78"/>
      <c r="C117" s="120"/>
      <c r="D117" s="78"/>
      <c r="E117" s="334" t="s">
        <v>63</v>
      </c>
      <c r="F117" s="334"/>
      <c r="G117" s="334"/>
      <c r="H117" s="334"/>
      <c r="I117" s="334"/>
      <c r="J117" s="334"/>
      <c r="K117" s="78"/>
      <c r="L117" s="334" t="s">
        <v>64</v>
      </c>
      <c r="M117" s="334"/>
      <c r="N117" s="334"/>
      <c r="O117" s="78"/>
      <c r="P117" s="334" t="s">
        <v>65</v>
      </c>
      <c r="Q117" s="334"/>
      <c r="R117" s="334"/>
      <c r="S117" s="334"/>
      <c r="T117" s="334"/>
      <c r="U117" s="116"/>
      <c r="V117" s="116"/>
      <c r="W117" s="197"/>
      <c r="X117" s="197"/>
      <c r="Y117" s="116"/>
      <c r="Z117" s="197"/>
      <c r="AA117" s="197"/>
      <c r="AB117" s="116"/>
      <c r="AC117" s="116"/>
      <c r="AD117" s="197"/>
      <c r="AE117" s="184"/>
      <c r="AF117" s="116"/>
      <c r="AG117" s="116"/>
      <c r="AH117" s="116"/>
      <c r="AI117" s="116"/>
      <c r="AJ117" s="116"/>
      <c r="AK117" s="116"/>
      <c r="AL117" s="78"/>
      <c r="AM117" s="116"/>
      <c r="AN117" s="116"/>
      <c r="AO117" s="116"/>
      <c r="AP117" s="78"/>
      <c r="AQ117" s="78"/>
      <c r="AR117" s="78"/>
      <c r="AS117" s="78"/>
      <c r="AT117" s="78"/>
      <c r="AU117" s="78"/>
      <c r="AV117" s="78"/>
      <c r="AW117" s="78"/>
      <c r="AX117" s="78"/>
      <c r="AY117" s="78"/>
      <c r="AZ117" s="78"/>
      <c r="BA117" s="117"/>
    </row>
    <row r="119" spans="1:53" x14ac:dyDescent="0.2">
      <c r="D119" s="341" t="s">
        <v>68</v>
      </c>
      <c r="E119" s="342"/>
      <c r="F119" s="342"/>
      <c r="G119" s="342"/>
      <c r="H119" s="342"/>
      <c r="I119" s="342"/>
      <c r="J119" s="342"/>
      <c r="K119" s="342"/>
      <c r="L119" s="342"/>
      <c r="M119" s="342"/>
      <c r="N119" s="342"/>
      <c r="O119" s="342"/>
      <c r="P119" s="342"/>
      <c r="Q119" s="342"/>
      <c r="R119" s="342"/>
      <c r="S119" s="342"/>
      <c r="T119" s="342"/>
      <c r="U119" s="342"/>
      <c r="V119" s="342"/>
      <c r="W119" s="342"/>
      <c r="X119" s="342"/>
      <c r="Y119" s="342"/>
      <c r="Z119" s="342"/>
      <c r="AA119" s="342"/>
      <c r="AB119" s="342"/>
      <c r="AC119" s="342"/>
      <c r="AD119" s="342"/>
      <c r="AE119" s="342"/>
      <c r="AF119" s="342"/>
      <c r="AG119" s="342"/>
      <c r="AH119" s="342"/>
      <c r="AI119" s="342"/>
      <c r="AJ119" s="342"/>
      <c r="AK119" s="342"/>
      <c r="AL119" s="342"/>
      <c r="AM119" s="342"/>
    </row>
    <row r="120" spans="1:53" x14ac:dyDescent="0.2">
      <c r="D120" s="121" t="s">
        <v>10</v>
      </c>
      <c r="E120" s="148" t="s">
        <v>69</v>
      </c>
      <c r="F120" s="327" t="s">
        <v>70</v>
      </c>
      <c r="G120" s="327"/>
      <c r="H120" s="327"/>
      <c r="I120" s="327"/>
      <c r="J120" s="327"/>
      <c r="K120" s="327"/>
      <c r="L120" s="327"/>
      <c r="M120" s="327"/>
      <c r="N120" s="327"/>
      <c r="O120" s="327"/>
      <c r="P120" s="327"/>
      <c r="Q120" s="327"/>
      <c r="R120" s="327"/>
      <c r="S120" s="327"/>
      <c r="T120" s="327"/>
      <c r="U120" s="327"/>
      <c r="V120" s="327"/>
      <c r="W120" s="327"/>
      <c r="X120" s="327"/>
      <c r="Y120" s="327"/>
      <c r="Z120" s="327"/>
      <c r="AA120" s="327"/>
      <c r="AB120" s="327"/>
      <c r="AC120" s="327"/>
      <c r="AD120" s="327"/>
      <c r="AE120" s="327"/>
      <c r="AF120" s="327"/>
      <c r="AG120" s="327"/>
      <c r="AH120" s="327"/>
      <c r="AI120" s="327"/>
      <c r="AJ120" s="327"/>
      <c r="AK120" s="327"/>
      <c r="AL120" s="327"/>
      <c r="AM120" s="327"/>
    </row>
    <row r="121" spans="1:53" x14ac:dyDescent="0.2">
      <c r="D121" s="121" t="s">
        <v>11</v>
      </c>
      <c r="E121" s="148" t="s">
        <v>69</v>
      </c>
      <c r="F121" s="327" t="s">
        <v>71</v>
      </c>
      <c r="G121" s="327"/>
      <c r="H121" s="327"/>
      <c r="I121" s="327"/>
      <c r="J121" s="327"/>
      <c r="K121" s="327"/>
      <c r="L121" s="327"/>
      <c r="M121" s="327"/>
      <c r="N121" s="327"/>
      <c r="O121" s="327"/>
      <c r="P121" s="327"/>
      <c r="Q121" s="327"/>
      <c r="R121" s="327"/>
      <c r="S121" s="327"/>
      <c r="T121" s="327"/>
      <c r="U121" s="327"/>
      <c r="V121" s="327"/>
      <c r="W121" s="327"/>
      <c r="X121" s="327"/>
      <c r="Y121" s="327"/>
      <c r="Z121" s="327"/>
      <c r="AA121" s="327"/>
      <c r="AB121" s="327"/>
      <c r="AC121" s="327"/>
      <c r="AD121" s="327"/>
      <c r="AE121" s="327"/>
      <c r="AF121" s="327"/>
      <c r="AG121" s="327"/>
      <c r="AH121" s="327"/>
      <c r="AI121" s="327"/>
      <c r="AJ121" s="327"/>
      <c r="AK121" s="327"/>
      <c r="AL121" s="327"/>
      <c r="AM121" s="327"/>
    </row>
    <row r="122" spans="1:53" x14ac:dyDescent="0.2">
      <c r="D122" s="121" t="s">
        <v>72</v>
      </c>
      <c r="E122" s="148" t="s">
        <v>69</v>
      </c>
      <c r="F122" s="327" t="s">
        <v>73</v>
      </c>
      <c r="G122" s="327"/>
      <c r="H122" s="327"/>
      <c r="I122" s="327"/>
      <c r="J122" s="327"/>
      <c r="K122" s="327"/>
      <c r="L122" s="327"/>
      <c r="M122" s="327"/>
      <c r="N122" s="327"/>
      <c r="O122" s="327"/>
      <c r="P122" s="327"/>
      <c r="Q122" s="327"/>
      <c r="R122" s="327"/>
      <c r="S122" s="327"/>
      <c r="T122" s="327"/>
      <c r="U122" s="327"/>
      <c r="V122" s="327"/>
      <c r="W122" s="327"/>
      <c r="X122" s="327"/>
      <c r="Y122" s="327"/>
      <c r="Z122" s="327"/>
      <c r="AA122" s="327"/>
      <c r="AB122" s="327"/>
      <c r="AC122" s="327"/>
      <c r="AD122" s="327"/>
      <c r="AE122" s="327"/>
      <c r="AF122" s="327"/>
      <c r="AG122" s="327"/>
      <c r="AH122" s="327"/>
      <c r="AI122" s="327"/>
      <c r="AJ122" s="327"/>
      <c r="AK122" s="327"/>
      <c r="AL122" s="327"/>
      <c r="AM122" s="327"/>
    </row>
    <row r="123" spans="1:53" x14ac:dyDescent="0.2">
      <c r="D123" s="121" t="s">
        <v>74</v>
      </c>
      <c r="E123" s="148" t="s">
        <v>69</v>
      </c>
      <c r="F123" s="327" t="s">
        <v>75</v>
      </c>
      <c r="G123" s="327"/>
      <c r="H123" s="327"/>
      <c r="I123" s="327"/>
      <c r="J123" s="327"/>
      <c r="K123" s="327"/>
      <c r="L123" s="327"/>
      <c r="M123" s="327"/>
      <c r="N123" s="327"/>
      <c r="O123" s="327"/>
      <c r="P123" s="327"/>
      <c r="Q123" s="327"/>
      <c r="R123" s="327"/>
      <c r="S123" s="327"/>
      <c r="T123" s="327"/>
      <c r="U123" s="327"/>
      <c r="V123" s="327"/>
      <c r="W123" s="327"/>
      <c r="X123" s="327"/>
      <c r="Y123" s="327"/>
      <c r="Z123" s="327"/>
      <c r="AA123" s="327"/>
      <c r="AB123" s="327"/>
      <c r="AC123" s="327"/>
      <c r="AD123" s="327"/>
      <c r="AE123" s="327"/>
      <c r="AF123" s="327"/>
      <c r="AG123" s="327"/>
      <c r="AH123" s="327"/>
      <c r="AI123" s="327"/>
      <c r="AJ123" s="327"/>
      <c r="AK123" s="327"/>
      <c r="AL123" s="327"/>
      <c r="AM123" s="327"/>
    </row>
    <row r="124" spans="1:53" x14ac:dyDescent="0.2">
      <c r="D124" s="121" t="s">
        <v>50</v>
      </c>
      <c r="E124" s="148" t="s">
        <v>69</v>
      </c>
      <c r="F124" s="327" t="s">
        <v>76</v>
      </c>
      <c r="G124" s="327"/>
      <c r="H124" s="327"/>
      <c r="I124" s="327"/>
      <c r="J124" s="327"/>
      <c r="K124" s="327"/>
      <c r="L124" s="327"/>
      <c r="M124" s="327"/>
      <c r="N124" s="327"/>
      <c r="O124" s="327"/>
      <c r="P124" s="327"/>
      <c r="Q124" s="327"/>
      <c r="R124" s="327"/>
      <c r="S124" s="327"/>
      <c r="T124" s="327"/>
      <c r="U124" s="327"/>
      <c r="V124" s="327"/>
      <c r="W124" s="327"/>
      <c r="X124" s="327"/>
      <c r="Y124" s="327"/>
      <c r="Z124" s="327"/>
      <c r="AA124" s="327"/>
      <c r="AB124" s="327"/>
      <c r="AC124" s="327"/>
      <c r="AD124" s="327"/>
      <c r="AE124" s="327"/>
      <c r="AF124" s="327"/>
      <c r="AG124" s="327"/>
      <c r="AH124" s="327"/>
      <c r="AI124" s="327"/>
      <c r="AJ124" s="327"/>
      <c r="AK124" s="327"/>
      <c r="AL124" s="327"/>
      <c r="AM124" s="327"/>
    </row>
    <row r="125" spans="1:53" x14ac:dyDescent="0.2">
      <c r="D125" s="121" t="s">
        <v>51</v>
      </c>
      <c r="E125" s="148" t="s">
        <v>69</v>
      </c>
      <c r="F125" s="327" t="s">
        <v>77</v>
      </c>
      <c r="G125" s="327"/>
      <c r="H125" s="327"/>
      <c r="I125" s="327"/>
      <c r="J125" s="327"/>
      <c r="K125" s="327"/>
      <c r="L125" s="327"/>
      <c r="M125" s="327"/>
      <c r="N125" s="327"/>
      <c r="O125" s="327"/>
      <c r="P125" s="327"/>
      <c r="Q125" s="327"/>
      <c r="R125" s="327"/>
      <c r="S125" s="327"/>
      <c r="T125" s="327"/>
      <c r="U125" s="327"/>
      <c r="V125" s="327"/>
      <c r="W125" s="327"/>
      <c r="X125" s="327"/>
      <c r="Y125" s="327"/>
      <c r="Z125" s="327"/>
      <c r="AA125" s="327"/>
      <c r="AB125" s="327"/>
      <c r="AC125" s="327"/>
      <c r="AD125" s="327"/>
      <c r="AE125" s="327"/>
      <c r="AF125" s="327"/>
      <c r="AG125" s="327"/>
      <c r="AH125" s="327"/>
      <c r="AI125" s="327"/>
      <c r="AJ125" s="327"/>
      <c r="AK125" s="327"/>
      <c r="AL125" s="327"/>
      <c r="AM125" s="327"/>
    </row>
    <row r="126" spans="1:53" x14ac:dyDescent="0.2">
      <c r="D126" s="121" t="s">
        <v>55</v>
      </c>
      <c r="E126" s="148" t="s">
        <v>69</v>
      </c>
      <c r="F126" s="327" t="s">
        <v>42</v>
      </c>
      <c r="G126" s="327"/>
      <c r="H126" s="327"/>
      <c r="I126" s="327"/>
      <c r="J126" s="327"/>
      <c r="K126" s="327"/>
      <c r="L126" s="327"/>
      <c r="M126" s="327"/>
      <c r="N126" s="327"/>
      <c r="O126" s="327"/>
      <c r="P126" s="327"/>
      <c r="Q126" s="327"/>
      <c r="R126" s="327"/>
      <c r="S126" s="327"/>
      <c r="T126" s="327"/>
      <c r="U126" s="327"/>
      <c r="V126" s="327"/>
      <c r="W126" s="327"/>
      <c r="X126" s="327"/>
      <c r="Y126" s="327"/>
      <c r="Z126" s="327"/>
      <c r="AA126" s="327"/>
      <c r="AB126" s="327"/>
      <c r="AC126" s="327"/>
      <c r="AD126" s="327"/>
      <c r="AE126" s="327"/>
      <c r="AF126" s="327"/>
      <c r="AG126" s="327"/>
      <c r="AH126" s="327"/>
      <c r="AI126" s="327"/>
      <c r="AJ126" s="327"/>
      <c r="AK126" s="327"/>
      <c r="AL126" s="327"/>
      <c r="AM126" s="327"/>
    </row>
    <row r="127" spans="1:53" x14ac:dyDescent="0.2">
      <c r="D127" s="121" t="s">
        <v>78</v>
      </c>
      <c r="E127" s="148" t="s">
        <v>69</v>
      </c>
      <c r="F127" s="327" t="s">
        <v>79</v>
      </c>
      <c r="G127" s="327"/>
      <c r="H127" s="327"/>
      <c r="I127" s="327"/>
      <c r="J127" s="327"/>
      <c r="K127" s="327"/>
      <c r="L127" s="327"/>
      <c r="M127" s="327"/>
      <c r="N127" s="327"/>
      <c r="O127" s="327"/>
      <c r="P127" s="327"/>
      <c r="Q127" s="327"/>
      <c r="R127" s="327"/>
      <c r="S127" s="327"/>
      <c r="T127" s="327"/>
      <c r="U127" s="327"/>
      <c r="V127" s="327"/>
      <c r="W127" s="327"/>
      <c r="X127" s="327"/>
      <c r="Y127" s="327"/>
      <c r="Z127" s="327"/>
      <c r="AA127" s="327"/>
      <c r="AB127" s="327"/>
      <c r="AC127" s="327"/>
      <c r="AD127" s="327"/>
      <c r="AE127" s="327"/>
      <c r="AF127" s="327"/>
      <c r="AG127" s="327"/>
      <c r="AH127" s="327"/>
      <c r="AI127" s="327"/>
      <c r="AJ127" s="327"/>
      <c r="AK127" s="327"/>
      <c r="AL127" s="327"/>
      <c r="AM127" s="327"/>
    </row>
    <row r="128" spans="1:53" x14ac:dyDescent="0.2">
      <c r="D128" s="121" t="s">
        <v>56</v>
      </c>
      <c r="E128" s="148" t="s">
        <v>69</v>
      </c>
      <c r="F128" s="327" t="s">
        <v>80</v>
      </c>
      <c r="G128" s="327"/>
      <c r="H128" s="327"/>
      <c r="I128" s="327"/>
      <c r="J128" s="327"/>
      <c r="K128" s="327"/>
      <c r="L128" s="327"/>
      <c r="M128" s="327"/>
      <c r="N128" s="327"/>
      <c r="O128" s="327"/>
      <c r="P128" s="327"/>
      <c r="Q128" s="327"/>
      <c r="R128" s="327"/>
      <c r="S128" s="327"/>
      <c r="T128" s="327"/>
      <c r="U128" s="327"/>
      <c r="V128" s="327"/>
      <c r="W128" s="327"/>
      <c r="X128" s="327"/>
      <c r="Y128" s="327"/>
      <c r="Z128" s="327"/>
      <c r="AA128" s="327"/>
      <c r="AB128" s="327"/>
      <c r="AC128" s="327"/>
      <c r="AD128" s="327"/>
      <c r="AE128" s="327"/>
      <c r="AF128" s="327"/>
      <c r="AG128" s="327"/>
      <c r="AH128" s="327"/>
      <c r="AI128" s="327"/>
      <c r="AJ128" s="327"/>
      <c r="AK128" s="327"/>
      <c r="AL128" s="327"/>
      <c r="AM128" s="327"/>
    </row>
    <row r="129" spans="4:39" x14ac:dyDescent="0.2">
      <c r="D129" s="121" t="s">
        <v>57</v>
      </c>
      <c r="E129" s="148" t="s">
        <v>69</v>
      </c>
      <c r="F129" s="327" t="s">
        <v>81</v>
      </c>
      <c r="G129" s="327"/>
      <c r="H129" s="327"/>
      <c r="I129" s="327"/>
      <c r="J129" s="327"/>
      <c r="K129" s="327"/>
      <c r="L129" s="327"/>
      <c r="M129" s="327"/>
      <c r="N129" s="327"/>
      <c r="O129" s="327"/>
      <c r="P129" s="327"/>
      <c r="Q129" s="327"/>
      <c r="R129" s="327"/>
      <c r="S129" s="327"/>
      <c r="T129" s="327"/>
      <c r="U129" s="327"/>
      <c r="V129" s="327"/>
      <c r="W129" s="327"/>
      <c r="X129" s="327"/>
      <c r="Y129" s="327"/>
      <c r="Z129" s="327"/>
      <c r="AA129" s="327"/>
      <c r="AB129" s="327"/>
      <c r="AC129" s="327"/>
      <c r="AD129" s="327"/>
      <c r="AE129" s="327"/>
      <c r="AF129" s="327"/>
      <c r="AG129" s="327"/>
      <c r="AH129" s="327"/>
      <c r="AI129" s="327"/>
      <c r="AJ129" s="327"/>
      <c r="AK129" s="327"/>
      <c r="AL129" s="327"/>
      <c r="AM129" s="327"/>
    </row>
    <row r="130" spans="4:39" x14ac:dyDescent="0.2">
      <c r="D130" s="121" t="s">
        <v>53</v>
      </c>
      <c r="E130" s="148" t="s">
        <v>69</v>
      </c>
      <c r="F130" s="327" t="s">
        <v>82</v>
      </c>
      <c r="G130" s="327"/>
      <c r="H130" s="327"/>
      <c r="I130" s="327"/>
      <c r="J130" s="327"/>
      <c r="K130" s="327"/>
      <c r="L130" s="327"/>
      <c r="M130" s="327"/>
      <c r="N130" s="327"/>
      <c r="O130" s="327"/>
      <c r="P130" s="327"/>
      <c r="Q130" s="327"/>
      <c r="R130" s="327"/>
      <c r="S130" s="327"/>
      <c r="T130" s="327"/>
      <c r="U130" s="327"/>
      <c r="V130" s="327"/>
      <c r="W130" s="327"/>
      <c r="X130" s="327"/>
      <c r="Y130" s="327"/>
      <c r="Z130" s="327"/>
      <c r="AA130" s="327"/>
      <c r="AB130" s="327"/>
      <c r="AC130" s="327"/>
      <c r="AD130" s="327"/>
      <c r="AE130" s="327"/>
      <c r="AF130" s="327"/>
      <c r="AG130" s="327"/>
      <c r="AH130" s="327"/>
      <c r="AI130" s="327"/>
      <c r="AJ130" s="327"/>
      <c r="AK130" s="327"/>
      <c r="AL130" s="327"/>
      <c r="AM130" s="327"/>
    </row>
    <row r="131" spans="4:39" x14ac:dyDescent="0.2">
      <c r="D131" s="121" t="s">
        <v>58</v>
      </c>
      <c r="E131" s="148" t="s">
        <v>69</v>
      </c>
      <c r="F131" s="327" t="s">
        <v>45</v>
      </c>
      <c r="G131" s="327"/>
      <c r="H131" s="327"/>
      <c r="I131" s="327"/>
      <c r="J131" s="327"/>
      <c r="K131" s="327"/>
      <c r="L131" s="327"/>
      <c r="M131" s="327"/>
      <c r="N131" s="327"/>
      <c r="O131" s="327"/>
      <c r="P131" s="327"/>
      <c r="Q131" s="327"/>
      <c r="R131" s="327"/>
      <c r="S131" s="327"/>
      <c r="T131" s="327"/>
      <c r="U131" s="327"/>
      <c r="V131" s="327"/>
      <c r="W131" s="327"/>
      <c r="X131" s="327"/>
      <c r="Y131" s="327"/>
      <c r="Z131" s="327"/>
      <c r="AA131" s="327"/>
      <c r="AB131" s="327"/>
      <c r="AC131" s="327"/>
      <c r="AD131" s="327"/>
      <c r="AE131" s="327"/>
      <c r="AF131" s="327"/>
      <c r="AG131" s="327"/>
      <c r="AH131" s="327"/>
      <c r="AI131" s="327"/>
      <c r="AJ131" s="327"/>
      <c r="AK131" s="327"/>
      <c r="AL131" s="327"/>
      <c r="AM131" s="327"/>
    </row>
    <row r="132" spans="4:39" x14ac:dyDescent="0.2">
      <c r="D132" s="121" t="s">
        <v>59</v>
      </c>
      <c r="E132" s="148" t="s">
        <v>69</v>
      </c>
      <c r="F132" s="327" t="s">
        <v>46</v>
      </c>
      <c r="G132" s="327"/>
      <c r="H132" s="327"/>
      <c r="I132" s="327"/>
      <c r="J132" s="327"/>
      <c r="K132" s="327"/>
      <c r="L132" s="327"/>
      <c r="M132" s="327"/>
      <c r="N132" s="327"/>
      <c r="O132" s="327"/>
      <c r="P132" s="327"/>
      <c r="Q132" s="327"/>
      <c r="R132" s="327"/>
      <c r="S132" s="327"/>
      <c r="T132" s="327"/>
      <c r="U132" s="327"/>
      <c r="V132" s="327"/>
      <c r="W132" s="327"/>
      <c r="X132" s="327"/>
      <c r="Y132" s="327"/>
      <c r="Z132" s="327"/>
      <c r="AA132" s="327"/>
      <c r="AB132" s="327"/>
      <c r="AC132" s="327"/>
      <c r="AD132" s="327"/>
      <c r="AE132" s="327"/>
      <c r="AF132" s="327"/>
      <c r="AG132" s="327"/>
      <c r="AH132" s="327"/>
      <c r="AI132" s="327"/>
      <c r="AJ132" s="327"/>
      <c r="AK132" s="327"/>
      <c r="AL132" s="327"/>
      <c r="AM132" s="327"/>
    </row>
    <row r="133" spans="4:39" ht="13.5" thickBot="1" x14ac:dyDescent="0.25">
      <c r="D133" s="121" t="s">
        <v>54</v>
      </c>
      <c r="E133" s="148" t="s">
        <v>69</v>
      </c>
      <c r="F133" s="327" t="s">
        <v>83</v>
      </c>
      <c r="G133" s="327"/>
      <c r="H133" s="327"/>
      <c r="I133" s="327"/>
      <c r="J133" s="327"/>
      <c r="K133" s="327"/>
      <c r="L133" s="327"/>
      <c r="M133" s="327"/>
      <c r="N133" s="327"/>
      <c r="O133" s="327"/>
      <c r="P133" s="327"/>
      <c r="Q133" s="327"/>
      <c r="R133" s="327"/>
      <c r="S133" s="327"/>
      <c r="T133" s="327"/>
      <c r="U133" s="327"/>
      <c r="V133" s="327"/>
      <c r="W133" s="327"/>
      <c r="X133" s="327"/>
      <c r="Y133" s="327"/>
      <c r="Z133" s="327"/>
      <c r="AA133" s="327"/>
      <c r="AB133" s="327"/>
      <c r="AC133" s="327"/>
      <c r="AD133" s="327"/>
      <c r="AE133" s="327"/>
      <c r="AF133" s="327"/>
      <c r="AG133" s="327"/>
      <c r="AH133" s="327"/>
      <c r="AI133" s="327"/>
      <c r="AJ133" s="327"/>
      <c r="AK133" s="327"/>
      <c r="AL133" s="327"/>
      <c r="AM133" s="327"/>
    </row>
    <row r="134" spans="4:39" ht="13.5" thickBot="1" x14ac:dyDescent="0.25">
      <c r="D134" s="89" t="s">
        <v>497</v>
      </c>
      <c r="E134" s="148" t="s">
        <v>69</v>
      </c>
      <c r="F134" s="327" t="s">
        <v>47</v>
      </c>
      <c r="G134" s="327"/>
      <c r="H134" s="327"/>
      <c r="I134" s="327"/>
      <c r="J134" s="327"/>
      <c r="K134" s="327"/>
      <c r="L134" s="327"/>
      <c r="M134" s="327"/>
      <c r="N134" s="327"/>
      <c r="O134" s="327"/>
      <c r="P134" s="327"/>
      <c r="Q134" s="327"/>
      <c r="R134" s="327"/>
      <c r="S134" s="327"/>
      <c r="T134" s="327"/>
      <c r="U134" s="327"/>
      <c r="V134" s="327"/>
      <c r="W134" s="327"/>
      <c r="X134" s="327"/>
      <c r="Y134" s="327"/>
      <c r="Z134" s="327"/>
      <c r="AA134" s="327"/>
      <c r="AB134" s="327"/>
      <c r="AC134" s="327"/>
      <c r="AD134" s="327"/>
      <c r="AE134" s="327"/>
      <c r="AF134" s="327"/>
      <c r="AG134" s="327"/>
      <c r="AH134" s="327"/>
      <c r="AI134" s="327"/>
      <c r="AJ134" s="327"/>
      <c r="AK134" s="327"/>
      <c r="AL134" s="327"/>
      <c r="AM134" s="327"/>
    </row>
    <row r="135" spans="4:39" x14ac:dyDescent="0.2">
      <c r="D135" s="121" t="s">
        <v>60</v>
      </c>
      <c r="E135" s="148" t="s">
        <v>69</v>
      </c>
      <c r="F135" s="327" t="s">
        <v>48</v>
      </c>
      <c r="G135" s="327"/>
      <c r="H135" s="327"/>
      <c r="I135" s="327"/>
      <c r="J135" s="327"/>
      <c r="K135" s="327"/>
      <c r="L135" s="327"/>
      <c r="M135" s="327"/>
      <c r="N135" s="327"/>
      <c r="O135" s="327"/>
      <c r="P135" s="327"/>
      <c r="Q135" s="327"/>
      <c r="R135" s="327"/>
      <c r="S135" s="327"/>
      <c r="T135" s="327"/>
      <c r="U135" s="327"/>
      <c r="V135" s="327"/>
      <c r="W135" s="327"/>
      <c r="X135" s="327"/>
      <c r="Y135" s="327"/>
      <c r="Z135" s="327"/>
      <c r="AA135" s="327"/>
      <c r="AB135" s="327"/>
      <c r="AC135" s="327"/>
      <c r="AD135" s="327"/>
      <c r="AE135" s="327"/>
      <c r="AF135" s="327"/>
      <c r="AG135" s="327"/>
      <c r="AH135" s="327"/>
      <c r="AI135" s="327"/>
      <c r="AJ135" s="327"/>
      <c r="AK135" s="327"/>
      <c r="AL135" s="327"/>
      <c r="AM135" s="327"/>
    </row>
    <row r="136" spans="4:39" x14ac:dyDescent="0.2">
      <c r="E136" s="149"/>
    </row>
    <row r="137" spans="4:39" x14ac:dyDescent="0.2">
      <c r="E137" s="149"/>
    </row>
    <row r="138" spans="4:39" x14ac:dyDescent="0.2">
      <c r="E138" s="149"/>
    </row>
    <row r="139" spans="4:39" x14ac:dyDescent="0.2">
      <c r="E139" s="149"/>
    </row>
  </sheetData>
  <autoFilter ref="AK8:BA8"/>
  <mergeCells count="598">
    <mergeCell ref="AP49:AP52"/>
    <mergeCell ref="AQ49:AQ52"/>
    <mergeCell ref="C57:C60"/>
    <mergeCell ref="D57:D60"/>
    <mergeCell ref="AP17:AP20"/>
    <mergeCell ref="AQ17:AQ20"/>
    <mergeCell ref="C25:C28"/>
    <mergeCell ref="D25:D28"/>
    <mergeCell ref="AK25:AK28"/>
    <mergeCell ref="AL25:AL28"/>
    <mergeCell ref="AP25:AP28"/>
    <mergeCell ref="AQ25:AQ28"/>
    <mergeCell ref="AQ45:AQ48"/>
    <mergeCell ref="AK57:AK60"/>
    <mergeCell ref="AL57:AL60"/>
    <mergeCell ref="AP57:AP60"/>
    <mergeCell ref="AQ57:AQ60"/>
    <mergeCell ref="A1:O1"/>
    <mergeCell ref="AE1:AJ1"/>
    <mergeCell ref="AL1:AN2"/>
    <mergeCell ref="AO1:AQ2"/>
    <mergeCell ref="AE2:AG2"/>
    <mergeCell ref="AH2:AJ2"/>
    <mergeCell ref="H5:Q5"/>
    <mergeCell ref="R5:AK5"/>
    <mergeCell ref="A6:A7"/>
    <mergeCell ref="B6:B7"/>
    <mergeCell ref="C6:C7"/>
    <mergeCell ref="D6:D7"/>
    <mergeCell ref="E6:E7"/>
    <mergeCell ref="F6:AJ6"/>
    <mergeCell ref="AK6:AK7"/>
    <mergeCell ref="A3:O3"/>
    <mergeCell ref="AE3:AG3"/>
    <mergeCell ref="AH3:AJ3"/>
    <mergeCell ref="AL3:AN3"/>
    <mergeCell ref="AO3:AQ3"/>
    <mergeCell ref="I4:U4"/>
    <mergeCell ref="AX6:AX7"/>
    <mergeCell ref="AY6:AY7"/>
    <mergeCell ref="AZ6:AZ7"/>
    <mergeCell ref="BA6:BA7"/>
    <mergeCell ref="A9:A12"/>
    <mergeCell ref="B9:B12"/>
    <mergeCell ref="C9:C12"/>
    <mergeCell ref="D9:D12"/>
    <mergeCell ref="AK9:AK12"/>
    <mergeCell ref="AL9:AL12"/>
    <mergeCell ref="AR6:AR7"/>
    <mergeCell ref="AS6:AS7"/>
    <mergeCell ref="AT6:AT7"/>
    <mergeCell ref="AU6:AU7"/>
    <mergeCell ref="AV6:AV7"/>
    <mergeCell ref="AW6:AW7"/>
    <mergeCell ref="AL6:AL7"/>
    <mergeCell ref="AM6:AM7"/>
    <mergeCell ref="AN6:AN7"/>
    <mergeCell ref="AO6:AO7"/>
    <mergeCell ref="AP6:AP7"/>
    <mergeCell ref="AQ6:AQ7"/>
    <mergeCell ref="AY9:AY12"/>
    <mergeCell ref="AZ9:AZ12"/>
    <mergeCell ref="BA9:BA12"/>
    <mergeCell ref="A13:A16"/>
    <mergeCell ref="B13:B16"/>
    <mergeCell ref="C13:C16"/>
    <mergeCell ref="D13:D16"/>
    <mergeCell ref="AK13:AK16"/>
    <mergeCell ref="AL13:AL16"/>
    <mergeCell ref="AM13:AM16"/>
    <mergeCell ref="AS9:AS12"/>
    <mergeCell ref="AT9:AT12"/>
    <mergeCell ref="AU9:AU12"/>
    <mergeCell ref="AV9:AV12"/>
    <mergeCell ref="AW9:AW12"/>
    <mergeCell ref="AX9:AX12"/>
    <mergeCell ref="AM9:AM12"/>
    <mergeCell ref="AN9:AN12"/>
    <mergeCell ref="AO9:AO12"/>
    <mergeCell ref="AP9:AP12"/>
    <mergeCell ref="AQ9:AQ12"/>
    <mergeCell ref="AR9:AR12"/>
    <mergeCell ref="AQ13:AQ16"/>
    <mergeCell ref="AR17:AR20"/>
    <mergeCell ref="AS17:AS20"/>
    <mergeCell ref="AT17:AT20"/>
    <mergeCell ref="AZ13:AZ16"/>
    <mergeCell ref="BA13:BA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T13:AT16"/>
    <mergeCell ref="AU13:AU16"/>
    <mergeCell ref="AV13:AV16"/>
    <mergeCell ref="AW13:AW16"/>
    <mergeCell ref="AX13:AX16"/>
    <mergeCell ref="AY13:AY16"/>
    <mergeCell ref="AN13:AN16"/>
    <mergeCell ref="AO13:AO16"/>
    <mergeCell ref="AP13:AP16"/>
    <mergeCell ref="AR13:AR16"/>
    <mergeCell ref="AS13:AS16"/>
    <mergeCell ref="BA21:BA24"/>
    <mergeCell ref="AP21:AP24"/>
    <mergeCell ref="AQ21:AQ24"/>
    <mergeCell ref="AR21:AR24"/>
    <mergeCell ref="AS21:AS24"/>
    <mergeCell ref="AT21:AT24"/>
    <mergeCell ref="AU21:AU24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U17:AU20"/>
    <mergeCell ref="AV17:AV20"/>
    <mergeCell ref="AW17:AW20"/>
    <mergeCell ref="AX17:AX20"/>
    <mergeCell ref="AY17:AY20"/>
    <mergeCell ref="AZ17:AZ20"/>
    <mergeCell ref="AO17:AO20"/>
    <mergeCell ref="AV21:AV24"/>
    <mergeCell ref="AW21:AW24"/>
    <mergeCell ref="AX21:AX24"/>
    <mergeCell ref="AY21:AY24"/>
    <mergeCell ref="AZ21:AZ24"/>
    <mergeCell ref="AY25:AY28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S25:AS28"/>
    <mergeCell ref="AT25:AT28"/>
    <mergeCell ref="AU25:AU28"/>
    <mergeCell ref="AV25:AV28"/>
    <mergeCell ref="AW25:AW28"/>
    <mergeCell ref="AX25:AX28"/>
    <mergeCell ref="AM25:AM28"/>
    <mergeCell ref="AN25:AN28"/>
    <mergeCell ref="AO25:AO28"/>
    <mergeCell ref="AR25:AR28"/>
    <mergeCell ref="A25:A28"/>
    <mergeCell ref="B25:B28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T29:AT32"/>
    <mergeCell ref="AU29:AU32"/>
    <mergeCell ref="AV29:AV32"/>
    <mergeCell ref="AW29:AW32"/>
    <mergeCell ref="AX29:AX32"/>
    <mergeCell ref="AY29:AY32"/>
    <mergeCell ref="AN29:AN32"/>
    <mergeCell ref="AO29:AO32"/>
    <mergeCell ref="AP29:AP32"/>
    <mergeCell ref="AQ29:AQ32"/>
    <mergeCell ref="AR29:AR32"/>
    <mergeCell ref="AS29:AS32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O37:AO40"/>
    <mergeCell ref="AU33:AU36"/>
    <mergeCell ref="AV33:AV36"/>
    <mergeCell ref="AW33:AW36"/>
    <mergeCell ref="AX33:AX36"/>
    <mergeCell ref="AY33:AY36"/>
    <mergeCell ref="AZ33:AZ36"/>
    <mergeCell ref="AO33:AO36"/>
    <mergeCell ref="AP33:AP36"/>
    <mergeCell ref="AQ33:AQ36"/>
    <mergeCell ref="AR33:AR36"/>
    <mergeCell ref="AS33:AS36"/>
    <mergeCell ref="AT33:AT36"/>
    <mergeCell ref="AX37:AX40"/>
    <mergeCell ref="AY37:AY40"/>
    <mergeCell ref="AZ37:AZ40"/>
    <mergeCell ref="BA37:BA40"/>
    <mergeCell ref="AP37:AP40"/>
    <mergeCell ref="AQ37:AQ40"/>
    <mergeCell ref="AR37:AR40"/>
    <mergeCell ref="AS37:AS40"/>
    <mergeCell ref="AT37:AT40"/>
    <mergeCell ref="AU37:AU40"/>
    <mergeCell ref="AV37:AV40"/>
    <mergeCell ref="AW37:AW40"/>
    <mergeCell ref="AZ41:AZ44"/>
    <mergeCell ref="BA41:BA44"/>
    <mergeCell ref="AX41:AX44"/>
    <mergeCell ref="A41:A44"/>
    <mergeCell ref="B41:B44"/>
    <mergeCell ref="C41:C44"/>
    <mergeCell ref="D41:D44"/>
    <mergeCell ref="AK41:AK44"/>
    <mergeCell ref="AL41:AL44"/>
    <mergeCell ref="AS41:AS44"/>
    <mergeCell ref="AT41:AT44"/>
    <mergeCell ref="AU41:AU44"/>
    <mergeCell ref="AV41:AV44"/>
    <mergeCell ref="AW41:AW44"/>
    <mergeCell ref="AM41:AM44"/>
    <mergeCell ref="AN41:AN44"/>
    <mergeCell ref="AO41:AO44"/>
    <mergeCell ref="AP41:AP44"/>
    <mergeCell ref="AQ41:AQ44"/>
    <mergeCell ref="A45:A48"/>
    <mergeCell ref="B45:B48"/>
    <mergeCell ref="C45:C48"/>
    <mergeCell ref="D45:D48"/>
    <mergeCell ref="AK45:AK48"/>
    <mergeCell ref="AL45:AL48"/>
    <mergeCell ref="AM45:AM48"/>
    <mergeCell ref="AR41:AR44"/>
    <mergeCell ref="AY41:AY44"/>
    <mergeCell ref="AR49:AR52"/>
    <mergeCell ref="AS49:AS52"/>
    <mergeCell ref="AT49:AT52"/>
    <mergeCell ref="AZ45:AZ48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T45:AT48"/>
    <mergeCell ref="AU45:AU48"/>
    <mergeCell ref="AV45:AV48"/>
    <mergeCell ref="AW45:AW48"/>
    <mergeCell ref="AX45:AX48"/>
    <mergeCell ref="AY45:AY48"/>
    <mergeCell ref="AN45:AN48"/>
    <mergeCell ref="AO45:AO48"/>
    <mergeCell ref="AP45:AP48"/>
    <mergeCell ref="AR45:AR48"/>
    <mergeCell ref="AS45:AS48"/>
    <mergeCell ref="BA53:BA56"/>
    <mergeCell ref="AP53:AP56"/>
    <mergeCell ref="AQ53:AQ56"/>
    <mergeCell ref="AR53:AR56"/>
    <mergeCell ref="AS53:AS56"/>
    <mergeCell ref="AT53:AT56"/>
    <mergeCell ref="AU53:AU56"/>
    <mergeCell ref="BA49:BA52"/>
    <mergeCell ref="A53:A56"/>
    <mergeCell ref="B53:B56"/>
    <mergeCell ref="C53:C56"/>
    <mergeCell ref="D53:D56"/>
    <mergeCell ref="AK53:AK56"/>
    <mergeCell ref="AL53:AL56"/>
    <mergeCell ref="AM53:AM56"/>
    <mergeCell ref="AN53:AN56"/>
    <mergeCell ref="AO53:AO56"/>
    <mergeCell ref="AU49:AU52"/>
    <mergeCell ref="AV49:AV52"/>
    <mergeCell ref="AW49:AW52"/>
    <mergeCell ref="AX49:AX52"/>
    <mergeCell ref="AY49:AY52"/>
    <mergeCell ref="AZ49:AZ52"/>
    <mergeCell ref="AO49:AO52"/>
    <mergeCell ref="AV53:AV56"/>
    <mergeCell ref="AW53:AW56"/>
    <mergeCell ref="AX53:AX56"/>
    <mergeCell ref="AY53:AY56"/>
    <mergeCell ref="AZ53:AZ56"/>
    <mergeCell ref="AY57:AY60"/>
    <mergeCell ref="AZ57:AZ60"/>
    <mergeCell ref="BA57:BA60"/>
    <mergeCell ref="A61:A64"/>
    <mergeCell ref="B61:B64"/>
    <mergeCell ref="C61:C64"/>
    <mergeCell ref="D61:D64"/>
    <mergeCell ref="AK61:AK64"/>
    <mergeCell ref="AL61:AL64"/>
    <mergeCell ref="AM61:AM64"/>
    <mergeCell ref="AS57:AS60"/>
    <mergeCell ref="AT57:AT60"/>
    <mergeCell ref="AU57:AU60"/>
    <mergeCell ref="AV57:AV60"/>
    <mergeCell ref="AW57:AW60"/>
    <mergeCell ref="AX57:AX60"/>
    <mergeCell ref="AM57:AM60"/>
    <mergeCell ref="AN57:AN60"/>
    <mergeCell ref="AO57:AO60"/>
    <mergeCell ref="AR57:AR60"/>
    <mergeCell ref="A57:A60"/>
    <mergeCell ref="B57:B60"/>
    <mergeCell ref="AZ61:AZ64"/>
    <mergeCell ref="BA61:BA64"/>
    <mergeCell ref="A65:A68"/>
    <mergeCell ref="B65:B68"/>
    <mergeCell ref="C65:C68"/>
    <mergeCell ref="D65:D68"/>
    <mergeCell ref="AK65:AK68"/>
    <mergeCell ref="AL65:AL68"/>
    <mergeCell ref="AM65:AM68"/>
    <mergeCell ref="AN65:AN68"/>
    <mergeCell ref="AT61:AT64"/>
    <mergeCell ref="AU61:AU64"/>
    <mergeCell ref="AV61:AV64"/>
    <mergeCell ref="AW61:AW64"/>
    <mergeCell ref="AX61:AX64"/>
    <mergeCell ref="AY61:AY64"/>
    <mergeCell ref="AN61:AN64"/>
    <mergeCell ref="AO61:AO64"/>
    <mergeCell ref="AP61:AP64"/>
    <mergeCell ref="AQ61:AQ64"/>
    <mergeCell ref="AR61:AR64"/>
    <mergeCell ref="AS61:AS64"/>
    <mergeCell ref="BA65:BA68"/>
    <mergeCell ref="A69:A72"/>
    <mergeCell ref="B69:B72"/>
    <mergeCell ref="C69:C72"/>
    <mergeCell ref="D69:D72"/>
    <mergeCell ref="AK69:AK72"/>
    <mergeCell ref="AL69:AL72"/>
    <mergeCell ref="AM69:AM72"/>
    <mergeCell ref="AN69:AN72"/>
    <mergeCell ref="AO69:AO72"/>
    <mergeCell ref="AU65:AU68"/>
    <mergeCell ref="AV65:AV68"/>
    <mergeCell ref="AW65:AW68"/>
    <mergeCell ref="AX65:AX68"/>
    <mergeCell ref="AY65:AY68"/>
    <mergeCell ref="AZ65:AZ68"/>
    <mergeCell ref="AO65:AO68"/>
    <mergeCell ref="AP65:AP68"/>
    <mergeCell ref="AQ65:AQ68"/>
    <mergeCell ref="AR65:AR68"/>
    <mergeCell ref="AS65:AS68"/>
    <mergeCell ref="AT65:AT68"/>
    <mergeCell ref="AX69:AX72"/>
    <mergeCell ref="AY69:AY72"/>
    <mergeCell ref="AZ69:AZ72"/>
    <mergeCell ref="BA69:BA72"/>
    <mergeCell ref="AP69:AP72"/>
    <mergeCell ref="AQ69:AQ72"/>
    <mergeCell ref="AR69:AR72"/>
    <mergeCell ref="AS69:AS72"/>
    <mergeCell ref="AT69:AT72"/>
    <mergeCell ref="AU69:AU72"/>
    <mergeCell ref="AV69:AV72"/>
    <mergeCell ref="AW69:AW72"/>
    <mergeCell ref="AR73:AR76"/>
    <mergeCell ref="AY73:AY76"/>
    <mergeCell ref="AZ73:AZ76"/>
    <mergeCell ref="BA73:BA76"/>
    <mergeCell ref="AX73:AX76"/>
    <mergeCell ref="A73:A76"/>
    <mergeCell ref="B73:B76"/>
    <mergeCell ref="C73:C76"/>
    <mergeCell ref="D73:D76"/>
    <mergeCell ref="AK73:AK76"/>
    <mergeCell ref="AL73:AL76"/>
    <mergeCell ref="AS73:AS76"/>
    <mergeCell ref="AT73:AT76"/>
    <mergeCell ref="AU73:AU76"/>
    <mergeCell ref="AV73:AV76"/>
    <mergeCell ref="AW73:AW76"/>
    <mergeCell ref="AM73:AM76"/>
    <mergeCell ref="AN73:AN76"/>
    <mergeCell ref="AO73:AO76"/>
    <mergeCell ref="AP73:AP76"/>
    <mergeCell ref="AQ73:AQ76"/>
    <mergeCell ref="AQ77:AQ80"/>
    <mergeCell ref="AR77:AR80"/>
    <mergeCell ref="AS77:AS80"/>
    <mergeCell ref="A77:A80"/>
    <mergeCell ref="B77:B80"/>
    <mergeCell ref="C77:C80"/>
    <mergeCell ref="D77:D80"/>
    <mergeCell ref="AK77:AK80"/>
    <mergeCell ref="AL77:AL80"/>
    <mergeCell ref="AM77:AM80"/>
    <mergeCell ref="AP81:AP84"/>
    <mergeCell ref="AQ81:AQ84"/>
    <mergeCell ref="AR81:AR84"/>
    <mergeCell ref="AS81:AS84"/>
    <mergeCell ref="AT81:AT84"/>
    <mergeCell ref="AZ77:AZ80"/>
    <mergeCell ref="BA77:BA80"/>
    <mergeCell ref="A81:A84"/>
    <mergeCell ref="B81:B84"/>
    <mergeCell ref="C81:C84"/>
    <mergeCell ref="D81:D84"/>
    <mergeCell ref="AK81:AK84"/>
    <mergeCell ref="AL81:AL84"/>
    <mergeCell ref="AM81:AM84"/>
    <mergeCell ref="AN81:AN84"/>
    <mergeCell ref="AT77:AT80"/>
    <mergeCell ref="AU77:AU80"/>
    <mergeCell ref="AV77:AV80"/>
    <mergeCell ref="AW77:AW80"/>
    <mergeCell ref="AX77:AX80"/>
    <mergeCell ref="AY77:AY80"/>
    <mergeCell ref="AN77:AN80"/>
    <mergeCell ref="AO77:AO80"/>
    <mergeCell ref="AP77:AP80"/>
    <mergeCell ref="BA85:BA88"/>
    <mergeCell ref="AP85:AP88"/>
    <mergeCell ref="AQ85:AQ88"/>
    <mergeCell ref="AR85:AR88"/>
    <mergeCell ref="AS85:AS88"/>
    <mergeCell ref="AT85:AT88"/>
    <mergeCell ref="AU85:AU88"/>
    <mergeCell ref="BA81:BA84"/>
    <mergeCell ref="A85:A88"/>
    <mergeCell ref="B85:B88"/>
    <mergeCell ref="C85:C88"/>
    <mergeCell ref="D85:D88"/>
    <mergeCell ref="AK85:AK88"/>
    <mergeCell ref="AL85:AL88"/>
    <mergeCell ref="AM85:AM88"/>
    <mergeCell ref="AN85:AN88"/>
    <mergeCell ref="AO85:AO88"/>
    <mergeCell ref="AU81:AU84"/>
    <mergeCell ref="AV81:AV84"/>
    <mergeCell ref="AW81:AW84"/>
    <mergeCell ref="AX81:AX84"/>
    <mergeCell ref="AY81:AY84"/>
    <mergeCell ref="AZ81:AZ84"/>
    <mergeCell ref="AO81:AO84"/>
    <mergeCell ref="C89:C92"/>
    <mergeCell ref="D89:D92"/>
    <mergeCell ref="AK89:AK92"/>
    <mergeCell ref="AL89:AL92"/>
    <mergeCell ref="AV85:AV88"/>
    <mergeCell ref="AW85:AW88"/>
    <mergeCell ref="AX85:AX88"/>
    <mergeCell ref="AY85:AY88"/>
    <mergeCell ref="AZ85:AZ88"/>
    <mergeCell ref="AY89:AY92"/>
    <mergeCell ref="AZ89:AZ92"/>
    <mergeCell ref="BA89:BA92"/>
    <mergeCell ref="A93:A96"/>
    <mergeCell ref="B93:B96"/>
    <mergeCell ref="C93:C96"/>
    <mergeCell ref="D93:D96"/>
    <mergeCell ref="AK93:AK96"/>
    <mergeCell ref="AL93:AL96"/>
    <mergeCell ref="AM93:AM96"/>
    <mergeCell ref="AS89:AS92"/>
    <mergeCell ref="AT89:AT92"/>
    <mergeCell ref="AU89:AU92"/>
    <mergeCell ref="AV89:AV92"/>
    <mergeCell ref="AW89:AW92"/>
    <mergeCell ref="AX89:AX92"/>
    <mergeCell ref="AM89:AM92"/>
    <mergeCell ref="AN89:AN92"/>
    <mergeCell ref="AO89:AO92"/>
    <mergeCell ref="AP89:AP92"/>
    <mergeCell ref="AQ89:AQ92"/>
    <mergeCell ref="AR89:AR92"/>
    <mergeCell ref="A89:A92"/>
    <mergeCell ref="B89:B92"/>
    <mergeCell ref="AZ93:AZ96"/>
    <mergeCell ref="BA93:BA96"/>
    <mergeCell ref="AY93:AY96"/>
    <mergeCell ref="AN93:AN96"/>
    <mergeCell ref="AO93:AO96"/>
    <mergeCell ref="AP93:AP96"/>
    <mergeCell ref="AQ93:AQ96"/>
    <mergeCell ref="AR93:AR96"/>
    <mergeCell ref="AS93:AS96"/>
    <mergeCell ref="A97:A100"/>
    <mergeCell ref="B97:B100"/>
    <mergeCell ref="C97:C100"/>
    <mergeCell ref="D97:D100"/>
    <mergeCell ref="AK97:AK100"/>
    <mergeCell ref="AL97:AL100"/>
    <mergeCell ref="AM97:AM100"/>
    <mergeCell ref="AN97:AN100"/>
    <mergeCell ref="AT93:AT96"/>
    <mergeCell ref="AP97:AP100"/>
    <mergeCell ref="AQ97:AQ100"/>
    <mergeCell ref="AR97:AR100"/>
    <mergeCell ref="AS97:AS100"/>
    <mergeCell ref="AT97:AT100"/>
    <mergeCell ref="AO97:AO100"/>
    <mergeCell ref="AV101:AV104"/>
    <mergeCell ref="AW101:AW104"/>
    <mergeCell ref="AU93:AU96"/>
    <mergeCell ref="AV93:AV96"/>
    <mergeCell ref="AW93:AW96"/>
    <mergeCell ref="AY105:AY108"/>
    <mergeCell ref="AZ105:AZ108"/>
    <mergeCell ref="BA105:BA108"/>
    <mergeCell ref="AU105:AU108"/>
    <mergeCell ref="AV105:AV108"/>
    <mergeCell ref="AW105:AW108"/>
    <mergeCell ref="AX105:AX108"/>
    <mergeCell ref="BA97:BA100"/>
    <mergeCell ref="AU97:AU100"/>
    <mergeCell ref="AV97:AV100"/>
    <mergeCell ref="AW97:AW100"/>
    <mergeCell ref="AX97:AX100"/>
    <mergeCell ref="AY97:AY100"/>
    <mergeCell ref="AZ97:AZ100"/>
    <mergeCell ref="AX101:AX104"/>
    <mergeCell ref="AY101:AY104"/>
    <mergeCell ref="AZ101:AZ104"/>
    <mergeCell ref="BA101:BA104"/>
    <mergeCell ref="AX93:AX96"/>
    <mergeCell ref="A101:A104"/>
    <mergeCell ref="B101:B104"/>
    <mergeCell ref="C101:C104"/>
    <mergeCell ref="D101:D104"/>
    <mergeCell ref="AK101:AK104"/>
    <mergeCell ref="AL101:AL104"/>
    <mergeCell ref="AM101:AM104"/>
    <mergeCell ref="AN101:AN104"/>
    <mergeCell ref="AO101:AO104"/>
    <mergeCell ref="AP101:AP104"/>
    <mergeCell ref="AQ101:AQ104"/>
    <mergeCell ref="AR101:AR104"/>
    <mergeCell ref="AS101:AS104"/>
    <mergeCell ref="AT101:AT104"/>
    <mergeCell ref="AU101:AU104"/>
    <mergeCell ref="A114:D114"/>
    <mergeCell ref="E114:J114"/>
    <mergeCell ref="L114:N114"/>
    <mergeCell ref="P114:T114"/>
    <mergeCell ref="AK114:AM114"/>
    <mergeCell ref="AS105:AS108"/>
    <mergeCell ref="AT105:AT108"/>
    <mergeCell ref="AM105:AM108"/>
    <mergeCell ref="AN105:AN108"/>
    <mergeCell ref="AO105:AO108"/>
    <mergeCell ref="AP105:AP108"/>
    <mergeCell ref="AQ105:AQ108"/>
    <mergeCell ref="AR105:AR108"/>
    <mergeCell ref="A105:A108"/>
    <mergeCell ref="B105:B108"/>
    <mergeCell ref="C105:C108"/>
    <mergeCell ref="D105:D108"/>
    <mergeCell ref="AK105:AK108"/>
    <mergeCell ref="AL105:AL108"/>
    <mergeCell ref="A109:E109"/>
    <mergeCell ref="A110:E110"/>
    <mergeCell ref="A111:E111"/>
    <mergeCell ref="A112:E112"/>
    <mergeCell ref="E115:J115"/>
    <mergeCell ref="L115:N115"/>
    <mergeCell ref="P115:T115"/>
    <mergeCell ref="E116:J116"/>
    <mergeCell ref="L116:N116"/>
    <mergeCell ref="P116:T116"/>
    <mergeCell ref="F121:AM121"/>
    <mergeCell ref="F122:AM122"/>
    <mergeCell ref="F123:AM123"/>
    <mergeCell ref="F124:AM124"/>
    <mergeCell ref="F125:AM125"/>
    <mergeCell ref="F126:AM126"/>
    <mergeCell ref="AK116:AM116"/>
    <mergeCell ref="E117:J117"/>
    <mergeCell ref="L117:N117"/>
    <mergeCell ref="P117:T117"/>
    <mergeCell ref="D119:AM119"/>
    <mergeCell ref="F120:AM120"/>
    <mergeCell ref="F133:AM133"/>
    <mergeCell ref="F134:AM134"/>
    <mergeCell ref="F135:AM135"/>
    <mergeCell ref="F127:AM127"/>
    <mergeCell ref="F128:AM128"/>
    <mergeCell ref="F129:AM129"/>
    <mergeCell ref="F130:AM130"/>
    <mergeCell ref="F131:AM131"/>
    <mergeCell ref="F132:AM132"/>
  </mergeCells>
  <conditionalFormatting sqref="W12:AJ12 W48:AJ48 AD52:AJ52 AD56:AJ56 AD60:AJ60 AD64:AJ64 AD68:AJ68 AD72:AJ72 AD76:AJ76 AD80:AJ80 W84:AJ84 W88:AJ88 W92:AJ92 W96:AJ96 W100:AJ100 W104:AJ104 W108:AJ108 W16:AJ16 W20:AJ20 W24:AJ24 W28:AJ28 S32:AJ32 W36:AJ36 W40:AJ40 W44:AJ44">
    <cfRule type="cellIs" dxfId="121" priority="7" stopIfTrue="1" operator="greaterThan">
      <formula>4</formula>
    </cfRule>
  </conditionalFormatting>
  <conditionalFormatting sqref="F12:R12 F16:R16 F20:R20 F24:R24 F28:R28 F32:R32 F36:T36 F40:T40 F44:T44 F48:T48 F52:T52 F56:T56 F60:T60 F64:T64 F68:T68 F72:T72 F76:T76 F80:T80 F84:T84 F88:T88 F92:T92 F96:T96 F100:T100 F104:T104 F108:T108">
    <cfRule type="cellIs" dxfId="120" priority="6" stopIfTrue="1" operator="greaterThan">
      <formula>4</formula>
    </cfRule>
  </conditionalFormatting>
  <conditionalFormatting sqref="E12">
    <cfRule type="cellIs" dxfId="119" priority="5" stopIfTrue="1" operator="greaterThan">
      <formula>4</formula>
    </cfRule>
  </conditionalFormatting>
  <conditionalFormatting sqref="U36:V36 U40:V40 U44:V44 U48:V48 U52:V52 U56:V56 U60:V60 U64:V64 U68:V68 U72:V72 U76:V76 U80:V80 U84:V84 U88:V88 U92:V92 U96:V96 U100:V100 U104:V104 U108:V108">
    <cfRule type="cellIs" dxfId="118" priority="4" stopIfTrue="1" operator="greaterThan">
      <formula>4</formula>
    </cfRule>
  </conditionalFormatting>
  <conditionalFormatting sqref="S12:T12 S16:T16 S20:T20 S24:T24 S28:T28">
    <cfRule type="cellIs" dxfId="117" priority="3" stopIfTrue="1" operator="greaterThan">
      <formula>4</formula>
    </cfRule>
  </conditionalFormatting>
  <conditionalFormatting sqref="U12:V12 U16:V16 U20:V20 U24:V24 U28:V28">
    <cfRule type="cellIs" dxfId="116" priority="2" stopIfTrue="1" operator="greaterThan">
      <formula>4</formula>
    </cfRule>
  </conditionalFormatting>
  <conditionalFormatting sqref="W52:AC52 W56:AC56 W60:AC60 W64:AC64 W68:AC68 W72:AC72 W76:AC76 W80:AC80">
    <cfRule type="cellIs" dxfId="115" priority="1" stopIfTrue="1" operator="greaterThan">
      <formula>4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8">
    <tabColor theme="8"/>
  </sheetPr>
  <dimension ref="A1:BA139"/>
  <sheetViews>
    <sheetView zoomScale="90" zoomScaleNormal="90" workbookViewId="0">
      <pane xSplit="5" ySplit="8" topLeftCell="M27" activePane="bottomRight" state="frozen"/>
      <selection pane="topRight" activeCell="F1" sqref="F1"/>
      <selection pane="bottomLeft" activeCell="A13" sqref="A13"/>
      <selection pane="bottomRight" activeCell="AG48" sqref="AG48"/>
    </sheetView>
  </sheetViews>
  <sheetFormatPr defaultRowHeight="12.75" x14ac:dyDescent="0.2"/>
  <cols>
    <col min="1" max="1" width="4" style="63" customWidth="1"/>
    <col min="2" max="2" width="29.5703125" style="63" customWidth="1"/>
    <col min="3" max="3" width="13.140625" style="65" customWidth="1"/>
    <col min="4" max="4" width="27.7109375" style="63" customWidth="1"/>
    <col min="5" max="5" width="4" style="99" customWidth="1"/>
    <col min="6" max="22" width="4.7109375" style="63" customWidth="1"/>
    <col min="23" max="23" width="4.7109375" style="190" customWidth="1"/>
    <col min="24" max="24" width="4.7109375" style="63" customWidth="1"/>
    <col min="25" max="25" width="4.7109375" style="190" customWidth="1"/>
    <col min="26" max="26" width="4.7109375" style="63" customWidth="1"/>
    <col min="27" max="27" width="4.7109375" style="190" customWidth="1"/>
    <col min="28" max="29" width="4.7109375" style="63" customWidth="1"/>
    <col min="30" max="30" width="4.7109375" style="174" customWidth="1"/>
    <col min="31" max="36" width="4.7109375" style="63" customWidth="1"/>
    <col min="37" max="37" width="8.5703125" style="63" customWidth="1"/>
    <col min="38" max="39" width="4.7109375" style="63" customWidth="1"/>
    <col min="40" max="40" width="8.85546875" style="63" customWidth="1"/>
    <col min="41" max="41" width="6.140625" style="63" customWidth="1"/>
    <col min="42" max="42" width="6.28515625" style="63" customWidth="1"/>
    <col min="43" max="45" width="4.7109375" style="63" customWidth="1"/>
    <col min="46" max="46" width="4.85546875" style="63" customWidth="1"/>
    <col min="47" max="47" width="9.5703125" style="63" customWidth="1"/>
    <col min="48" max="48" width="7.85546875" style="63" customWidth="1"/>
    <col min="49" max="52" width="4.7109375" style="63" customWidth="1"/>
    <col min="53" max="53" width="8.7109375" style="64" customWidth="1"/>
    <col min="54" max="256" width="9.140625" style="63"/>
    <col min="257" max="257" width="4" style="63" customWidth="1"/>
    <col min="258" max="258" width="29.5703125" style="63" customWidth="1"/>
    <col min="259" max="259" width="16.5703125" style="63" customWidth="1"/>
    <col min="260" max="260" width="27.7109375" style="63" customWidth="1"/>
    <col min="261" max="261" width="4" style="63" customWidth="1"/>
    <col min="262" max="292" width="4.7109375" style="63" customWidth="1"/>
    <col min="293" max="293" width="8.5703125" style="63" customWidth="1"/>
    <col min="294" max="295" width="4.7109375" style="63" customWidth="1"/>
    <col min="296" max="296" width="9.42578125" style="63" customWidth="1"/>
    <col min="297" max="297" width="6.140625" style="63" customWidth="1"/>
    <col min="298" max="298" width="6.28515625" style="63" customWidth="1"/>
    <col min="299" max="301" width="4.7109375" style="63" customWidth="1"/>
    <col min="302" max="302" width="4.85546875" style="63" customWidth="1"/>
    <col min="303" max="303" width="7" style="63" customWidth="1"/>
    <col min="304" max="304" width="6.28515625" style="63" customWidth="1"/>
    <col min="305" max="308" width="4.7109375" style="63" customWidth="1"/>
    <col min="309" max="309" width="8.7109375" style="63" customWidth="1"/>
    <col min="310" max="512" width="9.140625" style="63"/>
    <col min="513" max="513" width="4" style="63" customWidth="1"/>
    <col min="514" max="514" width="29.5703125" style="63" customWidth="1"/>
    <col min="515" max="515" width="16.5703125" style="63" customWidth="1"/>
    <col min="516" max="516" width="27.7109375" style="63" customWidth="1"/>
    <col min="517" max="517" width="4" style="63" customWidth="1"/>
    <col min="518" max="548" width="4.7109375" style="63" customWidth="1"/>
    <col min="549" max="549" width="8.5703125" style="63" customWidth="1"/>
    <col min="550" max="551" width="4.7109375" style="63" customWidth="1"/>
    <col min="552" max="552" width="9.42578125" style="63" customWidth="1"/>
    <col min="553" max="553" width="6.140625" style="63" customWidth="1"/>
    <col min="554" max="554" width="6.28515625" style="63" customWidth="1"/>
    <col min="555" max="557" width="4.7109375" style="63" customWidth="1"/>
    <col min="558" max="558" width="4.85546875" style="63" customWidth="1"/>
    <col min="559" max="559" width="7" style="63" customWidth="1"/>
    <col min="560" max="560" width="6.28515625" style="63" customWidth="1"/>
    <col min="561" max="564" width="4.7109375" style="63" customWidth="1"/>
    <col min="565" max="565" width="8.7109375" style="63" customWidth="1"/>
    <col min="566" max="768" width="9.140625" style="63"/>
    <col min="769" max="769" width="4" style="63" customWidth="1"/>
    <col min="770" max="770" width="29.5703125" style="63" customWidth="1"/>
    <col min="771" max="771" width="16.5703125" style="63" customWidth="1"/>
    <col min="772" max="772" width="27.7109375" style="63" customWidth="1"/>
    <col min="773" max="773" width="4" style="63" customWidth="1"/>
    <col min="774" max="804" width="4.7109375" style="63" customWidth="1"/>
    <col min="805" max="805" width="8.5703125" style="63" customWidth="1"/>
    <col min="806" max="807" width="4.7109375" style="63" customWidth="1"/>
    <col min="808" max="808" width="9.42578125" style="63" customWidth="1"/>
    <col min="809" max="809" width="6.140625" style="63" customWidth="1"/>
    <col min="810" max="810" width="6.28515625" style="63" customWidth="1"/>
    <col min="811" max="813" width="4.7109375" style="63" customWidth="1"/>
    <col min="814" max="814" width="4.85546875" style="63" customWidth="1"/>
    <col min="815" max="815" width="7" style="63" customWidth="1"/>
    <col min="816" max="816" width="6.28515625" style="63" customWidth="1"/>
    <col min="817" max="820" width="4.7109375" style="63" customWidth="1"/>
    <col min="821" max="821" width="8.7109375" style="63" customWidth="1"/>
    <col min="822" max="1024" width="9.140625" style="63"/>
    <col min="1025" max="1025" width="4" style="63" customWidth="1"/>
    <col min="1026" max="1026" width="29.5703125" style="63" customWidth="1"/>
    <col min="1027" max="1027" width="16.5703125" style="63" customWidth="1"/>
    <col min="1028" max="1028" width="27.7109375" style="63" customWidth="1"/>
    <col min="1029" max="1029" width="4" style="63" customWidth="1"/>
    <col min="1030" max="1060" width="4.7109375" style="63" customWidth="1"/>
    <col min="1061" max="1061" width="8.5703125" style="63" customWidth="1"/>
    <col min="1062" max="1063" width="4.7109375" style="63" customWidth="1"/>
    <col min="1064" max="1064" width="9.42578125" style="63" customWidth="1"/>
    <col min="1065" max="1065" width="6.140625" style="63" customWidth="1"/>
    <col min="1066" max="1066" width="6.28515625" style="63" customWidth="1"/>
    <col min="1067" max="1069" width="4.7109375" style="63" customWidth="1"/>
    <col min="1070" max="1070" width="4.85546875" style="63" customWidth="1"/>
    <col min="1071" max="1071" width="7" style="63" customWidth="1"/>
    <col min="1072" max="1072" width="6.28515625" style="63" customWidth="1"/>
    <col min="1073" max="1076" width="4.7109375" style="63" customWidth="1"/>
    <col min="1077" max="1077" width="8.7109375" style="63" customWidth="1"/>
    <col min="1078" max="1280" width="9.140625" style="63"/>
    <col min="1281" max="1281" width="4" style="63" customWidth="1"/>
    <col min="1282" max="1282" width="29.5703125" style="63" customWidth="1"/>
    <col min="1283" max="1283" width="16.5703125" style="63" customWidth="1"/>
    <col min="1284" max="1284" width="27.7109375" style="63" customWidth="1"/>
    <col min="1285" max="1285" width="4" style="63" customWidth="1"/>
    <col min="1286" max="1316" width="4.7109375" style="63" customWidth="1"/>
    <col min="1317" max="1317" width="8.5703125" style="63" customWidth="1"/>
    <col min="1318" max="1319" width="4.7109375" style="63" customWidth="1"/>
    <col min="1320" max="1320" width="9.42578125" style="63" customWidth="1"/>
    <col min="1321" max="1321" width="6.140625" style="63" customWidth="1"/>
    <col min="1322" max="1322" width="6.28515625" style="63" customWidth="1"/>
    <col min="1323" max="1325" width="4.7109375" style="63" customWidth="1"/>
    <col min="1326" max="1326" width="4.85546875" style="63" customWidth="1"/>
    <col min="1327" max="1327" width="7" style="63" customWidth="1"/>
    <col min="1328" max="1328" width="6.28515625" style="63" customWidth="1"/>
    <col min="1329" max="1332" width="4.7109375" style="63" customWidth="1"/>
    <col min="1333" max="1333" width="8.7109375" style="63" customWidth="1"/>
    <col min="1334" max="1536" width="9.140625" style="63"/>
    <col min="1537" max="1537" width="4" style="63" customWidth="1"/>
    <col min="1538" max="1538" width="29.5703125" style="63" customWidth="1"/>
    <col min="1539" max="1539" width="16.5703125" style="63" customWidth="1"/>
    <col min="1540" max="1540" width="27.7109375" style="63" customWidth="1"/>
    <col min="1541" max="1541" width="4" style="63" customWidth="1"/>
    <col min="1542" max="1572" width="4.7109375" style="63" customWidth="1"/>
    <col min="1573" max="1573" width="8.5703125" style="63" customWidth="1"/>
    <col min="1574" max="1575" width="4.7109375" style="63" customWidth="1"/>
    <col min="1576" max="1576" width="9.42578125" style="63" customWidth="1"/>
    <col min="1577" max="1577" width="6.140625" style="63" customWidth="1"/>
    <col min="1578" max="1578" width="6.28515625" style="63" customWidth="1"/>
    <col min="1579" max="1581" width="4.7109375" style="63" customWidth="1"/>
    <col min="1582" max="1582" width="4.85546875" style="63" customWidth="1"/>
    <col min="1583" max="1583" width="7" style="63" customWidth="1"/>
    <col min="1584" max="1584" width="6.28515625" style="63" customWidth="1"/>
    <col min="1585" max="1588" width="4.7109375" style="63" customWidth="1"/>
    <col min="1589" max="1589" width="8.7109375" style="63" customWidth="1"/>
    <col min="1590" max="1792" width="9.140625" style="63"/>
    <col min="1793" max="1793" width="4" style="63" customWidth="1"/>
    <col min="1794" max="1794" width="29.5703125" style="63" customWidth="1"/>
    <col min="1795" max="1795" width="16.5703125" style="63" customWidth="1"/>
    <col min="1796" max="1796" width="27.7109375" style="63" customWidth="1"/>
    <col min="1797" max="1797" width="4" style="63" customWidth="1"/>
    <col min="1798" max="1828" width="4.7109375" style="63" customWidth="1"/>
    <col min="1829" max="1829" width="8.5703125" style="63" customWidth="1"/>
    <col min="1830" max="1831" width="4.7109375" style="63" customWidth="1"/>
    <col min="1832" max="1832" width="9.42578125" style="63" customWidth="1"/>
    <col min="1833" max="1833" width="6.140625" style="63" customWidth="1"/>
    <col min="1834" max="1834" width="6.28515625" style="63" customWidth="1"/>
    <col min="1835" max="1837" width="4.7109375" style="63" customWidth="1"/>
    <col min="1838" max="1838" width="4.85546875" style="63" customWidth="1"/>
    <col min="1839" max="1839" width="7" style="63" customWidth="1"/>
    <col min="1840" max="1840" width="6.28515625" style="63" customWidth="1"/>
    <col min="1841" max="1844" width="4.7109375" style="63" customWidth="1"/>
    <col min="1845" max="1845" width="8.7109375" style="63" customWidth="1"/>
    <col min="1846" max="2048" width="9.140625" style="63"/>
    <col min="2049" max="2049" width="4" style="63" customWidth="1"/>
    <col min="2050" max="2050" width="29.5703125" style="63" customWidth="1"/>
    <col min="2051" max="2051" width="16.5703125" style="63" customWidth="1"/>
    <col min="2052" max="2052" width="27.7109375" style="63" customWidth="1"/>
    <col min="2053" max="2053" width="4" style="63" customWidth="1"/>
    <col min="2054" max="2084" width="4.7109375" style="63" customWidth="1"/>
    <col min="2085" max="2085" width="8.5703125" style="63" customWidth="1"/>
    <col min="2086" max="2087" width="4.7109375" style="63" customWidth="1"/>
    <col min="2088" max="2088" width="9.42578125" style="63" customWidth="1"/>
    <col min="2089" max="2089" width="6.140625" style="63" customWidth="1"/>
    <col min="2090" max="2090" width="6.28515625" style="63" customWidth="1"/>
    <col min="2091" max="2093" width="4.7109375" style="63" customWidth="1"/>
    <col min="2094" max="2094" width="4.85546875" style="63" customWidth="1"/>
    <col min="2095" max="2095" width="7" style="63" customWidth="1"/>
    <col min="2096" max="2096" width="6.28515625" style="63" customWidth="1"/>
    <col min="2097" max="2100" width="4.7109375" style="63" customWidth="1"/>
    <col min="2101" max="2101" width="8.7109375" style="63" customWidth="1"/>
    <col min="2102" max="2304" width="9.140625" style="63"/>
    <col min="2305" max="2305" width="4" style="63" customWidth="1"/>
    <col min="2306" max="2306" width="29.5703125" style="63" customWidth="1"/>
    <col min="2307" max="2307" width="16.5703125" style="63" customWidth="1"/>
    <col min="2308" max="2308" width="27.7109375" style="63" customWidth="1"/>
    <col min="2309" max="2309" width="4" style="63" customWidth="1"/>
    <col min="2310" max="2340" width="4.7109375" style="63" customWidth="1"/>
    <col min="2341" max="2341" width="8.5703125" style="63" customWidth="1"/>
    <col min="2342" max="2343" width="4.7109375" style="63" customWidth="1"/>
    <col min="2344" max="2344" width="9.42578125" style="63" customWidth="1"/>
    <col min="2345" max="2345" width="6.140625" style="63" customWidth="1"/>
    <col min="2346" max="2346" width="6.28515625" style="63" customWidth="1"/>
    <col min="2347" max="2349" width="4.7109375" style="63" customWidth="1"/>
    <col min="2350" max="2350" width="4.85546875" style="63" customWidth="1"/>
    <col min="2351" max="2351" width="7" style="63" customWidth="1"/>
    <col min="2352" max="2352" width="6.28515625" style="63" customWidth="1"/>
    <col min="2353" max="2356" width="4.7109375" style="63" customWidth="1"/>
    <col min="2357" max="2357" width="8.7109375" style="63" customWidth="1"/>
    <col min="2358" max="2560" width="9.140625" style="63"/>
    <col min="2561" max="2561" width="4" style="63" customWidth="1"/>
    <col min="2562" max="2562" width="29.5703125" style="63" customWidth="1"/>
    <col min="2563" max="2563" width="16.5703125" style="63" customWidth="1"/>
    <col min="2564" max="2564" width="27.7109375" style="63" customWidth="1"/>
    <col min="2565" max="2565" width="4" style="63" customWidth="1"/>
    <col min="2566" max="2596" width="4.7109375" style="63" customWidth="1"/>
    <col min="2597" max="2597" width="8.5703125" style="63" customWidth="1"/>
    <col min="2598" max="2599" width="4.7109375" style="63" customWidth="1"/>
    <col min="2600" max="2600" width="9.42578125" style="63" customWidth="1"/>
    <col min="2601" max="2601" width="6.140625" style="63" customWidth="1"/>
    <col min="2602" max="2602" width="6.28515625" style="63" customWidth="1"/>
    <col min="2603" max="2605" width="4.7109375" style="63" customWidth="1"/>
    <col min="2606" max="2606" width="4.85546875" style="63" customWidth="1"/>
    <col min="2607" max="2607" width="7" style="63" customWidth="1"/>
    <col min="2608" max="2608" width="6.28515625" style="63" customWidth="1"/>
    <col min="2609" max="2612" width="4.7109375" style="63" customWidth="1"/>
    <col min="2613" max="2613" width="8.7109375" style="63" customWidth="1"/>
    <col min="2614" max="2816" width="9.140625" style="63"/>
    <col min="2817" max="2817" width="4" style="63" customWidth="1"/>
    <col min="2818" max="2818" width="29.5703125" style="63" customWidth="1"/>
    <col min="2819" max="2819" width="16.5703125" style="63" customWidth="1"/>
    <col min="2820" max="2820" width="27.7109375" style="63" customWidth="1"/>
    <col min="2821" max="2821" width="4" style="63" customWidth="1"/>
    <col min="2822" max="2852" width="4.7109375" style="63" customWidth="1"/>
    <col min="2853" max="2853" width="8.5703125" style="63" customWidth="1"/>
    <col min="2854" max="2855" width="4.7109375" style="63" customWidth="1"/>
    <col min="2856" max="2856" width="9.42578125" style="63" customWidth="1"/>
    <col min="2857" max="2857" width="6.140625" style="63" customWidth="1"/>
    <col min="2858" max="2858" width="6.28515625" style="63" customWidth="1"/>
    <col min="2859" max="2861" width="4.7109375" style="63" customWidth="1"/>
    <col min="2862" max="2862" width="4.85546875" style="63" customWidth="1"/>
    <col min="2863" max="2863" width="7" style="63" customWidth="1"/>
    <col min="2864" max="2864" width="6.28515625" style="63" customWidth="1"/>
    <col min="2865" max="2868" width="4.7109375" style="63" customWidth="1"/>
    <col min="2869" max="2869" width="8.7109375" style="63" customWidth="1"/>
    <col min="2870" max="3072" width="9.140625" style="63"/>
    <col min="3073" max="3073" width="4" style="63" customWidth="1"/>
    <col min="3074" max="3074" width="29.5703125" style="63" customWidth="1"/>
    <col min="3075" max="3075" width="16.5703125" style="63" customWidth="1"/>
    <col min="3076" max="3076" width="27.7109375" style="63" customWidth="1"/>
    <col min="3077" max="3077" width="4" style="63" customWidth="1"/>
    <col min="3078" max="3108" width="4.7109375" style="63" customWidth="1"/>
    <col min="3109" max="3109" width="8.5703125" style="63" customWidth="1"/>
    <col min="3110" max="3111" width="4.7109375" style="63" customWidth="1"/>
    <col min="3112" max="3112" width="9.42578125" style="63" customWidth="1"/>
    <col min="3113" max="3113" width="6.140625" style="63" customWidth="1"/>
    <col min="3114" max="3114" width="6.28515625" style="63" customWidth="1"/>
    <col min="3115" max="3117" width="4.7109375" style="63" customWidth="1"/>
    <col min="3118" max="3118" width="4.85546875" style="63" customWidth="1"/>
    <col min="3119" max="3119" width="7" style="63" customWidth="1"/>
    <col min="3120" max="3120" width="6.28515625" style="63" customWidth="1"/>
    <col min="3121" max="3124" width="4.7109375" style="63" customWidth="1"/>
    <col min="3125" max="3125" width="8.7109375" style="63" customWidth="1"/>
    <col min="3126" max="3328" width="9.140625" style="63"/>
    <col min="3329" max="3329" width="4" style="63" customWidth="1"/>
    <col min="3330" max="3330" width="29.5703125" style="63" customWidth="1"/>
    <col min="3331" max="3331" width="16.5703125" style="63" customWidth="1"/>
    <col min="3332" max="3332" width="27.7109375" style="63" customWidth="1"/>
    <col min="3333" max="3333" width="4" style="63" customWidth="1"/>
    <col min="3334" max="3364" width="4.7109375" style="63" customWidth="1"/>
    <col min="3365" max="3365" width="8.5703125" style="63" customWidth="1"/>
    <col min="3366" max="3367" width="4.7109375" style="63" customWidth="1"/>
    <col min="3368" max="3368" width="9.42578125" style="63" customWidth="1"/>
    <col min="3369" max="3369" width="6.140625" style="63" customWidth="1"/>
    <col min="3370" max="3370" width="6.28515625" style="63" customWidth="1"/>
    <col min="3371" max="3373" width="4.7109375" style="63" customWidth="1"/>
    <col min="3374" max="3374" width="4.85546875" style="63" customWidth="1"/>
    <col min="3375" max="3375" width="7" style="63" customWidth="1"/>
    <col min="3376" max="3376" width="6.28515625" style="63" customWidth="1"/>
    <col min="3377" max="3380" width="4.7109375" style="63" customWidth="1"/>
    <col min="3381" max="3381" width="8.7109375" style="63" customWidth="1"/>
    <col min="3382" max="3584" width="9.140625" style="63"/>
    <col min="3585" max="3585" width="4" style="63" customWidth="1"/>
    <col min="3586" max="3586" width="29.5703125" style="63" customWidth="1"/>
    <col min="3587" max="3587" width="16.5703125" style="63" customWidth="1"/>
    <col min="3588" max="3588" width="27.7109375" style="63" customWidth="1"/>
    <col min="3589" max="3589" width="4" style="63" customWidth="1"/>
    <col min="3590" max="3620" width="4.7109375" style="63" customWidth="1"/>
    <col min="3621" max="3621" width="8.5703125" style="63" customWidth="1"/>
    <col min="3622" max="3623" width="4.7109375" style="63" customWidth="1"/>
    <col min="3624" max="3624" width="9.42578125" style="63" customWidth="1"/>
    <col min="3625" max="3625" width="6.140625" style="63" customWidth="1"/>
    <col min="3626" max="3626" width="6.28515625" style="63" customWidth="1"/>
    <col min="3627" max="3629" width="4.7109375" style="63" customWidth="1"/>
    <col min="3630" max="3630" width="4.85546875" style="63" customWidth="1"/>
    <col min="3631" max="3631" width="7" style="63" customWidth="1"/>
    <col min="3632" max="3632" width="6.28515625" style="63" customWidth="1"/>
    <col min="3633" max="3636" width="4.7109375" style="63" customWidth="1"/>
    <col min="3637" max="3637" width="8.7109375" style="63" customWidth="1"/>
    <col min="3638" max="3840" width="9.140625" style="63"/>
    <col min="3841" max="3841" width="4" style="63" customWidth="1"/>
    <col min="3842" max="3842" width="29.5703125" style="63" customWidth="1"/>
    <col min="3843" max="3843" width="16.5703125" style="63" customWidth="1"/>
    <col min="3844" max="3844" width="27.7109375" style="63" customWidth="1"/>
    <col min="3845" max="3845" width="4" style="63" customWidth="1"/>
    <col min="3846" max="3876" width="4.7109375" style="63" customWidth="1"/>
    <col min="3877" max="3877" width="8.5703125" style="63" customWidth="1"/>
    <col min="3878" max="3879" width="4.7109375" style="63" customWidth="1"/>
    <col min="3880" max="3880" width="9.42578125" style="63" customWidth="1"/>
    <col min="3881" max="3881" width="6.140625" style="63" customWidth="1"/>
    <col min="3882" max="3882" width="6.28515625" style="63" customWidth="1"/>
    <col min="3883" max="3885" width="4.7109375" style="63" customWidth="1"/>
    <col min="3886" max="3886" width="4.85546875" style="63" customWidth="1"/>
    <col min="3887" max="3887" width="7" style="63" customWidth="1"/>
    <col min="3888" max="3888" width="6.28515625" style="63" customWidth="1"/>
    <col min="3889" max="3892" width="4.7109375" style="63" customWidth="1"/>
    <col min="3893" max="3893" width="8.7109375" style="63" customWidth="1"/>
    <col min="3894" max="4096" width="9.140625" style="63"/>
    <col min="4097" max="4097" width="4" style="63" customWidth="1"/>
    <col min="4098" max="4098" width="29.5703125" style="63" customWidth="1"/>
    <col min="4099" max="4099" width="16.5703125" style="63" customWidth="1"/>
    <col min="4100" max="4100" width="27.7109375" style="63" customWidth="1"/>
    <col min="4101" max="4101" width="4" style="63" customWidth="1"/>
    <col min="4102" max="4132" width="4.7109375" style="63" customWidth="1"/>
    <col min="4133" max="4133" width="8.5703125" style="63" customWidth="1"/>
    <col min="4134" max="4135" width="4.7109375" style="63" customWidth="1"/>
    <col min="4136" max="4136" width="9.42578125" style="63" customWidth="1"/>
    <col min="4137" max="4137" width="6.140625" style="63" customWidth="1"/>
    <col min="4138" max="4138" width="6.28515625" style="63" customWidth="1"/>
    <col min="4139" max="4141" width="4.7109375" style="63" customWidth="1"/>
    <col min="4142" max="4142" width="4.85546875" style="63" customWidth="1"/>
    <col min="4143" max="4143" width="7" style="63" customWidth="1"/>
    <col min="4144" max="4144" width="6.28515625" style="63" customWidth="1"/>
    <col min="4145" max="4148" width="4.7109375" style="63" customWidth="1"/>
    <col min="4149" max="4149" width="8.7109375" style="63" customWidth="1"/>
    <col min="4150" max="4352" width="9.140625" style="63"/>
    <col min="4353" max="4353" width="4" style="63" customWidth="1"/>
    <col min="4354" max="4354" width="29.5703125" style="63" customWidth="1"/>
    <col min="4355" max="4355" width="16.5703125" style="63" customWidth="1"/>
    <col min="4356" max="4356" width="27.7109375" style="63" customWidth="1"/>
    <col min="4357" max="4357" width="4" style="63" customWidth="1"/>
    <col min="4358" max="4388" width="4.7109375" style="63" customWidth="1"/>
    <col min="4389" max="4389" width="8.5703125" style="63" customWidth="1"/>
    <col min="4390" max="4391" width="4.7109375" style="63" customWidth="1"/>
    <col min="4392" max="4392" width="9.42578125" style="63" customWidth="1"/>
    <col min="4393" max="4393" width="6.140625" style="63" customWidth="1"/>
    <col min="4394" max="4394" width="6.28515625" style="63" customWidth="1"/>
    <col min="4395" max="4397" width="4.7109375" style="63" customWidth="1"/>
    <col min="4398" max="4398" width="4.85546875" style="63" customWidth="1"/>
    <col min="4399" max="4399" width="7" style="63" customWidth="1"/>
    <col min="4400" max="4400" width="6.28515625" style="63" customWidth="1"/>
    <col min="4401" max="4404" width="4.7109375" style="63" customWidth="1"/>
    <col min="4405" max="4405" width="8.7109375" style="63" customWidth="1"/>
    <col min="4406" max="4608" width="9.140625" style="63"/>
    <col min="4609" max="4609" width="4" style="63" customWidth="1"/>
    <col min="4610" max="4610" width="29.5703125" style="63" customWidth="1"/>
    <col min="4611" max="4611" width="16.5703125" style="63" customWidth="1"/>
    <col min="4612" max="4612" width="27.7109375" style="63" customWidth="1"/>
    <col min="4613" max="4613" width="4" style="63" customWidth="1"/>
    <col min="4614" max="4644" width="4.7109375" style="63" customWidth="1"/>
    <col min="4645" max="4645" width="8.5703125" style="63" customWidth="1"/>
    <col min="4646" max="4647" width="4.7109375" style="63" customWidth="1"/>
    <col min="4648" max="4648" width="9.42578125" style="63" customWidth="1"/>
    <col min="4649" max="4649" width="6.140625" style="63" customWidth="1"/>
    <col min="4650" max="4650" width="6.28515625" style="63" customWidth="1"/>
    <col min="4651" max="4653" width="4.7109375" style="63" customWidth="1"/>
    <col min="4654" max="4654" width="4.85546875" style="63" customWidth="1"/>
    <col min="4655" max="4655" width="7" style="63" customWidth="1"/>
    <col min="4656" max="4656" width="6.28515625" style="63" customWidth="1"/>
    <col min="4657" max="4660" width="4.7109375" style="63" customWidth="1"/>
    <col min="4661" max="4661" width="8.7109375" style="63" customWidth="1"/>
    <col min="4662" max="4864" width="9.140625" style="63"/>
    <col min="4865" max="4865" width="4" style="63" customWidth="1"/>
    <col min="4866" max="4866" width="29.5703125" style="63" customWidth="1"/>
    <col min="4867" max="4867" width="16.5703125" style="63" customWidth="1"/>
    <col min="4868" max="4868" width="27.7109375" style="63" customWidth="1"/>
    <col min="4869" max="4869" width="4" style="63" customWidth="1"/>
    <col min="4870" max="4900" width="4.7109375" style="63" customWidth="1"/>
    <col min="4901" max="4901" width="8.5703125" style="63" customWidth="1"/>
    <col min="4902" max="4903" width="4.7109375" style="63" customWidth="1"/>
    <col min="4904" max="4904" width="9.42578125" style="63" customWidth="1"/>
    <col min="4905" max="4905" width="6.140625" style="63" customWidth="1"/>
    <col min="4906" max="4906" width="6.28515625" style="63" customWidth="1"/>
    <col min="4907" max="4909" width="4.7109375" style="63" customWidth="1"/>
    <col min="4910" max="4910" width="4.85546875" style="63" customWidth="1"/>
    <col min="4911" max="4911" width="7" style="63" customWidth="1"/>
    <col min="4912" max="4912" width="6.28515625" style="63" customWidth="1"/>
    <col min="4913" max="4916" width="4.7109375" style="63" customWidth="1"/>
    <col min="4917" max="4917" width="8.7109375" style="63" customWidth="1"/>
    <col min="4918" max="5120" width="9.140625" style="63"/>
    <col min="5121" max="5121" width="4" style="63" customWidth="1"/>
    <col min="5122" max="5122" width="29.5703125" style="63" customWidth="1"/>
    <col min="5123" max="5123" width="16.5703125" style="63" customWidth="1"/>
    <col min="5124" max="5124" width="27.7109375" style="63" customWidth="1"/>
    <col min="5125" max="5125" width="4" style="63" customWidth="1"/>
    <col min="5126" max="5156" width="4.7109375" style="63" customWidth="1"/>
    <col min="5157" max="5157" width="8.5703125" style="63" customWidth="1"/>
    <col min="5158" max="5159" width="4.7109375" style="63" customWidth="1"/>
    <col min="5160" max="5160" width="9.42578125" style="63" customWidth="1"/>
    <col min="5161" max="5161" width="6.140625" style="63" customWidth="1"/>
    <col min="5162" max="5162" width="6.28515625" style="63" customWidth="1"/>
    <col min="5163" max="5165" width="4.7109375" style="63" customWidth="1"/>
    <col min="5166" max="5166" width="4.85546875" style="63" customWidth="1"/>
    <col min="5167" max="5167" width="7" style="63" customWidth="1"/>
    <col min="5168" max="5168" width="6.28515625" style="63" customWidth="1"/>
    <col min="5169" max="5172" width="4.7109375" style="63" customWidth="1"/>
    <col min="5173" max="5173" width="8.7109375" style="63" customWidth="1"/>
    <col min="5174" max="5376" width="9.140625" style="63"/>
    <col min="5377" max="5377" width="4" style="63" customWidth="1"/>
    <col min="5378" max="5378" width="29.5703125" style="63" customWidth="1"/>
    <col min="5379" max="5379" width="16.5703125" style="63" customWidth="1"/>
    <col min="5380" max="5380" width="27.7109375" style="63" customWidth="1"/>
    <col min="5381" max="5381" width="4" style="63" customWidth="1"/>
    <col min="5382" max="5412" width="4.7109375" style="63" customWidth="1"/>
    <col min="5413" max="5413" width="8.5703125" style="63" customWidth="1"/>
    <col min="5414" max="5415" width="4.7109375" style="63" customWidth="1"/>
    <col min="5416" max="5416" width="9.42578125" style="63" customWidth="1"/>
    <col min="5417" max="5417" width="6.140625" style="63" customWidth="1"/>
    <col min="5418" max="5418" width="6.28515625" style="63" customWidth="1"/>
    <col min="5419" max="5421" width="4.7109375" style="63" customWidth="1"/>
    <col min="5422" max="5422" width="4.85546875" style="63" customWidth="1"/>
    <col min="5423" max="5423" width="7" style="63" customWidth="1"/>
    <col min="5424" max="5424" width="6.28515625" style="63" customWidth="1"/>
    <col min="5425" max="5428" width="4.7109375" style="63" customWidth="1"/>
    <col min="5429" max="5429" width="8.7109375" style="63" customWidth="1"/>
    <col min="5430" max="5632" width="9.140625" style="63"/>
    <col min="5633" max="5633" width="4" style="63" customWidth="1"/>
    <col min="5634" max="5634" width="29.5703125" style="63" customWidth="1"/>
    <col min="5635" max="5635" width="16.5703125" style="63" customWidth="1"/>
    <col min="5636" max="5636" width="27.7109375" style="63" customWidth="1"/>
    <col min="5637" max="5637" width="4" style="63" customWidth="1"/>
    <col min="5638" max="5668" width="4.7109375" style="63" customWidth="1"/>
    <col min="5669" max="5669" width="8.5703125" style="63" customWidth="1"/>
    <col min="5670" max="5671" width="4.7109375" style="63" customWidth="1"/>
    <col min="5672" max="5672" width="9.42578125" style="63" customWidth="1"/>
    <col min="5673" max="5673" width="6.140625" style="63" customWidth="1"/>
    <col min="5674" max="5674" width="6.28515625" style="63" customWidth="1"/>
    <col min="5675" max="5677" width="4.7109375" style="63" customWidth="1"/>
    <col min="5678" max="5678" width="4.85546875" style="63" customWidth="1"/>
    <col min="5679" max="5679" width="7" style="63" customWidth="1"/>
    <col min="5680" max="5680" width="6.28515625" style="63" customWidth="1"/>
    <col min="5681" max="5684" width="4.7109375" style="63" customWidth="1"/>
    <col min="5685" max="5685" width="8.7109375" style="63" customWidth="1"/>
    <col min="5686" max="5888" width="9.140625" style="63"/>
    <col min="5889" max="5889" width="4" style="63" customWidth="1"/>
    <col min="5890" max="5890" width="29.5703125" style="63" customWidth="1"/>
    <col min="5891" max="5891" width="16.5703125" style="63" customWidth="1"/>
    <col min="5892" max="5892" width="27.7109375" style="63" customWidth="1"/>
    <col min="5893" max="5893" width="4" style="63" customWidth="1"/>
    <col min="5894" max="5924" width="4.7109375" style="63" customWidth="1"/>
    <col min="5925" max="5925" width="8.5703125" style="63" customWidth="1"/>
    <col min="5926" max="5927" width="4.7109375" style="63" customWidth="1"/>
    <col min="5928" max="5928" width="9.42578125" style="63" customWidth="1"/>
    <col min="5929" max="5929" width="6.140625" style="63" customWidth="1"/>
    <col min="5930" max="5930" width="6.28515625" style="63" customWidth="1"/>
    <col min="5931" max="5933" width="4.7109375" style="63" customWidth="1"/>
    <col min="5934" max="5934" width="4.85546875" style="63" customWidth="1"/>
    <col min="5935" max="5935" width="7" style="63" customWidth="1"/>
    <col min="5936" max="5936" width="6.28515625" style="63" customWidth="1"/>
    <col min="5937" max="5940" width="4.7109375" style="63" customWidth="1"/>
    <col min="5941" max="5941" width="8.7109375" style="63" customWidth="1"/>
    <col min="5942" max="6144" width="9.140625" style="63"/>
    <col min="6145" max="6145" width="4" style="63" customWidth="1"/>
    <col min="6146" max="6146" width="29.5703125" style="63" customWidth="1"/>
    <col min="6147" max="6147" width="16.5703125" style="63" customWidth="1"/>
    <col min="6148" max="6148" width="27.7109375" style="63" customWidth="1"/>
    <col min="6149" max="6149" width="4" style="63" customWidth="1"/>
    <col min="6150" max="6180" width="4.7109375" style="63" customWidth="1"/>
    <col min="6181" max="6181" width="8.5703125" style="63" customWidth="1"/>
    <col min="6182" max="6183" width="4.7109375" style="63" customWidth="1"/>
    <col min="6184" max="6184" width="9.42578125" style="63" customWidth="1"/>
    <col min="6185" max="6185" width="6.140625" style="63" customWidth="1"/>
    <col min="6186" max="6186" width="6.28515625" style="63" customWidth="1"/>
    <col min="6187" max="6189" width="4.7109375" style="63" customWidth="1"/>
    <col min="6190" max="6190" width="4.85546875" style="63" customWidth="1"/>
    <col min="6191" max="6191" width="7" style="63" customWidth="1"/>
    <col min="6192" max="6192" width="6.28515625" style="63" customWidth="1"/>
    <col min="6193" max="6196" width="4.7109375" style="63" customWidth="1"/>
    <col min="6197" max="6197" width="8.7109375" style="63" customWidth="1"/>
    <col min="6198" max="6400" width="9.140625" style="63"/>
    <col min="6401" max="6401" width="4" style="63" customWidth="1"/>
    <col min="6402" max="6402" width="29.5703125" style="63" customWidth="1"/>
    <col min="6403" max="6403" width="16.5703125" style="63" customWidth="1"/>
    <col min="6404" max="6404" width="27.7109375" style="63" customWidth="1"/>
    <col min="6405" max="6405" width="4" style="63" customWidth="1"/>
    <col min="6406" max="6436" width="4.7109375" style="63" customWidth="1"/>
    <col min="6437" max="6437" width="8.5703125" style="63" customWidth="1"/>
    <col min="6438" max="6439" width="4.7109375" style="63" customWidth="1"/>
    <col min="6440" max="6440" width="9.42578125" style="63" customWidth="1"/>
    <col min="6441" max="6441" width="6.140625" style="63" customWidth="1"/>
    <col min="6442" max="6442" width="6.28515625" style="63" customWidth="1"/>
    <col min="6443" max="6445" width="4.7109375" style="63" customWidth="1"/>
    <col min="6446" max="6446" width="4.85546875" style="63" customWidth="1"/>
    <col min="6447" max="6447" width="7" style="63" customWidth="1"/>
    <col min="6448" max="6448" width="6.28515625" style="63" customWidth="1"/>
    <col min="6449" max="6452" width="4.7109375" style="63" customWidth="1"/>
    <col min="6453" max="6453" width="8.7109375" style="63" customWidth="1"/>
    <col min="6454" max="6656" width="9.140625" style="63"/>
    <col min="6657" max="6657" width="4" style="63" customWidth="1"/>
    <col min="6658" max="6658" width="29.5703125" style="63" customWidth="1"/>
    <col min="6659" max="6659" width="16.5703125" style="63" customWidth="1"/>
    <col min="6660" max="6660" width="27.7109375" style="63" customWidth="1"/>
    <col min="6661" max="6661" width="4" style="63" customWidth="1"/>
    <col min="6662" max="6692" width="4.7109375" style="63" customWidth="1"/>
    <col min="6693" max="6693" width="8.5703125" style="63" customWidth="1"/>
    <col min="6694" max="6695" width="4.7109375" style="63" customWidth="1"/>
    <col min="6696" max="6696" width="9.42578125" style="63" customWidth="1"/>
    <col min="6697" max="6697" width="6.140625" style="63" customWidth="1"/>
    <col min="6698" max="6698" width="6.28515625" style="63" customWidth="1"/>
    <col min="6699" max="6701" width="4.7109375" style="63" customWidth="1"/>
    <col min="6702" max="6702" width="4.85546875" style="63" customWidth="1"/>
    <col min="6703" max="6703" width="7" style="63" customWidth="1"/>
    <col min="6704" max="6704" width="6.28515625" style="63" customWidth="1"/>
    <col min="6705" max="6708" width="4.7109375" style="63" customWidth="1"/>
    <col min="6709" max="6709" width="8.7109375" style="63" customWidth="1"/>
    <col min="6710" max="6912" width="9.140625" style="63"/>
    <col min="6913" max="6913" width="4" style="63" customWidth="1"/>
    <col min="6914" max="6914" width="29.5703125" style="63" customWidth="1"/>
    <col min="6915" max="6915" width="16.5703125" style="63" customWidth="1"/>
    <col min="6916" max="6916" width="27.7109375" style="63" customWidth="1"/>
    <col min="6917" max="6917" width="4" style="63" customWidth="1"/>
    <col min="6918" max="6948" width="4.7109375" style="63" customWidth="1"/>
    <col min="6949" max="6949" width="8.5703125" style="63" customWidth="1"/>
    <col min="6950" max="6951" width="4.7109375" style="63" customWidth="1"/>
    <col min="6952" max="6952" width="9.42578125" style="63" customWidth="1"/>
    <col min="6953" max="6953" width="6.140625" style="63" customWidth="1"/>
    <col min="6954" max="6954" width="6.28515625" style="63" customWidth="1"/>
    <col min="6955" max="6957" width="4.7109375" style="63" customWidth="1"/>
    <col min="6958" max="6958" width="4.85546875" style="63" customWidth="1"/>
    <col min="6959" max="6959" width="7" style="63" customWidth="1"/>
    <col min="6960" max="6960" width="6.28515625" style="63" customWidth="1"/>
    <col min="6961" max="6964" width="4.7109375" style="63" customWidth="1"/>
    <col min="6965" max="6965" width="8.7109375" style="63" customWidth="1"/>
    <col min="6966" max="7168" width="9.140625" style="63"/>
    <col min="7169" max="7169" width="4" style="63" customWidth="1"/>
    <col min="7170" max="7170" width="29.5703125" style="63" customWidth="1"/>
    <col min="7171" max="7171" width="16.5703125" style="63" customWidth="1"/>
    <col min="7172" max="7172" width="27.7109375" style="63" customWidth="1"/>
    <col min="7173" max="7173" width="4" style="63" customWidth="1"/>
    <col min="7174" max="7204" width="4.7109375" style="63" customWidth="1"/>
    <col min="7205" max="7205" width="8.5703125" style="63" customWidth="1"/>
    <col min="7206" max="7207" width="4.7109375" style="63" customWidth="1"/>
    <col min="7208" max="7208" width="9.42578125" style="63" customWidth="1"/>
    <col min="7209" max="7209" width="6.140625" style="63" customWidth="1"/>
    <col min="7210" max="7210" width="6.28515625" style="63" customWidth="1"/>
    <col min="7211" max="7213" width="4.7109375" style="63" customWidth="1"/>
    <col min="7214" max="7214" width="4.85546875" style="63" customWidth="1"/>
    <col min="7215" max="7215" width="7" style="63" customWidth="1"/>
    <col min="7216" max="7216" width="6.28515625" style="63" customWidth="1"/>
    <col min="7217" max="7220" width="4.7109375" style="63" customWidth="1"/>
    <col min="7221" max="7221" width="8.7109375" style="63" customWidth="1"/>
    <col min="7222" max="7424" width="9.140625" style="63"/>
    <col min="7425" max="7425" width="4" style="63" customWidth="1"/>
    <col min="7426" max="7426" width="29.5703125" style="63" customWidth="1"/>
    <col min="7427" max="7427" width="16.5703125" style="63" customWidth="1"/>
    <col min="7428" max="7428" width="27.7109375" style="63" customWidth="1"/>
    <col min="7429" max="7429" width="4" style="63" customWidth="1"/>
    <col min="7430" max="7460" width="4.7109375" style="63" customWidth="1"/>
    <col min="7461" max="7461" width="8.5703125" style="63" customWidth="1"/>
    <col min="7462" max="7463" width="4.7109375" style="63" customWidth="1"/>
    <col min="7464" max="7464" width="9.42578125" style="63" customWidth="1"/>
    <col min="7465" max="7465" width="6.140625" style="63" customWidth="1"/>
    <col min="7466" max="7466" width="6.28515625" style="63" customWidth="1"/>
    <col min="7467" max="7469" width="4.7109375" style="63" customWidth="1"/>
    <col min="7470" max="7470" width="4.85546875" style="63" customWidth="1"/>
    <col min="7471" max="7471" width="7" style="63" customWidth="1"/>
    <col min="7472" max="7472" width="6.28515625" style="63" customWidth="1"/>
    <col min="7473" max="7476" width="4.7109375" style="63" customWidth="1"/>
    <col min="7477" max="7477" width="8.7109375" style="63" customWidth="1"/>
    <col min="7478" max="7680" width="9.140625" style="63"/>
    <col min="7681" max="7681" width="4" style="63" customWidth="1"/>
    <col min="7682" max="7682" width="29.5703125" style="63" customWidth="1"/>
    <col min="7683" max="7683" width="16.5703125" style="63" customWidth="1"/>
    <col min="7684" max="7684" width="27.7109375" style="63" customWidth="1"/>
    <col min="7685" max="7685" width="4" style="63" customWidth="1"/>
    <col min="7686" max="7716" width="4.7109375" style="63" customWidth="1"/>
    <col min="7717" max="7717" width="8.5703125" style="63" customWidth="1"/>
    <col min="7718" max="7719" width="4.7109375" style="63" customWidth="1"/>
    <col min="7720" max="7720" width="9.42578125" style="63" customWidth="1"/>
    <col min="7721" max="7721" width="6.140625" style="63" customWidth="1"/>
    <col min="7722" max="7722" width="6.28515625" style="63" customWidth="1"/>
    <col min="7723" max="7725" width="4.7109375" style="63" customWidth="1"/>
    <col min="7726" max="7726" width="4.85546875" style="63" customWidth="1"/>
    <col min="7727" max="7727" width="7" style="63" customWidth="1"/>
    <col min="7728" max="7728" width="6.28515625" style="63" customWidth="1"/>
    <col min="7729" max="7732" width="4.7109375" style="63" customWidth="1"/>
    <col min="7733" max="7733" width="8.7109375" style="63" customWidth="1"/>
    <col min="7734" max="7936" width="9.140625" style="63"/>
    <col min="7937" max="7937" width="4" style="63" customWidth="1"/>
    <col min="7938" max="7938" width="29.5703125" style="63" customWidth="1"/>
    <col min="7939" max="7939" width="16.5703125" style="63" customWidth="1"/>
    <col min="7940" max="7940" width="27.7109375" style="63" customWidth="1"/>
    <col min="7941" max="7941" width="4" style="63" customWidth="1"/>
    <col min="7942" max="7972" width="4.7109375" style="63" customWidth="1"/>
    <col min="7973" max="7973" width="8.5703125" style="63" customWidth="1"/>
    <col min="7974" max="7975" width="4.7109375" style="63" customWidth="1"/>
    <col min="7976" max="7976" width="9.42578125" style="63" customWidth="1"/>
    <col min="7977" max="7977" width="6.140625" style="63" customWidth="1"/>
    <col min="7978" max="7978" width="6.28515625" style="63" customWidth="1"/>
    <col min="7979" max="7981" width="4.7109375" style="63" customWidth="1"/>
    <col min="7982" max="7982" width="4.85546875" style="63" customWidth="1"/>
    <col min="7983" max="7983" width="7" style="63" customWidth="1"/>
    <col min="7984" max="7984" width="6.28515625" style="63" customWidth="1"/>
    <col min="7985" max="7988" width="4.7109375" style="63" customWidth="1"/>
    <col min="7989" max="7989" width="8.7109375" style="63" customWidth="1"/>
    <col min="7990" max="8192" width="9.140625" style="63"/>
    <col min="8193" max="8193" width="4" style="63" customWidth="1"/>
    <col min="8194" max="8194" width="29.5703125" style="63" customWidth="1"/>
    <col min="8195" max="8195" width="16.5703125" style="63" customWidth="1"/>
    <col min="8196" max="8196" width="27.7109375" style="63" customWidth="1"/>
    <col min="8197" max="8197" width="4" style="63" customWidth="1"/>
    <col min="8198" max="8228" width="4.7109375" style="63" customWidth="1"/>
    <col min="8229" max="8229" width="8.5703125" style="63" customWidth="1"/>
    <col min="8230" max="8231" width="4.7109375" style="63" customWidth="1"/>
    <col min="8232" max="8232" width="9.42578125" style="63" customWidth="1"/>
    <col min="8233" max="8233" width="6.140625" style="63" customWidth="1"/>
    <col min="8234" max="8234" width="6.28515625" style="63" customWidth="1"/>
    <col min="8235" max="8237" width="4.7109375" style="63" customWidth="1"/>
    <col min="8238" max="8238" width="4.85546875" style="63" customWidth="1"/>
    <col min="8239" max="8239" width="7" style="63" customWidth="1"/>
    <col min="8240" max="8240" width="6.28515625" style="63" customWidth="1"/>
    <col min="8241" max="8244" width="4.7109375" style="63" customWidth="1"/>
    <col min="8245" max="8245" width="8.7109375" style="63" customWidth="1"/>
    <col min="8246" max="8448" width="9.140625" style="63"/>
    <col min="8449" max="8449" width="4" style="63" customWidth="1"/>
    <col min="8450" max="8450" width="29.5703125" style="63" customWidth="1"/>
    <col min="8451" max="8451" width="16.5703125" style="63" customWidth="1"/>
    <col min="8452" max="8452" width="27.7109375" style="63" customWidth="1"/>
    <col min="8453" max="8453" width="4" style="63" customWidth="1"/>
    <col min="8454" max="8484" width="4.7109375" style="63" customWidth="1"/>
    <col min="8485" max="8485" width="8.5703125" style="63" customWidth="1"/>
    <col min="8486" max="8487" width="4.7109375" style="63" customWidth="1"/>
    <col min="8488" max="8488" width="9.42578125" style="63" customWidth="1"/>
    <col min="8489" max="8489" width="6.140625" style="63" customWidth="1"/>
    <col min="8490" max="8490" width="6.28515625" style="63" customWidth="1"/>
    <col min="8491" max="8493" width="4.7109375" style="63" customWidth="1"/>
    <col min="8494" max="8494" width="4.85546875" style="63" customWidth="1"/>
    <col min="8495" max="8495" width="7" style="63" customWidth="1"/>
    <col min="8496" max="8496" width="6.28515625" style="63" customWidth="1"/>
    <col min="8497" max="8500" width="4.7109375" style="63" customWidth="1"/>
    <col min="8501" max="8501" width="8.7109375" style="63" customWidth="1"/>
    <col min="8502" max="8704" width="9.140625" style="63"/>
    <col min="8705" max="8705" width="4" style="63" customWidth="1"/>
    <col min="8706" max="8706" width="29.5703125" style="63" customWidth="1"/>
    <col min="8707" max="8707" width="16.5703125" style="63" customWidth="1"/>
    <col min="8708" max="8708" width="27.7109375" style="63" customWidth="1"/>
    <col min="8709" max="8709" width="4" style="63" customWidth="1"/>
    <col min="8710" max="8740" width="4.7109375" style="63" customWidth="1"/>
    <col min="8741" max="8741" width="8.5703125" style="63" customWidth="1"/>
    <col min="8742" max="8743" width="4.7109375" style="63" customWidth="1"/>
    <col min="8744" max="8744" width="9.42578125" style="63" customWidth="1"/>
    <col min="8745" max="8745" width="6.140625" style="63" customWidth="1"/>
    <col min="8746" max="8746" width="6.28515625" style="63" customWidth="1"/>
    <col min="8747" max="8749" width="4.7109375" style="63" customWidth="1"/>
    <col min="8750" max="8750" width="4.85546875" style="63" customWidth="1"/>
    <col min="8751" max="8751" width="7" style="63" customWidth="1"/>
    <col min="8752" max="8752" width="6.28515625" style="63" customWidth="1"/>
    <col min="8753" max="8756" width="4.7109375" style="63" customWidth="1"/>
    <col min="8757" max="8757" width="8.7109375" style="63" customWidth="1"/>
    <col min="8758" max="8960" width="9.140625" style="63"/>
    <col min="8961" max="8961" width="4" style="63" customWidth="1"/>
    <col min="8962" max="8962" width="29.5703125" style="63" customWidth="1"/>
    <col min="8963" max="8963" width="16.5703125" style="63" customWidth="1"/>
    <col min="8964" max="8964" width="27.7109375" style="63" customWidth="1"/>
    <col min="8965" max="8965" width="4" style="63" customWidth="1"/>
    <col min="8966" max="8996" width="4.7109375" style="63" customWidth="1"/>
    <col min="8997" max="8997" width="8.5703125" style="63" customWidth="1"/>
    <col min="8998" max="8999" width="4.7109375" style="63" customWidth="1"/>
    <col min="9000" max="9000" width="9.42578125" style="63" customWidth="1"/>
    <col min="9001" max="9001" width="6.140625" style="63" customWidth="1"/>
    <col min="9002" max="9002" width="6.28515625" style="63" customWidth="1"/>
    <col min="9003" max="9005" width="4.7109375" style="63" customWidth="1"/>
    <col min="9006" max="9006" width="4.85546875" style="63" customWidth="1"/>
    <col min="9007" max="9007" width="7" style="63" customWidth="1"/>
    <col min="9008" max="9008" width="6.28515625" style="63" customWidth="1"/>
    <col min="9009" max="9012" width="4.7109375" style="63" customWidth="1"/>
    <col min="9013" max="9013" width="8.7109375" style="63" customWidth="1"/>
    <col min="9014" max="9216" width="9.140625" style="63"/>
    <col min="9217" max="9217" width="4" style="63" customWidth="1"/>
    <col min="9218" max="9218" width="29.5703125" style="63" customWidth="1"/>
    <col min="9219" max="9219" width="16.5703125" style="63" customWidth="1"/>
    <col min="9220" max="9220" width="27.7109375" style="63" customWidth="1"/>
    <col min="9221" max="9221" width="4" style="63" customWidth="1"/>
    <col min="9222" max="9252" width="4.7109375" style="63" customWidth="1"/>
    <col min="9253" max="9253" width="8.5703125" style="63" customWidth="1"/>
    <col min="9254" max="9255" width="4.7109375" style="63" customWidth="1"/>
    <col min="9256" max="9256" width="9.42578125" style="63" customWidth="1"/>
    <col min="9257" max="9257" width="6.140625" style="63" customWidth="1"/>
    <col min="9258" max="9258" width="6.28515625" style="63" customWidth="1"/>
    <col min="9259" max="9261" width="4.7109375" style="63" customWidth="1"/>
    <col min="9262" max="9262" width="4.85546875" style="63" customWidth="1"/>
    <col min="9263" max="9263" width="7" style="63" customWidth="1"/>
    <col min="9264" max="9264" width="6.28515625" style="63" customWidth="1"/>
    <col min="9265" max="9268" width="4.7109375" style="63" customWidth="1"/>
    <col min="9269" max="9269" width="8.7109375" style="63" customWidth="1"/>
    <col min="9270" max="9472" width="9.140625" style="63"/>
    <col min="9473" max="9473" width="4" style="63" customWidth="1"/>
    <col min="9474" max="9474" width="29.5703125" style="63" customWidth="1"/>
    <col min="9475" max="9475" width="16.5703125" style="63" customWidth="1"/>
    <col min="9476" max="9476" width="27.7109375" style="63" customWidth="1"/>
    <col min="9477" max="9477" width="4" style="63" customWidth="1"/>
    <col min="9478" max="9508" width="4.7109375" style="63" customWidth="1"/>
    <col min="9509" max="9509" width="8.5703125" style="63" customWidth="1"/>
    <col min="9510" max="9511" width="4.7109375" style="63" customWidth="1"/>
    <col min="9512" max="9512" width="9.42578125" style="63" customWidth="1"/>
    <col min="9513" max="9513" width="6.140625" style="63" customWidth="1"/>
    <col min="9514" max="9514" width="6.28515625" style="63" customWidth="1"/>
    <col min="9515" max="9517" width="4.7109375" style="63" customWidth="1"/>
    <col min="9518" max="9518" width="4.85546875" style="63" customWidth="1"/>
    <col min="9519" max="9519" width="7" style="63" customWidth="1"/>
    <col min="9520" max="9520" width="6.28515625" style="63" customWidth="1"/>
    <col min="9521" max="9524" width="4.7109375" style="63" customWidth="1"/>
    <col min="9525" max="9525" width="8.7109375" style="63" customWidth="1"/>
    <col min="9526" max="9728" width="9.140625" style="63"/>
    <col min="9729" max="9729" width="4" style="63" customWidth="1"/>
    <col min="9730" max="9730" width="29.5703125" style="63" customWidth="1"/>
    <col min="9731" max="9731" width="16.5703125" style="63" customWidth="1"/>
    <col min="9732" max="9732" width="27.7109375" style="63" customWidth="1"/>
    <col min="9733" max="9733" width="4" style="63" customWidth="1"/>
    <col min="9734" max="9764" width="4.7109375" style="63" customWidth="1"/>
    <col min="9765" max="9765" width="8.5703125" style="63" customWidth="1"/>
    <col min="9766" max="9767" width="4.7109375" style="63" customWidth="1"/>
    <col min="9768" max="9768" width="9.42578125" style="63" customWidth="1"/>
    <col min="9769" max="9769" width="6.140625" style="63" customWidth="1"/>
    <col min="9770" max="9770" width="6.28515625" style="63" customWidth="1"/>
    <col min="9771" max="9773" width="4.7109375" style="63" customWidth="1"/>
    <col min="9774" max="9774" width="4.85546875" style="63" customWidth="1"/>
    <col min="9775" max="9775" width="7" style="63" customWidth="1"/>
    <col min="9776" max="9776" width="6.28515625" style="63" customWidth="1"/>
    <col min="9777" max="9780" width="4.7109375" style="63" customWidth="1"/>
    <col min="9781" max="9781" width="8.7109375" style="63" customWidth="1"/>
    <col min="9782" max="9984" width="9.140625" style="63"/>
    <col min="9985" max="9985" width="4" style="63" customWidth="1"/>
    <col min="9986" max="9986" width="29.5703125" style="63" customWidth="1"/>
    <col min="9987" max="9987" width="16.5703125" style="63" customWidth="1"/>
    <col min="9988" max="9988" width="27.7109375" style="63" customWidth="1"/>
    <col min="9989" max="9989" width="4" style="63" customWidth="1"/>
    <col min="9990" max="10020" width="4.7109375" style="63" customWidth="1"/>
    <col min="10021" max="10021" width="8.5703125" style="63" customWidth="1"/>
    <col min="10022" max="10023" width="4.7109375" style="63" customWidth="1"/>
    <col min="10024" max="10024" width="9.42578125" style="63" customWidth="1"/>
    <col min="10025" max="10025" width="6.140625" style="63" customWidth="1"/>
    <col min="10026" max="10026" width="6.28515625" style="63" customWidth="1"/>
    <col min="10027" max="10029" width="4.7109375" style="63" customWidth="1"/>
    <col min="10030" max="10030" width="4.85546875" style="63" customWidth="1"/>
    <col min="10031" max="10031" width="7" style="63" customWidth="1"/>
    <col min="10032" max="10032" width="6.28515625" style="63" customWidth="1"/>
    <col min="10033" max="10036" width="4.7109375" style="63" customWidth="1"/>
    <col min="10037" max="10037" width="8.7109375" style="63" customWidth="1"/>
    <col min="10038" max="10240" width="9.140625" style="63"/>
    <col min="10241" max="10241" width="4" style="63" customWidth="1"/>
    <col min="10242" max="10242" width="29.5703125" style="63" customWidth="1"/>
    <col min="10243" max="10243" width="16.5703125" style="63" customWidth="1"/>
    <col min="10244" max="10244" width="27.7109375" style="63" customWidth="1"/>
    <col min="10245" max="10245" width="4" style="63" customWidth="1"/>
    <col min="10246" max="10276" width="4.7109375" style="63" customWidth="1"/>
    <col min="10277" max="10277" width="8.5703125" style="63" customWidth="1"/>
    <col min="10278" max="10279" width="4.7109375" style="63" customWidth="1"/>
    <col min="10280" max="10280" width="9.42578125" style="63" customWidth="1"/>
    <col min="10281" max="10281" width="6.140625" style="63" customWidth="1"/>
    <col min="10282" max="10282" width="6.28515625" style="63" customWidth="1"/>
    <col min="10283" max="10285" width="4.7109375" style="63" customWidth="1"/>
    <col min="10286" max="10286" width="4.85546875" style="63" customWidth="1"/>
    <col min="10287" max="10287" width="7" style="63" customWidth="1"/>
    <col min="10288" max="10288" width="6.28515625" style="63" customWidth="1"/>
    <col min="10289" max="10292" width="4.7109375" style="63" customWidth="1"/>
    <col min="10293" max="10293" width="8.7109375" style="63" customWidth="1"/>
    <col min="10294" max="10496" width="9.140625" style="63"/>
    <col min="10497" max="10497" width="4" style="63" customWidth="1"/>
    <col min="10498" max="10498" width="29.5703125" style="63" customWidth="1"/>
    <col min="10499" max="10499" width="16.5703125" style="63" customWidth="1"/>
    <col min="10500" max="10500" width="27.7109375" style="63" customWidth="1"/>
    <col min="10501" max="10501" width="4" style="63" customWidth="1"/>
    <col min="10502" max="10532" width="4.7109375" style="63" customWidth="1"/>
    <col min="10533" max="10533" width="8.5703125" style="63" customWidth="1"/>
    <col min="10534" max="10535" width="4.7109375" style="63" customWidth="1"/>
    <col min="10536" max="10536" width="9.42578125" style="63" customWidth="1"/>
    <col min="10537" max="10537" width="6.140625" style="63" customWidth="1"/>
    <col min="10538" max="10538" width="6.28515625" style="63" customWidth="1"/>
    <col min="10539" max="10541" width="4.7109375" style="63" customWidth="1"/>
    <col min="10542" max="10542" width="4.85546875" style="63" customWidth="1"/>
    <col min="10543" max="10543" width="7" style="63" customWidth="1"/>
    <col min="10544" max="10544" width="6.28515625" style="63" customWidth="1"/>
    <col min="10545" max="10548" width="4.7109375" style="63" customWidth="1"/>
    <col min="10549" max="10549" width="8.7109375" style="63" customWidth="1"/>
    <col min="10550" max="10752" width="9.140625" style="63"/>
    <col min="10753" max="10753" width="4" style="63" customWidth="1"/>
    <col min="10754" max="10754" width="29.5703125" style="63" customWidth="1"/>
    <col min="10755" max="10755" width="16.5703125" style="63" customWidth="1"/>
    <col min="10756" max="10756" width="27.7109375" style="63" customWidth="1"/>
    <col min="10757" max="10757" width="4" style="63" customWidth="1"/>
    <col min="10758" max="10788" width="4.7109375" style="63" customWidth="1"/>
    <col min="10789" max="10789" width="8.5703125" style="63" customWidth="1"/>
    <col min="10790" max="10791" width="4.7109375" style="63" customWidth="1"/>
    <col min="10792" max="10792" width="9.42578125" style="63" customWidth="1"/>
    <col min="10793" max="10793" width="6.140625" style="63" customWidth="1"/>
    <col min="10794" max="10794" width="6.28515625" style="63" customWidth="1"/>
    <col min="10795" max="10797" width="4.7109375" style="63" customWidth="1"/>
    <col min="10798" max="10798" width="4.85546875" style="63" customWidth="1"/>
    <col min="10799" max="10799" width="7" style="63" customWidth="1"/>
    <col min="10800" max="10800" width="6.28515625" style="63" customWidth="1"/>
    <col min="10801" max="10804" width="4.7109375" style="63" customWidth="1"/>
    <col min="10805" max="10805" width="8.7109375" style="63" customWidth="1"/>
    <col min="10806" max="11008" width="9.140625" style="63"/>
    <col min="11009" max="11009" width="4" style="63" customWidth="1"/>
    <col min="11010" max="11010" width="29.5703125" style="63" customWidth="1"/>
    <col min="11011" max="11011" width="16.5703125" style="63" customWidth="1"/>
    <col min="11012" max="11012" width="27.7109375" style="63" customWidth="1"/>
    <col min="11013" max="11013" width="4" style="63" customWidth="1"/>
    <col min="11014" max="11044" width="4.7109375" style="63" customWidth="1"/>
    <col min="11045" max="11045" width="8.5703125" style="63" customWidth="1"/>
    <col min="11046" max="11047" width="4.7109375" style="63" customWidth="1"/>
    <col min="11048" max="11048" width="9.42578125" style="63" customWidth="1"/>
    <col min="11049" max="11049" width="6.140625" style="63" customWidth="1"/>
    <col min="11050" max="11050" width="6.28515625" style="63" customWidth="1"/>
    <col min="11051" max="11053" width="4.7109375" style="63" customWidth="1"/>
    <col min="11054" max="11054" width="4.85546875" style="63" customWidth="1"/>
    <col min="11055" max="11055" width="7" style="63" customWidth="1"/>
    <col min="11056" max="11056" width="6.28515625" style="63" customWidth="1"/>
    <col min="11057" max="11060" width="4.7109375" style="63" customWidth="1"/>
    <col min="11061" max="11061" width="8.7109375" style="63" customWidth="1"/>
    <col min="11062" max="11264" width="9.140625" style="63"/>
    <col min="11265" max="11265" width="4" style="63" customWidth="1"/>
    <col min="11266" max="11266" width="29.5703125" style="63" customWidth="1"/>
    <col min="11267" max="11267" width="16.5703125" style="63" customWidth="1"/>
    <col min="11268" max="11268" width="27.7109375" style="63" customWidth="1"/>
    <col min="11269" max="11269" width="4" style="63" customWidth="1"/>
    <col min="11270" max="11300" width="4.7109375" style="63" customWidth="1"/>
    <col min="11301" max="11301" width="8.5703125" style="63" customWidth="1"/>
    <col min="11302" max="11303" width="4.7109375" style="63" customWidth="1"/>
    <col min="11304" max="11304" width="9.42578125" style="63" customWidth="1"/>
    <col min="11305" max="11305" width="6.140625" style="63" customWidth="1"/>
    <col min="11306" max="11306" width="6.28515625" style="63" customWidth="1"/>
    <col min="11307" max="11309" width="4.7109375" style="63" customWidth="1"/>
    <col min="11310" max="11310" width="4.85546875" style="63" customWidth="1"/>
    <col min="11311" max="11311" width="7" style="63" customWidth="1"/>
    <col min="11312" max="11312" width="6.28515625" style="63" customWidth="1"/>
    <col min="11313" max="11316" width="4.7109375" style="63" customWidth="1"/>
    <col min="11317" max="11317" width="8.7109375" style="63" customWidth="1"/>
    <col min="11318" max="11520" width="9.140625" style="63"/>
    <col min="11521" max="11521" width="4" style="63" customWidth="1"/>
    <col min="11522" max="11522" width="29.5703125" style="63" customWidth="1"/>
    <col min="11523" max="11523" width="16.5703125" style="63" customWidth="1"/>
    <col min="11524" max="11524" width="27.7109375" style="63" customWidth="1"/>
    <col min="11525" max="11525" width="4" style="63" customWidth="1"/>
    <col min="11526" max="11556" width="4.7109375" style="63" customWidth="1"/>
    <col min="11557" max="11557" width="8.5703125" style="63" customWidth="1"/>
    <col min="11558" max="11559" width="4.7109375" style="63" customWidth="1"/>
    <col min="11560" max="11560" width="9.42578125" style="63" customWidth="1"/>
    <col min="11561" max="11561" width="6.140625" style="63" customWidth="1"/>
    <col min="11562" max="11562" width="6.28515625" style="63" customWidth="1"/>
    <col min="11563" max="11565" width="4.7109375" style="63" customWidth="1"/>
    <col min="11566" max="11566" width="4.85546875" style="63" customWidth="1"/>
    <col min="11567" max="11567" width="7" style="63" customWidth="1"/>
    <col min="11568" max="11568" width="6.28515625" style="63" customWidth="1"/>
    <col min="11569" max="11572" width="4.7109375" style="63" customWidth="1"/>
    <col min="11573" max="11573" width="8.7109375" style="63" customWidth="1"/>
    <col min="11574" max="11776" width="9.140625" style="63"/>
    <col min="11777" max="11777" width="4" style="63" customWidth="1"/>
    <col min="11778" max="11778" width="29.5703125" style="63" customWidth="1"/>
    <col min="11779" max="11779" width="16.5703125" style="63" customWidth="1"/>
    <col min="11780" max="11780" width="27.7109375" style="63" customWidth="1"/>
    <col min="11781" max="11781" width="4" style="63" customWidth="1"/>
    <col min="11782" max="11812" width="4.7109375" style="63" customWidth="1"/>
    <col min="11813" max="11813" width="8.5703125" style="63" customWidth="1"/>
    <col min="11814" max="11815" width="4.7109375" style="63" customWidth="1"/>
    <col min="11816" max="11816" width="9.42578125" style="63" customWidth="1"/>
    <col min="11817" max="11817" width="6.140625" style="63" customWidth="1"/>
    <col min="11818" max="11818" width="6.28515625" style="63" customWidth="1"/>
    <col min="11819" max="11821" width="4.7109375" style="63" customWidth="1"/>
    <col min="11822" max="11822" width="4.85546875" style="63" customWidth="1"/>
    <col min="11823" max="11823" width="7" style="63" customWidth="1"/>
    <col min="11824" max="11824" width="6.28515625" style="63" customWidth="1"/>
    <col min="11825" max="11828" width="4.7109375" style="63" customWidth="1"/>
    <col min="11829" max="11829" width="8.7109375" style="63" customWidth="1"/>
    <col min="11830" max="12032" width="9.140625" style="63"/>
    <col min="12033" max="12033" width="4" style="63" customWidth="1"/>
    <col min="12034" max="12034" width="29.5703125" style="63" customWidth="1"/>
    <col min="12035" max="12035" width="16.5703125" style="63" customWidth="1"/>
    <col min="12036" max="12036" width="27.7109375" style="63" customWidth="1"/>
    <col min="12037" max="12037" width="4" style="63" customWidth="1"/>
    <col min="12038" max="12068" width="4.7109375" style="63" customWidth="1"/>
    <col min="12069" max="12069" width="8.5703125" style="63" customWidth="1"/>
    <col min="12070" max="12071" width="4.7109375" style="63" customWidth="1"/>
    <col min="12072" max="12072" width="9.42578125" style="63" customWidth="1"/>
    <col min="12073" max="12073" width="6.140625" style="63" customWidth="1"/>
    <col min="12074" max="12074" width="6.28515625" style="63" customWidth="1"/>
    <col min="12075" max="12077" width="4.7109375" style="63" customWidth="1"/>
    <col min="12078" max="12078" width="4.85546875" style="63" customWidth="1"/>
    <col min="12079" max="12079" width="7" style="63" customWidth="1"/>
    <col min="12080" max="12080" width="6.28515625" style="63" customWidth="1"/>
    <col min="12081" max="12084" width="4.7109375" style="63" customWidth="1"/>
    <col min="12085" max="12085" width="8.7109375" style="63" customWidth="1"/>
    <col min="12086" max="12288" width="9.140625" style="63"/>
    <col min="12289" max="12289" width="4" style="63" customWidth="1"/>
    <col min="12290" max="12290" width="29.5703125" style="63" customWidth="1"/>
    <col min="12291" max="12291" width="16.5703125" style="63" customWidth="1"/>
    <col min="12292" max="12292" width="27.7109375" style="63" customWidth="1"/>
    <col min="12293" max="12293" width="4" style="63" customWidth="1"/>
    <col min="12294" max="12324" width="4.7109375" style="63" customWidth="1"/>
    <col min="12325" max="12325" width="8.5703125" style="63" customWidth="1"/>
    <col min="12326" max="12327" width="4.7109375" style="63" customWidth="1"/>
    <col min="12328" max="12328" width="9.42578125" style="63" customWidth="1"/>
    <col min="12329" max="12329" width="6.140625" style="63" customWidth="1"/>
    <col min="12330" max="12330" width="6.28515625" style="63" customWidth="1"/>
    <col min="12331" max="12333" width="4.7109375" style="63" customWidth="1"/>
    <col min="12334" max="12334" width="4.85546875" style="63" customWidth="1"/>
    <col min="12335" max="12335" width="7" style="63" customWidth="1"/>
    <col min="12336" max="12336" width="6.28515625" style="63" customWidth="1"/>
    <col min="12337" max="12340" width="4.7109375" style="63" customWidth="1"/>
    <col min="12341" max="12341" width="8.7109375" style="63" customWidth="1"/>
    <col min="12342" max="12544" width="9.140625" style="63"/>
    <col min="12545" max="12545" width="4" style="63" customWidth="1"/>
    <col min="12546" max="12546" width="29.5703125" style="63" customWidth="1"/>
    <col min="12547" max="12547" width="16.5703125" style="63" customWidth="1"/>
    <col min="12548" max="12548" width="27.7109375" style="63" customWidth="1"/>
    <col min="12549" max="12549" width="4" style="63" customWidth="1"/>
    <col min="12550" max="12580" width="4.7109375" style="63" customWidth="1"/>
    <col min="12581" max="12581" width="8.5703125" style="63" customWidth="1"/>
    <col min="12582" max="12583" width="4.7109375" style="63" customWidth="1"/>
    <col min="12584" max="12584" width="9.42578125" style="63" customWidth="1"/>
    <col min="12585" max="12585" width="6.140625" style="63" customWidth="1"/>
    <col min="12586" max="12586" width="6.28515625" style="63" customWidth="1"/>
    <col min="12587" max="12589" width="4.7109375" style="63" customWidth="1"/>
    <col min="12590" max="12590" width="4.85546875" style="63" customWidth="1"/>
    <col min="12591" max="12591" width="7" style="63" customWidth="1"/>
    <col min="12592" max="12592" width="6.28515625" style="63" customWidth="1"/>
    <col min="12593" max="12596" width="4.7109375" style="63" customWidth="1"/>
    <col min="12597" max="12597" width="8.7109375" style="63" customWidth="1"/>
    <col min="12598" max="12800" width="9.140625" style="63"/>
    <col min="12801" max="12801" width="4" style="63" customWidth="1"/>
    <col min="12802" max="12802" width="29.5703125" style="63" customWidth="1"/>
    <col min="12803" max="12803" width="16.5703125" style="63" customWidth="1"/>
    <col min="12804" max="12804" width="27.7109375" style="63" customWidth="1"/>
    <col min="12805" max="12805" width="4" style="63" customWidth="1"/>
    <col min="12806" max="12836" width="4.7109375" style="63" customWidth="1"/>
    <col min="12837" max="12837" width="8.5703125" style="63" customWidth="1"/>
    <col min="12838" max="12839" width="4.7109375" style="63" customWidth="1"/>
    <col min="12840" max="12840" width="9.42578125" style="63" customWidth="1"/>
    <col min="12841" max="12841" width="6.140625" style="63" customWidth="1"/>
    <col min="12842" max="12842" width="6.28515625" style="63" customWidth="1"/>
    <col min="12843" max="12845" width="4.7109375" style="63" customWidth="1"/>
    <col min="12846" max="12846" width="4.85546875" style="63" customWidth="1"/>
    <col min="12847" max="12847" width="7" style="63" customWidth="1"/>
    <col min="12848" max="12848" width="6.28515625" style="63" customWidth="1"/>
    <col min="12849" max="12852" width="4.7109375" style="63" customWidth="1"/>
    <col min="12853" max="12853" width="8.7109375" style="63" customWidth="1"/>
    <col min="12854" max="13056" width="9.140625" style="63"/>
    <col min="13057" max="13057" width="4" style="63" customWidth="1"/>
    <col min="13058" max="13058" width="29.5703125" style="63" customWidth="1"/>
    <col min="13059" max="13059" width="16.5703125" style="63" customWidth="1"/>
    <col min="13060" max="13060" width="27.7109375" style="63" customWidth="1"/>
    <col min="13061" max="13061" width="4" style="63" customWidth="1"/>
    <col min="13062" max="13092" width="4.7109375" style="63" customWidth="1"/>
    <col min="13093" max="13093" width="8.5703125" style="63" customWidth="1"/>
    <col min="13094" max="13095" width="4.7109375" style="63" customWidth="1"/>
    <col min="13096" max="13096" width="9.42578125" style="63" customWidth="1"/>
    <col min="13097" max="13097" width="6.140625" style="63" customWidth="1"/>
    <col min="13098" max="13098" width="6.28515625" style="63" customWidth="1"/>
    <col min="13099" max="13101" width="4.7109375" style="63" customWidth="1"/>
    <col min="13102" max="13102" width="4.85546875" style="63" customWidth="1"/>
    <col min="13103" max="13103" width="7" style="63" customWidth="1"/>
    <col min="13104" max="13104" width="6.28515625" style="63" customWidth="1"/>
    <col min="13105" max="13108" width="4.7109375" style="63" customWidth="1"/>
    <col min="13109" max="13109" width="8.7109375" style="63" customWidth="1"/>
    <col min="13110" max="13312" width="9.140625" style="63"/>
    <col min="13313" max="13313" width="4" style="63" customWidth="1"/>
    <col min="13314" max="13314" width="29.5703125" style="63" customWidth="1"/>
    <col min="13315" max="13315" width="16.5703125" style="63" customWidth="1"/>
    <col min="13316" max="13316" width="27.7109375" style="63" customWidth="1"/>
    <col min="13317" max="13317" width="4" style="63" customWidth="1"/>
    <col min="13318" max="13348" width="4.7109375" style="63" customWidth="1"/>
    <col min="13349" max="13349" width="8.5703125" style="63" customWidth="1"/>
    <col min="13350" max="13351" width="4.7109375" style="63" customWidth="1"/>
    <col min="13352" max="13352" width="9.42578125" style="63" customWidth="1"/>
    <col min="13353" max="13353" width="6.140625" style="63" customWidth="1"/>
    <col min="13354" max="13354" width="6.28515625" style="63" customWidth="1"/>
    <col min="13355" max="13357" width="4.7109375" style="63" customWidth="1"/>
    <col min="13358" max="13358" width="4.85546875" style="63" customWidth="1"/>
    <col min="13359" max="13359" width="7" style="63" customWidth="1"/>
    <col min="13360" max="13360" width="6.28515625" style="63" customWidth="1"/>
    <col min="13361" max="13364" width="4.7109375" style="63" customWidth="1"/>
    <col min="13365" max="13365" width="8.7109375" style="63" customWidth="1"/>
    <col min="13366" max="13568" width="9.140625" style="63"/>
    <col min="13569" max="13569" width="4" style="63" customWidth="1"/>
    <col min="13570" max="13570" width="29.5703125" style="63" customWidth="1"/>
    <col min="13571" max="13571" width="16.5703125" style="63" customWidth="1"/>
    <col min="13572" max="13572" width="27.7109375" style="63" customWidth="1"/>
    <col min="13573" max="13573" width="4" style="63" customWidth="1"/>
    <col min="13574" max="13604" width="4.7109375" style="63" customWidth="1"/>
    <col min="13605" max="13605" width="8.5703125" style="63" customWidth="1"/>
    <col min="13606" max="13607" width="4.7109375" style="63" customWidth="1"/>
    <col min="13608" max="13608" width="9.42578125" style="63" customWidth="1"/>
    <col min="13609" max="13609" width="6.140625" style="63" customWidth="1"/>
    <col min="13610" max="13610" width="6.28515625" style="63" customWidth="1"/>
    <col min="13611" max="13613" width="4.7109375" style="63" customWidth="1"/>
    <col min="13614" max="13614" width="4.85546875" style="63" customWidth="1"/>
    <col min="13615" max="13615" width="7" style="63" customWidth="1"/>
    <col min="13616" max="13616" width="6.28515625" style="63" customWidth="1"/>
    <col min="13617" max="13620" width="4.7109375" style="63" customWidth="1"/>
    <col min="13621" max="13621" width="8.7109375" style="63" customWidth="1"/>
    <col min="13622" max="13824" width="9.140625" style="63"/>
    <col min="13825" max="13825" width="4" style="63" customWidth="1"/>
    <col min="13826" max="13826" width="29.5703125" style="63" customWidth="1"/>
    <col min="13827" max="13827" width="16.5703125" style="63" customWidth="1"/>
    <col min="13828" max="13828" width="27.7109375" style="63" customWidth="1"/>
    <col min="13829" max="13829" width="4" style="63" customWidth="1"/>
    <col min="13830" max="13860" width="4.7109375" style="63" customWidth="1"/>
    <col min="13861" max="13861" width="8.5703125" style="63" customWidth="1"/>
    <col min="13862" max="13863" width="4.7109375" style="63" customWidth="1"/>
    <col min="13864" max="13864" width="9.42578125" style="63" customWidth="1"/>
    <col min="13865" max="13865" width="6.140625" style="63" customWidth="1"/>
    <col min="13866" max="13866" width="6.28515625" style="63" customWidth="1"/>
    <col min="13867" max="13869" width="4.7109375" style="63" customWidth="1"/>
    <col min="13870" max="13870" width="4.85546875" style="63" customWidth="1"/>
    <col min="13871" max="13871" width="7" style="63" customWidth="1"/>
    <col min="13872" max="13872" width="6.28515625" style="63" customWidth="1"/>
    <col min="13873" max="13876" width="4.7109375" style="63" customWidth="1"/>
    <col min="13877" max="13877" width="8.7109375" style="63" customWidth="1"/>
    <col min="13878" max="14080" width="9.140625" style="63"/>
    <col min="14081" max="14081" width="4" style="63" customWidth="1"/>
    <col min="14082" max="14082" width="29.5703125" style="63" customWidth="1"/>
    <col min="14083" max="14083" width="16.5703125" style="63" customWidth="1"/>
    <col min="14084" max="14084" width="27.7109375" style="63" customWidth="1"/>
    <col min="14085" max="14085" width="4" style="63" customWidth="1"/>
    <col min="14086" max="14116" width="4.7109375" style="63" customWidth="1"/>
    <col min="14117" max="14117" width="8.5703125" style="63" customWidth="1"/>
    <col min="14118" max="14119" width="4.7109375" style="63" customWidth="1"/>
    <col min="14120" max="14120" width="9.42578125" style="63" customWidth="1"/>
    <col min="14121" max="14121" width="6.140625" style="63" customWidth="1"/>
    <col min="14122" max="14122" width="6.28515625" style="63" customWidth="1"/>
    <col min="14123" max="14125" width="4.7109375" style="63" customWidth="1"/>
    <col min="14126" max="14126" width="4.85546875" style="63" customWidth="1"/>
    <col min="14127" max="14127" width="7" style="63" customWidth="1"/>
    <col min="14128" max="14128" width="6.28515625" style="63" customWidth="1"/>
    <col min="14129" max="14132" width="4.7109375" style="63" customWidth="1"/>
    <col min="14133" max="14133" width="8.7109375" style="63" customWidth="1"/>
    <col min="14134" max="14336" width="9.140625" style="63"/>
    <col min="14337" max="14337" width="4" style="63" customWidth="1"/>
    <col min="14338" max="14338" width="29.5703125" style="63" customWidth="1"/>
    <col min="14339" max="14339" width="16.5703125" style="63" customWidth="1"/>
    <col min="14340" max="14340" width="27.7109375" style="63" customWidth="1"/>
    <col min="14341" max="14341" width="4" style="63" customWidth="1"/>
    <col min="14342" max="14372" width="4.7109375" style="63" customWidth="1"/>
    <col min="14373" max="14373" width="8.5703125" style="63" customWidth="1"/>
    <col min="14374" max="14375" width="4.7109375" style="63" customWidth="1"/>
    <col min="14376" max="14376" width="9.42578125" style="63" customWidth="1"/>
    <col min="14377" max="14377" width="6.140625" style="63" customWidth="1"/>
    <col min="14378" max="14378" width="6.28515625" style="63" customWidth="1"/>
    <col min="14379" max="14381" width="4.7109375" style="63" customWidth="1"/>
    <col min="14382" max="14382" width="4.85546875" style="63" customWidth="1"/>
    <col min="14383" max="14383" width="7" style="63" customWidth="1"/>
    <col min="14384" max="14384" width="6.28515625" style="63" customWidth="1"/>
    <col min="14385" max="14388" width="4.7109375" style="63" customWidth="1"/>
    <col min="14389" max="14389" width="8.7109375" style="63" customWidth="1"/>
    <col min="14390" max="14592" width="9.140625" style="63"/>
    <col min="14593" max="14593" width="4" style="63" customWidth="1"/>
    <col min="14594" max="14594" width="29.5703125" style="63" customWidth="1"/>
    <col min="14595" max="14595" width="16.5703125" style="63" customWidth="1"/>
    <col min="14596" max="14596" width="27.7109375" style="63" customWidth="1"/>
    <col min="14597" max="14597" width="4" style="63" customWidth="1"/>
    <col min="14598" max="14628" width="4.7109375" style="63" customWidth="1"/>
    <col min="14629" max="14629" width="8.5703125" style="63" customWidth="1"/>
    <col min="14630" max="14631" width="4.7109375" style="63" customWidth="1"/>
    <col min="14632" max="14632" width="9.42578125" style="63" customWidth="1"/>
    <col min="14633" max="14633" width="6.140625" style="63" customWidth="1"/>
    <col min="14634" max="14634" width="6.28515625" style="63" customWidth="1"/>
    <col min="14635" max="14637" width="4.7109375" style="63" customWidth="1"/>
    <col min="14638" max="14638" width="4.85546875" style="63" customWidth="1"/>
    <col min="14639" max="14639" width="7" style="63" customWidth="1"/>
    <col min="14640" max="14640" width="6.28515625" style="63" customWidth="1"/>
    <col min="14641" max="14644" width="4.7109375" style="63" customWidth="1"/>
    <col min="14645" max="14645" width="8.7109375" style="63" customWidth="1"/>
    <col min="14646" max="14848" width="9.140625" style="63"/>
    <col min="14849" max="14849" width="4" style="63" customWidth="1"/>
    <col min="14850" max="14850" width="29.5703125" style="63" customWidth="1"/>
    <col min="14851" max="14851" width="16.5703125" style="63" customWidth="1"/>
    <col min="14852" max="14852" width="27.7109375" style="63" customWidth="1"/>
    <col min="14853" max="14853" width="4" style="63" customWidth="1"/>
    <col min="14854" max="14884" width="4.7109375" style="63" customWidth="1"/>
    <col min="14885" max="14885" width="8.5703125" style="63" customWidth="1"/>
    <col min="14886" max="14887" width="4.7109375" style="63" customWidth="1"/>
    <col min="14888" max="14888" width="9.42578125" style="63" customWidth="1"/>
    <col min="14889" max="14889" width="6.140625" style="63" customWidth="1"/>
    <col min="14890" max="14890" width="6.28515625" style="63" customWidth="1"/>
    <col min="14891" max="14893" width="4.7109375" style="63" customWidth="1"/>
    <col min="14894" max="14894" width="4.85546875" style="63" customWidth="1"/>
    <col min="14895" max="14895" width="7" style="63" customWidth="1"/>
    <col min="14896" max="14896" width="6.28515625" style="63" customWidth="1"/>
    <col min="14897" max="14900" width="4.7109375" style="63" customWidth="1"/>
    <col min="14901" max="14901" width="8.7109375" style="63" customWidth="1"/>
    <col min="14902" max="15104" width="9.140625" style="63"/>
    <col min="15105" max="15105" width="4" style="63" customWidth="1"/>
    <col min="15106" max="15106" width="29.5703125" style="63" customWidth="1"/>
    <col min="15107" max="15107" width="16.5703125" style="63" customWidth="1"/>
    <col min="15108" max="15108" width="27.7109375" style="63" customWidth="1"/>
    <col min="15109" max="15109" width="4" style="63" customWidth="1"/>
    <col min="15110" max="15140" width="4.7109375" style="63" customWidth="1"/>
    <col min="15141" max="15141" width="8.5703125" style="63" customWidth="1"/>
    <col min="15142" max="15143" width="4.7109375" style="63" customWidth="1"/>
    <col min="15144" max="15144" width="9.42578125" style="63" customWidth="1"/>
    <col min="15145" max="15145" width="6.140625" style="63" customWidth="1"/>
    <col min="15146" max="15146" width="6.28515625" style="63" customWidth="1"/>
    <col min="15147" max="15149" width="4.7109375" style="63" customWidth="1"/>
    <col min="15150" max="15150" width="4.85546875" style="63" customWidth="1"/>
    <col min="15151" max="15151" width="7" style="63" customWidth="1"/>
    <col min="15152" max="15152" width="6.28515625" style="63" customWidth="1"/>
    <col min="15153" max="15156" width="4.7109375" style="63" customWidth="1"/>
    <col min="15157" max="15157" width="8.7109375" style="63" customWidth="1"/>
    <col min="15158" max="15360" width="9.140625" style="63"/>
    <col min="15361" max="15361" width="4" style="63" customWidth="1"/>
    <col min="15362" max="15362" width="29.5703125" style="63" customWidth="1"/>
    <col min="15363" max="15363" width="16.5703125" style="63" customWidth="1"/>
    <col min="15364" max="15364" width="27.7109375" style="63" customWidth="1"/>
    <col min="15365" max="15365" width="4" style="63" customWidth="1"/>
    <col min="15366" max="15396" width="4.7109375" style="63" customWidth="1"/>
    <col min="15397" max="15397" width="8.5703125" style="63" customWidth="1"/>
    <col min="15398" max="15399" width="4.7109375" style="63" customWidth="1"/>
    <col min="15400" max="15400" width="9.42578125" style="63" customWidth="1"/>
    <col min="15401" max="15401" width="6.140625" style="63" customWidth="1"/>
    <col min="15402" max="15402" width="6.28515625" style="63" customWidth="1"/>
    <col min="15403" max="15405" width="4.7109375" style="63" customWidth="1"/>
    <col min="15406" max="15406" width="4.85546875" style="63" customWidth="1"/>
    <col min="15407" max="15407" width="7" style="63" customWidth="1"/>
    <col min="15408" max="15408" width="6.28515625" style="63" customWidth="1"/>
    <col min="15409" max="15412" width="4.7109375" style="63" customWidth="1"/>
    <col min="15413" max="15413" width="8.7109375" style="63" customWidth="1"/>
    <col min="15414" max="15616" width="9.140625" style="63"/>
    <col min="15617" max="15617" width="4" style="63" customWidth="1"/>
    <col min="15618" max="15618" width="29.5703125" style="63" customWidth="1"/>
    <col min="15619" max="15619" width="16.5703125" style="63" customWidth="1"/>
    <col min="15620" max="15620" width="27.7109375" style="63" customWidth="1"/>
    <col min="15621" max="15621" width="4" style="63" customWidth="1"/>
    <col min="15622" max="15652" width="4.7109375" style="63" customWidth="1"/>
    <col min="15653" max="15653" width="8.5703125" style="63" customWidth="1"/>
    <col min="15654" max="15655" width="4.7109375" style="63" customWidth="1"/>
    <col min="15656" max="15656" width="9.42578125" style="63" customWidth="1"/>
    <col min="15657" max="15657" width="6.140625" style="63" customWidth="1"/>
    <col min="15658" max="15658" width="6.28515625" style="63" customWidth="1"/>
    <col min="15659" max="15661" width="4.7109375" style="63" customWidth="1"/>
    <col min="15662" max="15662" width="4.85546875" style="63" customWidth="1"/>
    <col min="15663" max="15663" width="7" style="63" customWidth="1"/>
    <col min="15664" max="15664" width="6.28515625" style="63" customWidth="1"/>
    <col min="15665" max="15668" width="4.7109375" style="63" customWidth="1"/>
    <col min="15669" max="15669" width="8.7109375" style="63" customWidth="1"/>
    <col min="15670" max="15872" width="9.140625" style="63"/>
    <col min="15873" max="15873" width="4" style="63" customWidth="1"/>
    <col min="15874" max="15874" width="29.5703125" style="63" customWidth="1"/>
    <col min="15875" max="15875" width="16.5703125" style="63" customWidth="1"/>
    <col min="15876" max="15876" width="27.7109375" style="63" customWidth="1"/>
    <col min="15877" max="15877" width="4" style="63" customWidth="1"/>
    <col min="15878" max="15908" width="4.7109375" style="63" customWidth="1"/>
    <col min="15909" max="15909" width="8.5703125" style="63" customWidth="1"/>
    <col min="15910" max="15911" width="4.7109375" style="63" customWidth="1"/>
    <col min="15912" max="15912" width="9.42578125" style="63" customWidth="1"/>
    <col min="15913" max="15913" width="6.140625" style="63" customWidth="1"/>
    <col min="15914" max="15914" width="6.28515625" style="63" customWidth="1"/>
    <col min="15915" max="15917" width="4.7109375" style="63" customWidth="1"/>
    <col min="15918" max="15918" width="4.85546875" style="63" customWidth="1"/>
    <col min="15919" max="15919" width="7" style="63" customWidth="1"/>
    <col min="15920" max="15920" width="6.28515625" style="63" customWidth="1"/>
    <col min="15921" max="15924" width="4.7109375" style="63" customWidth="1"/>
    <col min="15925" max="15925" width="8.7109375" style="63" customWidth="1"/>
    <col min="15926" max="16128" width="9.140625" style="63"/>
    <col min="16129" max="16129" width="4" style="63" customWidth="1"/>
    <col min="16130" max="16130" width="29.5703125" style="63" customWidth="1"/>
    <col min="16131" max="16131" width="16.5703125" style="63" customWidth="1"/>
    <col min="16132" max="16132" width="27.7109375" style="63" customWidth="1"/>
    <col min="16133" max="16133" width="4" style="63" customWidth="1"/>
    <col min="16134" max="16164" width="4.7109375" style="63" customWidth="1"/>
    <col min="16165" max="16165" width="8.5703125" style="63" customWidth="1"/>
    <col min="16166" max="16167" width="4.7109375" style="63" customWidth="1"/>
    <col min="16168" max="16168" width="9.42578125" style="63" customWidth="1"/>
    <col min="16169" max="16169" width="6.140625" style="63" customWidth="1"/>
    <col min="16170" max="16170" width="6.28515625" style="63" customWidth="1"/>
    <col min="16171" max="16173" width="4.7109375" style="63" customWidth="1"/>
    <col min="16174" max="16174" width="4.85546875" style="63" customWidth="1"/>
    <col min="16175" max="16175" width="7" style="63" customWidth="1"/>
    <col min="16176" max="16176" width="6.28515625" style="63" customWidth="1"/>
    <col min="16177" max="16180" width="4.7109375" style="63" customWidth="1"/>
    <col min="16181" max="16181" width="8.7109375" style="63" customWidth="1"/>
    <col min="16182" max="16384" width="9.140625" style="63"/>
  </cols>
  <sheetData>
    <row r="1" spans="1:53" ht="12.75" customHeight="1" x14ac:dyDescent="0.2">
      <c r="A1" s="243" t="s">
        <v>16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AE1" s="244" t="s">
        <v>17</v>
      </c>
      <c r="AF1" s="245"/>
      <c r="AG1" s="245"/>
      <c r="AH1" s="245"/>
      <c r="AI1" s="245"/>
      <c r="AJ1" s="246"/>
      <c r="AL1" s="247" t="s">
        <v>18</v>
      </c>
      <c r="AM1" s="248"/>
      <c r="AN1" s="249"/>
      <c r="AO1" s="247" t="s">
        <v>19</v>
      </c>
      <c r="AP1" s="248"/>
      <c r="AQ1" s="249"/>
    </row>
    <row r="2" spans="1:53" ht="12.75" customHeight="1" x14ac:dyDescent="0.2">
      <c r="D2" s="161"/>
      <c r="E2" s="142"/>
      <c r="AE2" s="244" t="s">
        <v>21</v>
      </c>
      <c r="AF2" s="245"/>
      <c r="AG2" s="246"/>
      <c r="AH2" s="253" t="s">
        <v>22</v>
      </c>
      <c r="AI2" s="254"/>
      <c r="AJ2" s="255"/>
      <c r="AL2" s="250"/>
      <c r="AM2" s="251"/>
      <c r="AN2" s="252"/>
      <c r="AO2" s="250"/>
      <c r="AP2" s="251"/>
      <c r="AQ2" s="252"/>
    </row>
    <row r="3" spans="1:53" ht="13.5" customHeight="1" x14ac:dyDescent="0.2">
      <c r="A3" s="239" t="s">
        <v>23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71"/>
      <c r="Q3" s="71"/>
      <c r="R3" s="71"/>
      <c r="S3" s="68"/>
      <c r="T3" s="68"/>
      <c r="U3" s="68"/>
      <c r="V3" s="68"/>
      <c r="X3" s="68"/>
      <c r="Z3" s="68"/>
      <c r="AB3" s="68"/>
      <c r="AC3" s="68"/>
      <c r="AE3" s="260">
        <v>43497</v>
      </c>
      <c r="AF3" s="261"/>
      <c r="AG3" s="262"/>
      <c r="AH3" s="260">
        <v>43524</v>
      </c>
      <c r="AI3" s="261"/>
      <c r="AJ3" s="262"/>
      <c r="AK3" s="68"/>
      <c r="AL3" s="263"/>
      <c r="AM3" s="264"/>
      <c r="AN3" s="265"/>
      <c r="AO3" s="266">
        <f ca="1">TODAY()</f>
        <v>43522</v>
      </c>
      <c r="AP3" s="267"/>
      <c r="AQ3" s="268"/>
    </row>
    <row r="4" spans="1:53" ht="16.5" customHeight="1" x14ac:dyDescent="0.2">
      <c r="A4" s="68"/>
      <c r="B4" s="73"/>
      <c r="C4" s="74"/>
      <c r="D4" s="68"/>
      <c r="E4" s="143"/>
      <c r="F4" s="68"/>
      <c r="G4" s="68"/>
      <c r="H4" s="68"/>
      <c r="I4" s="270" t="s">
        <v>24</v>
      </c>
      <c r="J4" s="270"/>
      <c r="K4" s="270"/>
      <c r="L4" s="270"/>
      <c r="M4" s="270"/>
      <c r="N4" s="270"/>
      <c r="O4" s="270"/>
      <c r="P4" s="270"/>
      <c r="Q4" s="270"/>
      <c r="R4" s="270"/>
      <c r="S4" s="270"/>
      <c r="T4" s="270"/>
      <c r="U4" s="270"/>
      <c r="V4" s="153"/>
      <c r="W4" s="191"/>
      <c r="X4" s="153"/>
      <c r="Y4" s="191"/>
      <c r="Z4" s="153"/>
      <c r="AA4" s="191"/>
      <c r="AB4" s="153"/>
      <c r="AC4" s="153"/>
      <c r="AD4" s="175"/>
      <c r="AE4" s="76"/>
      <c r="AF4" s="76"/>
      <c r="AG4" s="76"/>
      <c r="AH4" s="76"/>
      <c r="AI4" s="76"/>
      <c r="AJ4" s="76"/>
      <c r="AK4" s="76"/>
      <c r="AQ4" s="77"/>
      <c r="AR4" s="77"/>
      <c r="AS4" s="77"/>
      <c r="AT4" s="77"/>
      <c r="AU4" s="77"/>
      <c r="AV4" s="77"/>
      <c r="AW4" s="77"/>
      <c r="AX4" s="77"/>
      <c r="AY4" s="77"/>
      <c r="AZ4" s="77"/>
    </row>
    <row r="5" spans="1:53" ht="18" customHeight="1" thickBot="1" x14ac:dyDescent="0.25">
      <c r="A5" s="68"/>
      <c r="B5" s="68"/>
      <c r="C5" s="69"/>
      <c r="D5" s="68"/>
      <c r="E5" s="143"/>
      <c r="F5" s="73"/>
      <c r="G5" s="73"/>
      <c r="H5" s="271" t="s">
        <v>25</v>
      </c>
      <c r="I5" s="271"/>
      <c r="J5" s="271"/>
      <c r="K5" s="271"/>
      <c r="L5" s="271"/>
      <c r="M5" s="271"/>
      <c r="N5" s="271"/>
      <c r="O5" s="271"/>
      <c r="P5" s="271"/>
      <c r="Q5" s="271"/>
      <c r="R5" s="272" t="s">
        <v>26</v>
      </c>
      <c r="S5" s="272"/>
      <c r="T5" s="272"/>
      <c r="U5" s="272"/>
      <c r="V5" s="272"/>
      <c r="W5" s="272"/>
      <c r="X5" s="272"/>
      <c r="Y5" s="272"/>
      <c r="Z5" s="272"/>
      <c r="AA5" s="272"/>
      <c r="AB5" s="272"/>
      <c r="AC5" s="272"/>
      <c r="AD5" s="272"/>
      <c r="AE5" s="272"/>
      <c r="AF5" s="272"/>
      <c r="AG5" s="272"/>
      <c r="AH5" s="272"/>
      <c r="AI5" s="272"/>
      <c r="AJ5" s="272"/>
      <c r="AK5" s="272"/>
      <c r="AL5" s="76"/>
      <c r="AM5" s="76"/>
      <c r="AN5" s="76"/>
      <c r="AO5" s="76"/>
      <c r="AP5" s="76"/>
      <c r="AQ5" s="77"/>
      <c r="AR5" s="77"/>
      <c r="AS5" s="77"/>
      <c r="AT5" s="77"/>
      <c r="AU5" s="77"/>
      <c r="AV5" s="77"/>
      <c r="AW5" s="77"/>
      <c r="AX5" s="77"/>
      <c r="AY5" s="77"/>
      <c r="AZ5" s="77"/>
    </row>
    <row r="6" spans="1:53" s="78" customFormat="1" ht="19.5" customHeight="1" thickBot="1" x14ac:dyDescent="0.25">
      <c r="A6" s="273" t="s">
        <v>27</v>
      </c>
      <c r="B6" s="344" t="s">
        <v>28</v>
      </c>
      <c r="C6" s="285" t="s">
        <v>29</v>
      </c>
      <c r="D6" s="273" t="s">
        <v>30</v>
      </c>
      <c r="E6" s="346" t="s">
        <v>4</v>
      </c>
      <c r="F6" s="289" t="s">
        <v>32</v>
      </c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  <c r="Z6" s="289"/>
      <c r="AA6" s="289"/>
      <c r="AB6" s="289"/>
      <c r="AC6" s="289"/>
      <c r="AD6" s="289"/>
      <c r="AE6" s="289"/>
      <c r="AF6" s="289"/>
      <c r="AG6" s="289"/>
      <c r="AH6" s="289"/>
      <c r="AI6" s="289"/>
      <c r="AJ6" s="289"/>
      <c r="AK6" s="290" t="s">
        <v>33</v>
      </c>
      <c r="AL6" s="281" t="s">
        <v>34</v>
      </c>
      <c r="AM6" s="258" t="s">
        <v>86</v>
      </c>
      <c r="AN6" s="283" t="s">
        <v>36</v>
      </c>
      <c r="AO6" s="258" t="s">
        <v>37</v>
      </c>
      <c r="AP6" s="256" t="s">
        <v>38</v>
      </c>
      <c r="AQ6" s="258" t="s">
        <v>39</v>
      </c>
      <c r="AR6" s="256" t="s">
        <v>40</v>
      </c>
      <c r="AS6" s="256" t="s">
        <v>41</v>
      </c>
      <c r="AT6" s="256" t="s">
        <v>42</v>
      </c>
      <c r="AU6" s="256" t="s">
        <v>43</v>
      </c>
      <c r="AV6" s="256" t="s">
        <v>44</v>
      </c>
      <c r="AW6" s="256" t="s">
        <v>45</v>
      </c>
      <c r="AX6" s="256" t="s">
        <v>46</v>
      </c>
      <c r="AY6" s="256" t="s">
        <v>47</v>
      </c>
      <c r="AZ6" s="256" t="s">
        <v>48</v>
      </c>
      <c r="BA6" s="313" t="s">
        <v>49</v>
      </c>
    </row>
    <row r="7" spans="1:53" s="78" customFormat="1" ht="105.75" customHeight="1" thickBot="1" x14ac:dyDescent="0.25">
      <c r="A7" s="274"/>
      <c r="B7" s="345"/>
      <c r="C7" s="286"/>
      <c r="D7" s="274"/>
      <c r="E7" s="347"/>
      <c r="F7" s="79">
        <v>1</v>
      </c>
      <c r="G7" s="80">
        <v>2</v>
      </c>
      <c r="H7" s="80">
        <v>3</v>
      </c>
      <c r="I7" s="80">
        <v>4</v>
      </c>
      <c r="J7" s="80">
        <v>5</v>
      </c>
      <c r="K7" s="80">
        <v>6</v>
      </c>
      <c r="L7" s="80">
        <v>7</v>
      </c>
      <c r="M7" s="80">
        <v>8</v>
      </c>
      <c r="N7" s="80">
        <v>9</v>
      </c>
      <c r="O7" s="80">
        <v>10</v>
      </c>
      <c r="P7" s="80">
        <v>11</v>
      </c>
      <c r="Q7" s="80">
        <v>12</v>
      </c>
      <c r="R7" s="80">
        <v>13</v>
      </c>
      <c r="S7" s="80">
        <v>14</v>
      </c>
      <c r="T7" s="80">
        <v>15</v>
      </c>
      <c r="U7" s="80">
        <v>16</v>
      </c>
      <c r="V7" s="80">
        <v>17</v>
      </c>
      <c r="W7" s="192">
        <v>18</v>
      </c>
      <c r="X7" s="80">
        <v>19</v>
      </c>
      <c r="Y7" s="192">
        <v>20</v>
      </c>
      <c r="Z7" s="80">
        <v>21</v>
      </c>
      <c r="AA7" s="192">
        <v>22</v>
      </c>
      <c r="AB7" s="80">
        <v>23</v>
      </c>
      <c r="AC7" s="80">
        <v>24</v>
      </c>
      <c r="AD7" s="176">
        <v>25</v>
      </c>
      <c r="AE7" s="80">
        <v>26</v>
      </c>
      <c r="AF7" s="80">
        <v>27</v>
      </c>
      <c r="AG7" s="80">
        <v>28</v>
      </c>
      <c r="AH7" s="80"/>
      <c r="AI7" s="80"/>
      <c r="AJ7" s="81"/>
      <c r="AK7" s="291"/>
      <c r="AL7" s="282"/>
      <c r="AM7" s="259"/>
      <c r="AN7" s="284"/>
      <c r="AO7" s="259"/>
      <c r="AP7" s="257"/>
      <c r="AQ7" s="259"/>
      <c r="AR7" s="257"/>
      <c r="AS7" s="257"/>
      <c r="AT7" s="257"/>
      <c r="AU7" s="257"/>
      <c r="AV7" s="257"/>
      <c r="AW7" s="257"/>
      <c r="AX7" s="257"/>
      <c r="AY7" s="257"/>
      <c r="AZ7" s="257"/>
      <c r="BA7" s="314"/>
    </row>
    <row r="8" spans="1:53" s="78" customFormat="1" ht="39" customHeight="1" thickBot="1" x14ac:dyDescent="0.25">
      <c r="A8" s="82"/>
      <c r="B8" s="83"/>
      <c r="C8" s="141"/>
      <c r="D8" s="83"/>
      <c r="E8" s="144"/>
      <c r="F8" s="85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193"/>
      <c r="X8" s="86"/>
      <c r="Y8" s="193"/>
      <c r="Z8" s="86"/>
      <c r="AA8" s="193"/>
      <c r="AB8" s="86"/>
      <c r="AC8" s="86"/>
      <c r="AD8" s="177"/>
      <c r="AE8" s="86"/>
      <c r="AF8" s="86"/>
      <c r="AG8" s="86"/>
      <c r="AH8" s="86"/>
      <c r="AI8" s="86"/>
      <c r="AJ8" s="87"/>
      <c r="AK8" s="88" t="s">
        <v>10</v>
      </c>
      <c r="AL8" s="89" t="s">
        <v>50</v>
      </c>
      <c r="AM8" s="89" t="s">
        <v>51</v>
      </c>
      <c r="AN8" s="90" t="s">
        <v>51</v>
      </c>
      <c r="AO8" s="89"/>
      <c r="AP8" s="89" t="s">
        <v>11</v>
      </c>
      <c r="AQ8" s="89" t="s">
        <v>52</v>
      </c>
      <c r="AR8" s="89" t="s">
        <v>53</v>
      </c>
      <c r="AS8" s="89" t="s">
        <v>54</v>
      </c>
      <c r="AT8" s="89" t="s">
        <v>55</v>
      </c>
      <c r="AU8" s="89" t="s">
        <v>56</v>
      </c>
      <c r="AV8" s="89" t="s">
        <v>57</v>
      </c>
      <c r="AW8" s="89" t="s">
        <v>58</v>
      </c>
      <c r="AX8" s="89" t="s">
        <v>59</v>
      </c>
      <c r="AY8" s="89" t="s">
        <v>497</v>
      </c>
      <c r="AZ8" s="89" t="s">
        <v>60</v>
      </c>
      <c r="BA8" s="91" t="s">
        <v>61</v>
      </c>
    </row>
    <row r="9" spans="1:53" ht="15" customHeight="1" x14ac:dyDescent="0.2">
      <c r="A9" s="292">
        <v>1</v>
      </c>
      <c r="B9" s="295" t="str">
        <f>IFERROR(VLOOKUP($C9,Списки!$A$1:$C$4003,2,0),"")</f>
        <v>Бабечко Надія Юріївна</v>
      </c>
      <c r="C9" s="343" t="s">
        <v>340</v>
      </c>
      <c r="D9" s="301" t="str">
        <f>IFERROR(VLOOKUP($C9,Списки!$A$1:$C$4003,3,0),"")</f>
        <v>нач.технологогічного відділу</v>
      </c>
      <c r="E9" s="150"/>
      <c r="F9" s="92" t="str">
        <f>VLOOKUP(F$7,Графік!$M$5:$P$35,3,0)</f>
        <v>Р</v>
      </c>
      <c r="G9" s="124" t="str">
        <f>VLOOKUP(G$7,Графік!$M$5:$P$35,3,0)</f>
        <v>ВВ</v>
      </c>
      <c r="H9" s="124" t="str">
        <f>VLOOKUP(H$7,Графік!$M$5:$P$35,3,0)</f>
        <v>ВВ</v>
      </c>
      <c r="I9" s="124" t="str">
        <f>VLOOKUP(I$7,Графік!$M$5:$P$35,3,0)</f>
        <v>Р</v>
      </c>
      <c r="J9" s="124" t="str">
        <f>VLOOKUP(J$7,Графік!$M$5:$P$35,3,0)</f>
        <v>Р</v>
      </c>
      <c r="K9" s="124" t="str">
        <f>VLOOKUP(K$7,Графік!$M$5:$P$35,3,0)</f>
        <v>Р</v>
      </c>
      <c r="L9" s="124" t="str">
        <f>VLOOKUP(L$7,Графік!$M$5:$P$35,3,0)</f>
        <v>Р</v>
      </c>
      <c r="M9" s="124" t="str">
        <f>VLOOKUP(M$7,Графік!$M$5:$P$35,3,0)</f>
        <v>Р</v>
      </c>
      <c r="N9" s="124" t="str">
        <f>VLOOKUP(N$7,Графік!$M$5:$P$35,3,0)</f>
        <v>ВВ</v>
      </c>
      <c r="O9" s="124" t="str">
        <f>VLOOKUP(O$7,Графік!$M$5:$P$35,3,0)</f>
        <v>ВВ</v>
      </c>
      <c r="P9" s="124" t="str">
        <f>VLOOKUP(P$7,Графік!$M$5:$P$35,3,0)</f>
        <v>Р</v>
      </c>
      <c r="Q9" s="124" t="str">
        <f>VLOOKUP(Q$7,Графік!$M$5:$P$35,3,0)</f>
        <v>Р</v>
      </c>
      <c r="R9" s="124" t="str">
        <f>VLOOKUP(R$7,Графік!$M$5:$P$35,3,0)</f>
        <v>Р</v>
      </c>
      <c r="S9" s="124" t="str">
        <f>VLOOKUP(S$7,Графік!$M$5:$P$35,3,0)</f>
        <v>Р</v>
      </c>
      <c r="T9" s="124" t="str">
        <f>VLOOKUP(T$7,Графік!$M$5:$P$35,3,0)</f>
        <v>Р</v>
      </c>
      <c r="U9" s="124" t="str">
        <f>VLOOKUP(U$7,Графік!$M$5:$P$35,3,0)</f>
        <v>ВВ</v>
      </c>
      <c r="V9" s="124" t="str">
        <f>VLOOKUP(V$7,Графік!$M$5:$P$35,3,0)</f>
        <v>ВВ</v>
      </c>
      <c r="W9" s="159" t="str">
        <f>VLOOKUP(W$7,Графік!$M$5:$P$35,3,0)</f>
        <v>Р</v>
      </c>
      <c r="X9" s="124" t="str">
        <f>VLOOKUP(X$7,Графік!$M$5:$P$35,3,0)</f>
        <v>Р</v>
      </c>
      <c r="Y9" s="159" t="str">
        <f>VLOOKUP(Y$7,Графік!$M$5:$P$35,3,0)</f>
        <v>Р</v>
      </c>
      <c r="Z9" s="124" t="str">
        <f>VLOOKUP(Z$7,Графік!$M$5:$P$35,3,0)</f>
        <v>Р</v>
      </c>
      <c r="AA9" s="159" t="str">
        <f>VLOOKUP(AA$7,Графік!$M$5:$P$35,3,0)</f>
        <v>Р</v>
      </c>
      <c r="AB9" s="124" t="str">
        <f>VLOOKUP(AB$7,Графік!$M$5:$P$35,3,0)</f>
        <v>ВВ</v>
      </c>
      <c r="AC9" s="124" t="str">
        <f>VLOOKUP(AC$7,Графік!$M$5:$P$35,3,0)</f>
        <v>ВВ</v>
      </c>
      <c r="AD9" s="188" t="str">
        <f>VLOOKUP(AD$7,Графік!$M$5:$P$35,3,0)</f>
        <v>Р</v>
      </c>
      <c r="AE9" s="124" t="str">
        <f>VLOOKUP(AE$7,Графік!$M$5:$P$35,3,0)</f>
        <v>Р</v>
      </c>
      <c r="AF9" s="124" t="str">
        <f>VLOOKUP(AF$7,Графік!$M$5:$P$35,3,0)</f>
        <v>Р</v>
      </c>
      <c r="AG9" s="124" t="str">
        <f>VLOOKUP(AG$7,Графік!$M$5:$P$35,3,0)</f>
        <v>Р</v>
      </c>
      <c r="AH9" s="124"/>
      <c r="AI9" s="124"/>
      <c r="AJ9" s="125"/>
      <c r="AK9" s="275">
        <f ca="1">SUMIF($F9:$AJ12,"Р",$F10:$AJ10)</f>
        <v>136</v>
      </c>
      <c r="AL9" s="278">
        <f ca="1">SUMIF($F11:$AJ12,"НУ",$F12:$AJ12)</f>
        <v>0</v>
      </c>
      <c r="AM9" s="304">
        <f ca="1">SUMIF(F9:AJ12,"РВ",F10:AJ10)</f>
        <v>0</v>
      </c>
      <c r="AN9" s="307">
        <f ca="1">AK9+AL9+AM9</f>
        <v>136</v>
      </c>
      <c r="AO9" s="310">
        <f>COUNTIF($F9:$AJ12,"=Р")</f>
        <v>20</v>
      </c>
      <c r="AP9" s="310">
        <f>COUNTIF($F9:$AJ12,"=ВВ")</f>
        <v>8</v>
      </c>
      <c r="AQ9" s="310">
        <f>COUNTIF($F9:$AJ12,"=В")</f>
        <v>0</v>
      </c>
      <c r="AR9" s="240">
        <f>COUNTIF($F9:$AJ12,"=НА")</f>
        <v>0</v>
      </c>
      <c r="AS9" s="240">
        <f>COUNTIF(F9:AJ12,"=ТН")</f>
        <v>0</v>
      </c>
      <c r="AT9" s="240">
        <f>COUNTIF($F9:$AJ12,"=ВД")</f>
        <v>0</v>
      </c>
      <c r="AU9" s="240">
        <f>COUNTIF($F9:$AJ12,"=ВП")</f>
        <v>0</v>
      </c>
      <c r="AV9" s="240">
        <f>COUNTIF($F9:$AJ12,"=ДД")</f>
        <v>0</v>
      </c>
      <c r="AW9" s="240">
        <f>COUNTIF($F9:$AJ12,"=П")</f>
        <v>0</v>
      </c>
      <c r="AX9" s="240">
        <f>COUNTIF($F9:$AJ12,"=ПР")</f>
        <v>0</v>
      </c>
      <c r="AY9" s="315">
        <f>COUNTIF($F9:$AJ12,"=І")</f>
        <v>0</v>
      </c>
      <c r="AZ9" s="315">
        <f>COUNTIF($F9:$AJ12,"=НЗ")</f>
        <v>0</v>
      </c>
      <c r="BA9" s="318">
        <f>IF(C9&gt;1,Графік!$P$36,"")</f>
        <v>160</v>
      </c>
    </row>
    <row r="10" spans="1:53" s="99" customFormat="1" ht="15" customHeight="1" x14ac:dyDescent="0.2">
      <c r="A10" s="293"/>
      <c r="B10" s="296"/>
      <c r="C10" s="299"/>
      <c r="D10" s="302"/>
      <c r="E10" s="151"/>
      <c r="F10" s="96">
        <f>IF(F9="Р",8,"")</f>
        <v>8</v>
      </c>
      <c r="G10" s="97" t="str">
        <f t="shared" ref="G10:V10" si="0">IF(G9="Р",8,"")</f>
        <v/>
      </c>
      <c r="H10" s="97" t="str">
        <f t="shared" si="0"/>
        <v/>
      </c>
      <c r="I10" s="97">
        <f t="shared" si="0"/>
        <v>8</v>
      </c>
      <c r="J10" s="97">
        <f t="shared" si="0"/>
        <v>8</v>
      </c>
      <c r="K10" s="97">
        <f t="shared" si="0"/>
        <v>8</v>
      </c>
      <c r="L10" s="97">
        <f t="shared" si="0"/>
        <v>8</v>
      </c>
      <c r="M10" s="97">
        <f t="shared" si="0"/>
        <v>8</v>
      </c>
      <c r="N10" s="97" t="str">
        <f t="shared" si="0"/>
        <v/>
      </c>
      <c r="O10" s="97" t="str">
        <f t="shared" si="0"/>
        <v/>
      </c>
      <c r="P10" s="97">
        <f t="shared" si="0"/>
        <v>8</v>
      </c>
      <c r="Q10" s="97">
        <f t="shared" si="0"/>
        <v>8</v>
      </c>
      <c r="R10" s="97">
        <f t="shared" si="0"/>
        <v>8</v>
      </c>
      <c r="S10" s="97">
        <f t="shared" si="0"/>
        <v>8</v>
      </c>
      <c r="T10" s="97">
        <f t="shared" si="0"/>
        <v>8</v>
      </c>
      <c r="U10" s="97" t="str">
        <f t="shared" si="0"/>
        <v/>
      </c>
      <c r="V10" s="97" t="str">
        <f t="shared" si="0"/>
        <v/>
      </c>
      <c r="W10" s="160">
        <v>8</v>
      </c>
      <c r="X10" s="97">
        <v>8</v>
      </c>
      <c r="Y10" s="160">
        <v>8</v>
      </c>
      <c r="Z10" s="97">
        <v>8</v>
      </c>
      <c r="AA10" s="160">
        <v>8</v>
      </c>
      <c r="AB10" s="97"/>
      <c r="AC10" s="97"/>
      <c r="AD10" s="179">
        <v>8</v>
      </c>
      <c r="AE10" s="97"/>
      <c r="AF10" s="97"/>
      <c r="AG10" s="97"/>
      <c r="AH10" s="97"/>
      <c r="AI10" s="97"/>
      <c r="AJ10" s="98"/>
      <c r="AK10" s="276"/>
      <c r="AL10" s="279"/>
      <c r="AM10" s="305"/>
      <c r="AN10" s="308"/>
      <c r="AO10" s="311"/>
      <c r="AP10" s="311"/>
      <c r="AQ10" s="311"/>
      <c r="AR10" s="241"/>
      <c r="AS10" s="241"/>
      <c r="AT10" s="241"/>
      <c r="AU10" s="241"/>
      <c r="AV10" s="241"/>
      <c r="AW10" s="241"/>
      <c r="AX10" s="241"/>
      <c r="AY10" s="316"/>
      <c r="AZ10" s="316"/>
      <c r="BA10" s="319"/>
    </row>
    <row r="11" spans="1:53" ht="15" customHeight="1" x14ac:dyDescent="0.2">
      <c r="A11" s="293"/>
      <c r="B11" s="296"/>
      <c r="C11" s="299"/>
      <c r="D11" s="302"/>
      <c r="E11" s="151"/>
      <c r="F11" s="100" t="str">
        <f>IF(F12&gt;0,"НУ","")</f>
        <v/>
      </c>
      <c r="G11" s="101" t="str">
        <f t="shared" ref="G11:V11" si="1">IF(G12&gt;0,"НУ","")</f>
        <v/>
      </c>
      <c r="H11" s="101" t="str">
        <f t="shared" si="1"/>
        <v/>
      </c>
      <c r="I11" s="101" t="str">
        <f t="shared" si="1"/>
        <v/>
      </c>
      <c r="J11" s="101" t="str">
        <f t="shared" si="1"/>
        <v/>
      </c>
      <c r="K11" s="101" t="str">
        <f t="shared" si="1"/>
        <v/>
      </c>
      <c r="L11" s="101" t="str">
        <f t="shared" si="1"/>
        <v/>
      </c>
      <c r="M11" s="101" t="str">
        <f t="shared" si="1"/>
        <v/>
      </c>
      <c r="N11" s="101" t="str">
        <f t="shared" si="1"/>
        <v/>
      </c>
      <c r="O11" s="101" t="str">
        <f t="shared" si="1"/>
        <v/>
      </c>
      <c r="P11" s="101" t="str">
        <f t="shared" si="1"/>
        <v/>
      </c>
      <c r="Q11" s="101" t="str">
        <f t="shared" si="1"/>
        <v/>
      </c>
      <c r="R11" s="101" t="str">
        <f t="shared" si="1"/>
        <v/>
      </c>
      <c r="S11" s="101" t="str">
        <f t="shared" si="1"/>
        <v/>
      </c>
      <c r="T11" s="101" t="str">
        <f t="shared" si="1"/>
        <v/>
      </c>
      <c r="U11" s="101" t="str">
        <f t="shared" si="1"/>
        <v/>
      </c>
      <c r="V11" s="101" t="str">
        <f t="shared" si="1"/>
        <v/>
      </c>
      <c r="W11" s="102"/>
      <c r="X11" s="101"/>
      <c r="Y11" s="102"/>
      <c r="Z11" s="101"/>
      <c r="AA11" s="102"/>
      <c r="AB11" s="101"/>
      <c r="AC11" s="101"/>
      <c r="AD11" s="180"/>
      <c r="AE11" s="101"/>
      <c r="AF11" s="101"/>
      <c r="AG11" s="101"/>
      <c r="AH11" s="101" t="str">
        <f t="shared" ref="AH11:AJ11" si="2">IF(AH12&gt;0,"НУ","")</f>
        <v/>
      </c>
      <c r="AI11" s="101" t="str">
        <f t="shared" si="2"/>
        <v/>
      </c>
      <c r="AJ11" s="130" t="str">
        <f t="shared" si="2"/>
        <v/>
      </c>
      <c r="AK11" s="276"/>
      <c r="AL11" s="279"/>
      <c r="AM11" s="305"/>
      <c r="AN11" s="308"/>
      <c r="AO11" s="311"/>
      <c r="AP11" s="311"/>
      <c r="AQ11" s="311"/>
      <c r="AR11" s="241"/>
      <c r="AS11" s="241"/>
      <c r="AT11" s="241"/>
      <c r="AU11" s="241"/>
      <c r="AV11" s="241"/>
      <c r="AW11" s="241"/>
      <c r="AX11" s="241"/>
      <c r="AY11" s="316"/>
      <c r="AZ11" s="316"/>
      <c r="BA11" s="319"/>
    </row>
    <row r="12" spans="1:53" s="99" customFormat="1" ht="15" customHeight="1" thickBot="1" x14ac:dyDescent="0.25">
      <c r="A12" s="294"/>
      <c r="B12" s="297"/>
      <c r="C12" s="300"/>
      <c r="D12" s="303"/>
      <c r="E12" s="152"/>
      <c r="F12" s="105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94"/>
      <c r="X12" s="106"/>
      <c r="Y12" s="194"/>
      <c r="Z12" s="106"/>
      <c r="AA12" s="194"/>
      <c r="AB12" s="106"/>
      <c r="AC12" s="106"/>
      <c r="AD12" s="181"/>
      <c r="AE12" s="106"/>
      <c r="AF12" s="106"/>
      <c r="AG12" s="106"/>
      <c r="AH12" s="106"/>
      <c r="AI12" s="106"/>
      <c r="AJ12" s="107"/>
      <c r="AK12" s="277"/>
      <c r="AL12" s="280"/>
      <c r="AM12" s="306"/>
      <c r="AN12" s="309"/>
      <c r="AO12" s="312"/>
      <c r="AP12" s="312"/>
      <c r="AQ12" s="312"/>
      <c r="AR12" s="242"/>
      <c r="AS12" s="242"/>
      <c r="AT12" s="242"/>
      <c r="AU12" s="242"/>
      <c r="AV12" s="242"/>
      <c r="AW12" s="242"/>
      <c r="AX12" s="242"/>
      <c r="AY12" s="317"/>
      <c r="AZ12" s="317"/>
      <c r="BA12" s="320"/>
    </row>
    <row r="13" spans="1:53" ht="15" customHeight="1" x14ac:dyDescent="0.2">
      <c r="A13" s="292">
        <v>2</v>
      </c>
      <c r="B13" s="295" t="str">
        <f>IFERROR(VLOOKUP($C13,Списки!$A$1:$C$4003,2,0),"")</f>
        <v>Бойко Сергій Миколайович</v>
      </c>
      <c r="C13" s="343" t="s">
        <v>343</v>
      </c>
      <c r="D13" s="301" t="str">
        <f>IFERROR(VLOOKUP($C13,Списки!$A$1:$C$4003,3,0),"")</f>
        <v>технолог</v>
      </c>
      <c r="E13" s="145"/>
      <c r="F13" s="92" t="str">
        <f>VLOOKUP(F$7,Графік!$M$5:$P$35,3,0)</f>
        <v>Р</v>
      </c>
      <c r="G13" s="124" t="str">
        <f>VLOOKUP(G$7,Графік!$M$5:$P$35,3,0)</f>
        <v>ВВ</v>
      </c>
      <c r="H13" s="124" t="str">
        <f>VLOOKUP(H$7,Графік!$M$5:$P$35,3,0)</f>
        <v>ВВ</v>
      </c>
      <c r="I13" s="124" t="str">
        <f>VLOOKUP(I$7,Графік!$M$5:$P$35,3,0)</f>
        <v>Р</v>
      </c>
      <c r="J13" s="124" t="str">
        <f>VLOOKUP(J$7,Графік!$M$5:$P$35,3,0)</f>
        <v>Р</v>
      </c>
      <c r="K13" s="124" t="str">
        <f>VLOOKUP(K$7,Графік!$M$5:$P$35,3,0)</f>
        <v>Р</v>
      </c>
      <c r="L13" s="124" t="str">
        <f>VLOOKUP(L$7,Графік!$M$5:$P$35,3,0)</f>
        <v>Р</v>
      </c>
      <c r="M13" s="124" t="str">
        <f>VLOOKUP(M$7,Графік!$M$5:$P$35,3,0)</f>
        <v>Р</v>
      </c>
      <c r="N13" s="124" t="str">
        <f>VLOOKUP(N$7,Графік!$M$5:$P$35,3,0)</f>
        <v>ВВ</v>
      </c>
      <c r="O13" s="124" t="str">
        <f>VLOOKUP(O$7,Графік!$M$5:$P$35,3,0)</f>
        <v>ВВ</v>
      </c>
      <c r="P13" s="124" t="str">
        <f>VLOOKUP(P$7,Графік!$M$5:$P$35,3,0)</f>
        <v>Р</v>
      </c>
      <c r="Q13" s="124" t="str">
        <f>VLOOKUP(Q$7,Графік!$M$5:$P$35,3,0)</f>
        <v>Р</v>
      </c>
      <c r="R13" s="124" t="str">
        <f>VLOOKUP(R$7,Графік!$M$5:$P$35,3,0)</f>
        <v>Р</v>
      </c>
      <c r="S13" s="124" t="str">
        <f>VLOOKUP(S$7,Графік!$M$5:$P$35,3,0)</f>
        <v>Р</v>
      </c>
      <c r="T13" s="124" t="str">
        <f>VLOOKUP(T$7,Графік!$M$5:$P$35,3,0)</f>
        <v>Р</v>
      </c>
      <c r="U13" s="124" t="str">
        <f>VLOOKUP(U$7,Графік!$M$5:$P$35,3,0)</f>
        <v>ВВ</v>
      </c>
      <c r="V13" s="124" t="str">
        <f>VLOOKUP(V$7,Графік!$M$5:$P$35,3,0)</f>
        <v>ВВ</v>
      </c>
      <c r="W13" s="159" t="str">
        <f>VLOOKUP(W$7,Графік!$M$5:$P$35,3,0)</f>
        <v>Р</v>
      </c>
      <c r="X13" s="124" t="str">
        <f>VLOOKUP(X$7,Графік!$M$5:$P$35,3,0)</f>
        <v>Р</v>
      </c>
      <c r="Y13" s="159" t="str">
        <f>VLOOKUP(Y$7,Графік!$M$5:$P$35,3,0)</f>
        <v>Р</v>
      </c>
      <c r="Z13" s="124" t="str">
        <f>VLOOKUP(Z$7,Графік!$M$5:$P$35,3,0)</f>
        <v>Р</v>
      </c>
      <c r="AA13" s="159" t="str">
        <f>VLOOKUP(AA$7,Графік!$M$5:$P$35,3,0)</f>
        <v>Р</v>
      </c>
      <c r="AB13" s="124" t="str">
        <f>VLOOKUP(AB$7,Графік!$M$5:$P$35,3,0)</f>
        <v>ВВ</v>
      </c>
      <c r="AC13" s="124" t="str">
        <f>VLOOKUP(AC$7,Графік!$M$5:$P$35,3,0)</f>
        <v>ВВ</v>
      </c>
      <c r="AD13" s="188" t="str">
        <f>VLOOKUP(AD$7,Графік!$M$5:$P$35,3,0)</f>
        <v>Р</v>
      </c>
      <c r="AE13" s="124" t="str">
        <f>VLOOKUP(AE$7,Графік!$M$5:$P$35,3,0)</f>
        <v>Р</v>
      </c>
      <c r="AF13" s="124" t="str">
        <f>VLOOKUP(AF$7,Графік!$M$5:$P$35,3,0)</f>
        <v>Р</v>
      </c>
      <c r="AG13" s="124" t="str">
        <f>VLOOKUP(AG$7,Графік!$M$5:$P$35,3,0)</f>
        <v>Р</v>
      </c>
      <c r="AH13" s="124"/>
      <c r="AI13" s="124"/>
      <c r="AJ13" s="125"/>
      <c r="AK13" s="321">
        <f ca="1">SUMIF($F13:$AJ16,"Р",$F14:$AJ14)</f>
        <v>136</v>
      </c>
      <c r="AL13" s="279">
        <f ca="1">SUMIF($F15:$AJ16,"НУ",$F16:$AJ16)</f>
        <v>4</v>
      </c>
      <c r="AM13" s="305">
        <f ca="1">SUMIF(F13:AJ16,"РВ",F14:AJ14)</f>
        <v>0</v>
      </c>
      <c r="AN13" s="308">
        <f ca="1">AK13+AL13+AM13</f>
        <v>140</v>
      </c>
      <c r="AO13" s="310">
        <f t="shared" ref="AO13" si="3">COUNTIF($F13:$AJ16,"=Р")</f>
        <v>20</v>
      </c>
      <c r="AP13" s="311">
        <f>COUNTIF($F13:$AJ16,"=ВВ")</f>
        <v>8</v>
      </c>
      <c r="AQ13" s="311">
        <f>COUNTIF($F13:$AJ16,"=В")</f>
        <v>0</v>
      </c>
      <c r="AR13" s="241">
        <f>COUNTIF($F13:$AJ16,"=НА")</f>
        <v>0</v>
      </c>
      <c r="AS13" s="241">
        <f>COUNTIF(F13:AJ16,"=ТН")</f>
        <v>0</v>
      </c>
      <c r="AT13" s="241">
        <f>COUNTIF($F13:$AJ16,"=ВД")</f>
        <v>0</v>
      </c>
      <c r="AU13" s="241">
        <f>COUNTIF($F13:$AJ16,"=ВП")</f>
        <v>0</v>
      </c>
      <c r="AV13" s="241">
        <f>COUNTIF($F13:$AJ16,"=ДД")</f>
        <v>0</v>
      </c>
      <c r="AW13" s="241">
        <f>COUNTIF($F13:$AJ16,"=П")</f>
        <v>0</v>
      </c>
      <c r="AX13" s="241">
        <f>COUNTIF($F13:$AJ16,"=ПР")</f>
        <v>0</v>
      </c>
      <c r="AY13" s="316">
        <f>COUNTIF($F13:$AJ16,"=І")</f>
        <v>0</v>
      </c>
      <c r="AZ13" s="316">
        <f>COUNTIF($F13:$AJ16,"=НЗ")</f>
        <v>0</v>
      </c>
      <c r="BA13" s="318">
        <f>IF(C13&gt;1,Графік!$P$36,"")</f>
        <v>160</v>
      </c>
    </row>
    <row r="14" spans="1:53" ht="15" customHeight="1" x14ac:dyDescent="0.2">
      <c r="A14" s="293"/>
      <c r="B14" s="296"/>
      <c r="C14" s="299"/>
      <c r="D14" s="302"/>
      <c r="E14" s="146"/>
      <c r="F14" s="96">
        <f t="shared" ref="F14:V14" si="4">IF(F13="Р",8,"")</f>
        <v>8</v>
      </c>
      <c r="G14" s="97" t="str">
        <f t="shared" si="4"/>
        <v/>
      </c>
      <c r="H14" s="97" t="str">
        <f t="shared" si="4"/>
        <v/>
      </c>
      <c r="I14" s="97">
        <f t="shared" si="4"/>
        <v>8</v>
      </c>
      <c r="J14" s="97">
        <f t="shared" si="4"/>
        <v>8</v>
      </c>
      <c r="K14" s="97">
        <f t="shared" si="4"/>
        <v>8</v>
      </c>
      <c r="L14" s="97">
        <f t="shared" si="4"/>
        <v>8</v>
      </c>
      <c r="M14" s="97">
        <f t="shared" si="4"/>
        <v>8</v>
      </c>
      <c r="N14" s="97" t="str">
        <f t="shared" si="4"/>
        <v/>
      </c>
      <c r="O14" s="97" t="str">
        <f t="shared" si="4"/>
        <v/>
      </c>
      <c r="P14" s="97">
        <f t="shared" si="4"/>
        <v>8</v>
      </c>
      <c r="Q14" s="97">
        <f t="shared" si="4"/>
        <v>8</v>
      </c>
      <c r="R14" s="97">
        <f t="shared" si="4"/>
        <v>8</v>
      </c>
      <c r="S14" s="97">
        <f t="shared" si="4"/>
        <v>8</v>
      </c>
      <c r="T14" s="97">
        <f t="shared" si="4"/>
        <v>8</v>
      </c>
      <c r="U14" s="97" t="str">
        <f t="shared" si="4"/>
        <v/>
      </c>
      <c r="V14" s="97" t="str">
        <f t="shared" si="4"/>
        <v/>
      </c>
      <c r="W14" s="160">
        <v>8</v>
      </c>
      <c r="X14" s="97">
        <v>8</v>
      </c>
      <c r="Y14" s="160">
        <v>8</v>
      </c>
      <c r="Z14" s="97">
        <v>8</v>
      </c>
      <c r="AA14" s="160">
        <v>8</v>
      </c>
      <c r="AB14" s="97"/>
      <c r="AC14" s="97"/>
      <c r="AD14" s="179">
        <v>8</v>
      </c>
      <c r="AE14" s="97"/>
      <c r="AF14" s="97"/>
      <c r="AG14" s="97"/>
      <c r="AH14" s="97"/>
      <c r="AI14" s="97"/>
      <c r="AJ14" s="98"/>
      <c r="AK14" s="321"/>
      <c r="AL14" s="279"/>
      <c r="AM14" s="305"/>
      <c r="AN14" s="308"/>
      <c r="AO14" s="311"/>
      <c r="AP14" s="311"/>
      <c r="AQ14" s="311"/>
      <c r="AR14" s="241"/>
      <c r="AS14" s="241"/>
      <c r="AT14" s="241"/>
      <c r="AU14" s="241"/>
      <c r="AV14" s="241"/>
      <c r="AW14" s="241"/>
      <c r="AX14" s="241"/>
      <c r="AY14" s="316"/>
      <c r="AZ14" s="316"/>
      <c r="BA14" s="319"/>
    </row>
    <row r="15" spans="1:53" ht="15" customHeight="1" x14ac:dyDescent="0.2">
      <c r="A15" s="293"/>
      <c r="B15" s="296"/>
      <c r="C15" s="299"/>
      <c r="D15" s="302"/>
      <c r="E15" s="146"/>
      <c r="F15" s="100" t="str">
        <f t="shared" ref="F15:V15" si="5">IF(F16&gt;0,"НУ","")</f>
        <v/>
      </c>
      <c r="G15" s="101" t="str">
        <f t="shared" si="5"/>
        <v/>
      </c>
      <c r="H15" s="101" t="str">
        <f t="shared" si="5"/>
        <v/>
      </c>
      <c r="I15" s="101" t="str">
        <f t="shared" si="5"/>
        <v/>
      </c>
      <c r="J15" s="101" t="str">
        <f t="shared" si="5"/>
        <v/>
      </c>
      <c r="K15" s="101" t="str">
        <f t="shared" si="5"/>
        <v/>
      </c>
      <c r="L15" s="101" t="str">
        <f t="shared" si="5"/>
        <v/>
      </c>
      <c r="M15" s="121"/>
      <c r="N15" s="101" t="str">
        <f t="shared" si="5"/>
        <v/>
      </c>
      <c r="O15" s="101" t="str">
        <f t="shared" si="5"/>
        <v/>
      </c>
      <c r="P15" s="101" t="str">
        <f t="shared" si="5"/>
        <v/>
      </c>
      <c r="Q15" s="101" t="str">
        <f t="shared" si="5"/>
        <v/>
      </c>
      <c r="R15" s="101" t="s">
        <v>509</v>
      </c>
      <c r="S15" s="101" t="str">
        <f t="shared" si="5"/>
        <v/>
      </c>
      <c r="T15" s="101" t="str">
        <f t="shared" si="5"/>
        <v/>
      </c>
      <c r="U15" s="101" t="str">
        <f t="shared" si="5"/>
        <v/>
      </c>
      <c r="V15" s="101" t="str">
        <f t="shared" si="5"/>
        <v/>
      </c>
      <c r="W15" s="102"/>
      <c r="X15" s="101" t="s">
        <v>509</v>
      </c>
      <c r="Y15" s="102"/>
      <c r="Z15" s="101"/>
      <c r="AA15" s="102"/>
      <c r="AB15" s="101"/>
      <c r="AC15" s="101"/>
      <c r="AD15" s="180"/>
      <c r="AE15" s="101"/>
      <c r="AF15" s="101"/>
      <c r="AG15" s="101"/>
      <c r="AH15" s="101" t="str">
        <f t="shared" ref="AH15:AJ75" si="6">IF(AH16&gt;0,"НУ","")</f>
        <v/>
      </c>
      <c r="AI15" s="101" t="str">
        <f t="shared" si="6"/>
        <v/>
      </c>
      <c r="AJ15" s="130" t="str">
        <f t="shared" si="6"/>
        <v/>
      </c>
      <c r="AK15" s="321"/>
      <c r="AL15" s="279"/>
      <c r="AM15" s="305"/>
      <c r="AN15" s="308"/>
      <c r="AO15" s="311"/>
      <c r="AP15" s="311"/>
      <c r="AQ15" s="311"/>
      <c r="AR15" s="241"/>
      <c r="AS15" s="241"/>
      <c r="AT15" s="241"/>
      <c r="AU15" s="241"/>
      <c r="AV15" s="241"/>
      <c r="AW15" s="241"/>
      <c r="AX15" s="241"/>
      <c r="AY15" s="316"/>
      <c r="AZ15" s="316"/>
      <c r="BA15" s="319"/>
    </row>
    <row r="16" spans="1:53" ht="15" customHeight="1" thickBot="1" x14ac:dyDescent="0.25">
      <c r="A16" s="294"/>
      <c r="B16" s="297"/>
      <c r="C16" s="300"/>
      <c r="D16" s="303"/>
      <c r="E16" s="147"/>
      <c r="F16" s="105"/>
      <c r="G16" s="106"/>
      <c r="H16" s="106"/>
      <c r="I16" s="106"/>
      <c r="J16" s="106"/>
      <c r="K16" s="106"/>
      <c r="L16" s="106"/>
      <c r="N16" s="106"/>
      <c r="O16" s="106"/>
      <c r="P16" s="106"/>
      <c r="Q16" s="106"/>
      <c r="R16" s="106">
        <v>2</v>
      </c>
      <c r="S16" s="106"/>
      <c r="T16" s="106"/>
      <c r="U16" s="106"/>
      <c r="V16" s="106"/>
      <c r="W16" s="194"/>
      <c r="X16" s="106">
        <v>2</v>
      </c>
      <c r="Y16" s="194"/>
      <c r="Z16" s="106"/>
      <c r="AA16" s="194"/>
      <c r="AB16" s="106"/>
      <c r="AC16" s="106"/>
      <c r="AD16" s="181"/>
      <c r="AE16" s="106"/>
      <c r="AF16" s="106"/>
      <c r="AG16" s="106"/>
      <c r="AH16" s="106"/>
      <c r="AI16" s="106"/>
      <c r="AJ16" s="107"/>
      <c r="AK16" s="322"/>
      <c r="AL16" s="280"/>
      <c r="AM16" s="306"/>
      <c r="AN16" s="309"/>
      <c r="AO16" s="312"/>
      <c r="AP16" s="312"/>
      <c r="AQ16" s="312"/>
      <c r="AR16" s="242"/>
      <c r="AS16" s="242"/>
      <c r="AT16" s="242"/>
      <c r="AU16" s="242"/>
      <c r="AV16" s="242"/>
      <c r="AW16" s="242"/>
      <c r="AX16" s="242"/>
      <c r="AY16" s="317"/>
      <c r="AZ16" s="317"/>
      <c r="BA16" s="320"/>
    </row>
    <row r="17" spans="1:53" ht="15" customHeight="1" x14ac:dyDescent="0.2">
      <c r="A17" s="292">
        <v>3</v>
      </c>
      <c r="B17" s="295" t="str">
        <f>IFERROR(VLOOKUP($C17,Списки!$A$1:$C$4003,2,0),"")</f>
        <v>Борщевська Ніна Володимерівна</v>
      </c>
      <c r="C17" s="343" t="s">
        <v>346</v>
      </c>
      <c r="D17" s="301" t="str">
        <f>IFERROR(VLOOKUP($C17,Списки!$A$1:$C$4003,3,0),"")</f>
        <v>фахівець з нормування праці/до17,30 обід 30хв.</v>
      </c>
      <c r="E17" s="145"/>
      <c r="F17" s="92" t="str">
        <f>VLOOKUP(F$7,Графік!$M$5:$P$35,3,0)</f>
        <v>Р</v>
      </c>
      <c r="G17" s="124" t="str">
        <f>VLOOKUP(G$7,Графік!$M$5:$P$35,3,0)</f>
        <v>ВВ</v>
      </c>
      <c r="H17" s="124" t="str">
        <f>VLOOKUP(H$7,Графік!$M$5:$P$35,3,0)</f>
        <v>ВВ</v>
      </c>
      <c r="I17" s="124" t="str">
        <f>VLOOKUP(I$7,Графік!$M$5:$P$35,3,0)</f>
        <v>Р</v>
      </c>
      <c r="J17" s="124" t="str">
        <f>VLOOKUP(J$7,Графік!$M$5:$P$35,3,0)</f>
        <v>Р</v>
      </c>
      <c r="K17" s="124" t="str">
        <f>VLOOKUP(K$7,Графік!$M$5:$P$35,3,0)</f>
        <v>Р</v>
      </c>
      <c r="L17" s="124" t="str">
        <f>VLOOKUP(L$7,Графік!$M$5:$P$35,3,0)</f>
        <v>Р</v>
      </c>
      <c r="M17" s="124" t="str">
        <f>VLOOKUP(M$7,Графік!$M$5:$P$35,3,0)</f>
        <v>Р</v>
      </c>
      <c r="N17" s="124" t="str">
        <f>VLOOKUP(N$7,Графік!$M$5:$P$35,3,0)</f>
        <v>ВВ</v>
      </c>
      <c r="O17" s="124" t="str">
        <f>VLOOKUP(O$7,Графік!$M$5:$P$35,3,0)</f>
        <v>ВВ</v>
      </c>
      <c r="P17" s="124" t="str">
        <f>VLOOKUP(P$7,Графік!$M$5:$P$35,3,0)</f>
        <v>Р</v>
      </c>
      <c r="Q17" s="124" t="str">
        <f>VLOOKUP(Q$7,Графік!$M$5:$P$35,3,0)</f>
        <v>Р</v>
      </c>
      <c r="R17" s="124" t="str">
        <f>VLOOKUP(R$7,Графік!$M$5:$P$35,3,0)</f>
        <v>Р</v>
      </c>
      <c r="S17" s="124" t="str">
        <f>VLOOKUP(S$7,Графік!$M$5:$P$35,3,0)</f>
        <v>Р</v>
      </c>
      <c r="T17" s="124" t="str">
        <f>VLOOKUP(T$7,Графік!$M$5:$P$35,3,0)</f>
        <v>Р</v>
      </c>
      <c r="U17" s="124" t="str">
        <f>VLOOKUP(U$7,Графік!$M$5:$P$35,3,0)</f>
        <v>ВВ</v>
      </c>
      <c r="V17" s="124" t="str">
        <f>VLOOKUP(V$7,Графік!$M$5:$P$35,3,0)</f>
        <v>ВВ</v>
      </c>
      <c r="W17" s="159" t="str">
        <f>VLOOKUP(W$7,Графік!$M$5:$P$35,3,0)</f>
        <v>Р</v>
      </c>
      <c r="X17" s="124" t="str">
        <f>VLOOKUP(X$7,Графік!$M$5:$P$35,3,0)</f>
        <v>Р</v>
      </c>
      <c r="Y17" s="159" t="str">
        <f>VLOOKUP(Y$7,Графік!$M$5:$P$35,3,0)</f>
        <v>Р</v>
      </c>
      <c r="Z17" s="124" t="str">
        <f>VLOOKUP(Z$7,Графік!$M$5:$P$35,3,0)</f>
        <v>Р</v>
      </c>
      <c r="AA17" s="159" t="str">
        <f>VLOOKUP(AA$7,Графік!$M$5:$P$35,3,0)</f>
        <v>Р</v>
      </c>
      <c r="AB17" s="124" t="str">
        <f>VLOOKUP(AB$7,Графік!$M$5:$P$35,3,0)</f>
        <v>ВВ</v>
      </c>
      <c r="AC17" s="124" t="str">
        <f>VLOOKUP(AC$7,Графік!$M$5:$P$35,3,0)</f>
        <v>ВВ</v>
      </c>
      <c r="AD17" s="188" t="str">
        <f>VLOOKUP(AD$7,Графік!$M$5:$P$35,3,0)</f>
        <v>Р</v>
      </c>
      <c r="AE17" s="124" t="str">
        <f>VLOOKUP(AE$7,Графік!$M$5:$P$35,3,0)</f>
        <v>Р</v>
      </c>
      <c r="AF17" s="124" t="str">
        <f>VLOOKUP(AF$7,Графік!$M$5:$P$35,3,0)</f>
        <v>Р</v>
      </c>
      <c r="AG17" s="124" t="str">
        <f>VLOOKUP(AG$7,Графік!$M$5:$P$35,3,0)</f>
        <v>Р</v>
      </c>
      <c r="AH17" s="124"/>
      <c r="AI17" s="124"/>
      <c r="AJ17" s="125"/>
      <c r="AK17" s="321">
        <f ca="1">SUMIF($F17:$AJ20,"Р",$F18:$AJ18)</f>
        <v>136</v>
      </c>
      <c r="AL17" s="279">
        <f ca="1">SUMIF($F19:$AJ20,"НУ",$F20:$AJ20)</f>
        <v>0</v>
      </c>
      <c r="AM17" s="305">
        <f ca="1">SUMIF(F17:AJ20,"РВ",F18:AJ18)</f>
        <v>0</v>
      </c>
      <c r="AN17" s="308">
        <f ca="1">AK17+AL17+AM17</f>
        <v>136</v>
      </c>
      <c r="AO17" s="310">
        <f t="shared" ref="AO17" si="7">COUNTIF($F17:$AJ20,"=Р")</f>
        <v>20</v>
      </c>
      <c r="AP17" s="311">
        <f>COUNTIF($F17:$AJ20,"=ВВ")</f>
        <v>8</v>
      </c>
      <c r="AQ17" s="311">
        <f>COUNTIF($F17:$AJ20,"=В")</f>
        <v>0</v>
      </c>
      <c r="AR17" s="241">
        <f>COUNTIF($F17:$AJ20,"=НА")</f>
        <v>0</v>
      </c>
      <c r="AS17" s="241">
        <f>COUNTIF(F17:AJ20,"=ТН")</f>
        <v>0</v>
      </c>
      <c r="AT17" s="241">
        <f>COUNTIF($F17:$AJ20,"=ВД")</f>
        <v>0</v>
      </c>
      <c r="AU17" s="241">
        <f>COUNTIF($F17:$AJ20,"=ВП")</f>
        <v>0</v>
      </c>
      <c r="AV17" s="241">
        <f>COUNTIF($F17:$AJ20,"=ДД")</f>
        <v>0</v>
      </c>
      <c r="AW17" s="241">
        <f>COUNTIF($F17:$AJ20,"=П")</f>
        <v>0</v>
      </c>
      <c r="AX17" s="241">
        <f>COUNTIF($F17:$AJ20,"=ПР")</f>
        <v>0</v>
      </c>
      <c r="AY17" s="316">
        <f>COUNTIF($F17:$AJ20,"=І")</f>
        <v>0</v>
      </c>
      <c r="AZ17" s="316">
        <f>COUNTIF($F17:$AJ20,"=НЗ")</f>
        <v>0</v>
      </c>
      <c r="BA17" s="318">
        <f>IF(C17&gt;1,Графік!$P$36,"")</f>
        <v>160</v>
      </c>
    </row>
    <row r="18" spans="1:53" ht="15" customHeight="1" x14ac:dyDescent="0.2">
      <c r="A18" s="293"/>
      <c r="B18" s="296"/>
      <c r="C18" s="299"/>
      <c r="D18" s="302"/>
      <c r="E18" s="146"/>
      <c r="F18" s="96">
        <f t="shared" ref="F18:V18" si="8">IF(F17="Р",8,"")</f>
        <v>8</v>
      </c>
      <c r="G18" s="97" t="str">
        <f t="shared" si="8"/>
        <v/>
      </c>
      <c r="H18" s="97" t="str">
        <f t="shared" si="8"/>
        <v/>
      </c>
      <c r="I18" s="97">
        <f t="shared" si="8"/>
        <v>8</v>
      </c>
      <c r="J18" s="97">
        <f t="shared" si="8"/>
        <v>8</v>
      </c>
      <c r="K18" s="97">
        <f t="shared" si="8"/>
        <v>8</v>
      </c>
      <c r="L18" s="97">
        <f t="shared" si="8"/>
        <v>8</v>
      </c>
      <c r="M18" s="97">
        <f t="shared" si="8"/>
        <v>8</v>
      </c>
      <c r="N18" s="97" t="str">
        <f t="shared" si="8"/>
        <v/>
      </c>
      <c r="O18" s="97" t="str">
        <f t="shared" si="8"/>
        <v/>
      </c>
      <c r="P18" s="97">
        <f t="shared" si="8"/>
        <v>8</v>
      </c>
      <c r="Q18" s="97">
        <f t="shared" si="8"/>
        <v>8</v>
      </c>
      <c r="R18" s="97">
        <f t="shared" si="8"/>
        <v>8</v>
      </c>
      <c r="S18" s="97">
        <f t="shared" si="8"/>
        <v>8</v>
      </c>
      <c r="T18" s="97">
        <f t="shared" si="8"/>
        <v>8</v>
      </c>
      <c r="U18" s="97" t="str">
        <f t="shared" si="8"/>
        <v/>
      </c>
      <c r="V18" s="97" t="str">
        <f t="shared" si="8"/>
        <v/>
      </c>
      <c r="W18" s="160">
        <v>8</v>
      </c>
      <c r="X18" s="97">
        <v>8</v>
      </c>
      <c r="Y18" s="160">
        <v>8</v>
      </c>
      <c r="Z18" s="97">
        <v>8</v>
      </c>
      <c r="AA18" s="160">
        <v>8</v>
      </c>
      <c r="AB18" s="97"/>
      <c r="AC18" s="97"/>
      <c r="AD18" s="179">
        <v>8</v>
      </c>
      <c r="AE18" s="97"/>
      <c r="AF18" s="97"/>
      <c r="AG18" s="97"/>
      <c r="AH18" s="97"/>
      <c r="AI18" s="97"/>
      <c r="AJ18" s="98"/>
      <c r="AK18" s="321"/>
      <c r="AL18" s="279"/>
      <c r="AM18" s="305"/>
      <c r="AN18" s="308"/>
      <c r="AO18" s="311"/>
      <c r="AP18" s="311"/>
      <c r="AQ18" s="311"/>
      <c r="AR18" s="241"/>
      <c r="AS18" s="241"/>
      <c r="AT18" s="241"/>
      <c r="AU18" s="241"/>
      <c r="AV18" s="241"/>
      <c r="AW18" s="241"/>
      <c r="AX18" s="241"/>
      <c r="AY18" s="316"/>
      <c r="AZ18" s="316"/>
      <c r="BA18" s="319"/>
    </row>
    <row r="19" spans="1:53" ht="15" customHeight="1" x14ac:dyDescent="0.2">
      <c r="A19" s="293"/>
      <c r="B19" s="296"/>
      <c r="C19" s="299"/>
      <c r="D19" s="302"/>
      <c r="E19" s="146"/>
      <c r="F19" s="100" t="str">
        <f t="shared" ref="F19:V19" si="9">IF(F20&gt;0,"НУ","")</f>
        <v/>
      </c>
      <c r="G19" s="101" t="str">
        <f t="shared" si="9"/>
        <v/>
      </c>
      <c r="H19" s="101" t="str">
        <f t="shared" si="9"/>
        <v/>
      </c>
      <c r="I19" s="101" t="str">
        <f t="shared" si="9"/>
        <v/>
      </c>
      <c r="J19" s="101" t="str">
        <f t="shared" si="9"/>
        <v/>
      </c>
      <c r="K19" s="101" t="str">
        <f t="shared" si="9"/>
        <v/>
      </c>
      <c r="L19" s="101" t="str">
        <f t="shared" si="9"/>
        <v/>
      </c>
      <c r="M19" s="101" t="str">
        <f t="shared" si="9"/>
        <v/>
      </c>
      <c r="N19" s="101" t="str">
        <f t="shared" si="9"/>
        <v/>
      </c>
      <c r="O19" s="101" t="str">
        <f t="shared" si="9"/>
        <v/>
      </c>
      <c r="P19" s="101" t="str">
        <f t="shared" si="9"/>
        <v/>
      </c>
      <c r="Q19" s="101" t="str">
        <f t="shared" si="9"/>
        <v/>
      </c>
      <c r="R19" s="101" t="str">
        <f t="shared" si="9"/>
        <v/>
      </c>
      <c r="S19" s="101" t="str">
        <f t="shared" si="9"/>
        <v/>
      </c>
      <c r="T19" s="101" t="str">
        <f t="shared" si="9"/>
        <v/>
      </c>
      <c r="U19" s="101" t="str">
        <f t="shared" si="9"/>
        <v/>
      </c>
      <c r="V19" s="101" t="str">
        <f t="shared" si="9"/>
        <v/>
      </c>
      <c r="W19" s="102"/>
      <c r="X19" s="101"/>
      <c r="Y19" s="102"/>
      <c r="Z19" s="101"/>
      <c r="AA19" s="102"/>
      <c r="AB19" s="101"/>
      <c r="AC19" s="101"/>
      <c r="AD19" s="180"/>
      <c r="AE19" s="101"/>
      <c r="AF19" s="101"/>
      <c r="AG19" s="101"/>
      <c r="AH19" s="101" t="str">
        <f t="shared" si="6"/>
        <v/>
      </c>
      <c r="AI19" s="101" t="str">
        <f t="shared" si="6"/>
        <v/>
      </c>
      <c r="AJ19" s="130" t="str">
        <f t="shared" si="6"/>
        <v/>
      </c>
      <c r="AK19" s="321"/>
      <c r="AL19" s="279"/>
      <c r="AM19" s="305"/>
      <c r="AN19" s="308"/>
      <c r="AO19" s="311"/>
      <c r="AP19" s="311"/>
      <c r="AQ19" s="311"/>
      <c r="AR19" s="241"/>
      <c r="AS19" s="241"/>
      <c r="AT19" s="241"/>
      <c r="AU19" s="241"/>
      <c r="AV19" s="241"/>
      <c r="AW19" s="241"/>
      <c r="AX19" s="241"/>
      <c r="AY19" s="316"/>
      <c r="AZ19" s="316"/>
      <c r="BA19" s="319"/>
    </row>
    <row r="20" spans="1:53" ht="15" customHeight="1" thickBot="1" x14ac:dyDescent="0.25">
      <c r="A20" s="294"/>
      <c r="B20" s="297"/>
      <c r="C20" s="300"/>
      <c r="D20" s="303"/>
      <c r="E20" s="147"/>
      <c r="F20" s="105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94"/>
      <c r="X20" s="106"/>
      <c r="Y20" s="194"/>
      <c r="Z20" s="106"/>
      <c r="AA20" s="194"/>
      <c r="AB20" s="106"/>
      <c r="AC20" s="106"/>
      <c r="AD20" s="181"/>
      <c r="AE20" s="106"/>
      <c r="AF20" s="106"/>
      <c r="AG20" s="106"/>
      <c r="AH20" s="106"/>
      <c r="AI20" s="106"/>
      <c r="AJ20" s="107"/>
      <c r="AK20" s="322"/>
      <c r="AL20" s="280"/>
      <c r="AM20" s="306"/>
      <c r="AN20" s="309"/>
      <c r="AO20" s="312"/>
      <c r="AP20" s="312"/>
      <c r="AQ20" s="312"/>
      <c r="AR20" s="242"/>
      <c r="AS20" s="242"/>
      <c r="AT20" s="242"/>
      <c r="AU20" s="242"/>
      <c r="AV20" s="242"/>
      <c r="AW20" s="242"/>
      <c r="AX20" s="242"/>
      <c r="AY20" s="317"/>
      <c r="AZ20" s="317"/>
      <c r="BA20" s="320"/>
    </row>
    <row r="21" spans="1:53" ht="15" customHeight="1" x14ac:dyDescent="0.2">
      <c r="A21" s="292">
        <v>4</v>
      </c>
      <c r="B21" s="295" t="str">
        <f>IFERROR(VLOOKUP($C21,Списки!$A$1:$C$4003,2,0),"")</f>
        <v>Булега Богдан Юрійович</v>
      </c>
      <c r="C21" s="343" t="s">
        <v>349</v>
      </c>
      <c r="D21" s="301" t="str">
        <f>IFERROR(VLOOKUP($C21,Списки!$A$1:$C$4003,3,0),"")</f>
        <v>технолог</v>
      </c>
      <c r="E21" s="145"/>
      <c r="F21" s="92" t="str">
        <f>VLOOKUP(F$7,Графік!$M$5:$P$35,3,0)</f>
        <v>Р</v>
      </c>
      <c r="G21" s="124" t="str">
        <f>VLOOKUP(G$7,Графік!$M$5:$P$35,3,0)</f>
        <v>ВВ</v>
      </c>
      <c r="H21" s="124" t="str">
        <f>VLOOKUP(H$7,Графік!$M$5:$P$35,3,0)</f>
        <v>ВВ</v>
      </c>
      <c r="I21" s="124" t="str">
        <f>VLOOKUP(I$7,Графік!$M$5:$P$35,3,0)</f>
        <v>Р</v>
      </c>
      <c r="J21" s="124" t="str">
        <f>VLOOKUP(J$7,Графік!$M$5:$P$35,3,0)</f>
        <v>Р</v>
      </c>
      <c r="K21" s="124" t="str">
        <f>VLOOKUP(K$7,Графік!$M$5:$P$35,3,0)</f>
        <v>Р</v>
      </c>
      <c r="L21" s="124" t="str">
        <f>VLOOKUP(L$7,Графік!$M$5:$P$35,3,0)</f>
        <v>Р</v>
      </c>
      <c r="M21" s="124" t="str">
        <f>VLOOKUP(M$7,Графік!$M$5:$P$35,3,0)</f>
        <v>Р</v>
      </c>
      <c r="N21" s="124" t="str">
        <f>VLOOKUP(N$7,Графік!$M$5:$P$35,3,0)</f>
        <v>ВВ</v>
      </c>
      <c r="O21" s="124" t="str">
        <f>VLOOKUP(O$7,Графік!$M$5:$P$35,3,0)</f>
        <v>ВВ</v>
      </c>
      <c r="P21" s="124" t="str">
        <f>VLOOKUP(P$7,Графік!$M$5:$P$35,3,0)</f>
        <v>Р</v>
      </c>
      <c r="Q21" s="124" t="str">
        <f>VLOOKUP(Q$7,Графік!$M$5:$P$35,3,0)</f>
        <v>Р</v>
      </c>
      <c r="R21" s="124" t="str">
        <f>VLOOKUP(R$7,Графік!$M$5:$P$35,3,0)</f>
        <v>Р</v>
      </c>
      <c r="S21" s="124" t="str">
        <f>VLOOKUP(S$7,Графік!$M$5:$P$35,3,0)</f>
        <v>Р</v>
      </c>
      <c r="T21" s="124" t="str">
        <f>VLOOKUP(T$7,Графік!$M$5:$P$35,3,0)</f>
        <v>Р</v>
      </c>
      <c r="U21" s="124" t="str">
        <f>VLOOKUP(U$7,Графік!$M$5:$P$35,3,0)</f>
        <v>ВВ</v>
      </c>
      <c r="V21" s="124" t="str">
        <f>VLOOKUP(V$7,Графік!$M$5:$P$35,3,0)</f>
        <v>ВВ</v>
      </c>
      <c r="W21" s="159" t="str">
        <f>VLOOKUP(W$7,Графік!$M$5:$P$35,3,0)</f>
        <v>Р</v>
      </c>
      <c r="X21" s="124" t="str">
        <f>VLOOKUP(X$7,Графік!$M$5:$P$35,3,0)</f>
        <v>Р</v>
      </c>
      <c r="Y21" s="159" t="str">
        <f>VLOOKUP(Y$7,Графік!$M$5:$P$35,3,0)</f>
        <v>Р</v>
      </c>
      <c r="Z21" s="124" t="str">
        <f>VLOOKUP(Z$7,Графік!$M$5:$P$35,3,0)</f>
        <v>Р</v>
      </c>
      <c r="AA21" s="159" t="str">
        <f>VLOOKUP(AA$7,Графік!$M$5:$P$35,3,0)</f>
        <v>Р</v>
      </c>
      <c r="AB21" s="124" t="s">
        <v>505</v>
      </c>
      <c r="AC21" s="124" t="s">
        <v>505</v>
      </c>
      <c r="AD21" s="188" t="str">
        <f>VLOOKUP(AD$7,Графік!$M$5:$P$35,3,0)</f>
        <v>Р</v>
      </c>
      <c r="AE21" s="124" t="str">
        <f>VLOOKUP(AE$7,Графік!$M$5:$P$35,3,0)</f>
        <v>Р</v>
      </c>
      <c r="AF21" s="124" t="str">
        <f>VLOOKUP(AF$7,Графік!$M$5:$P$35,3,0)</f>
        <v>Р</v>
      </c>
      <c r="AG21" s="124" t="str">
        <f>VLOOKUP(AG$7,Графік!$M$5:$P$35,3,0)</f>
        <v>Р</v>
      </c>
      <c r="AH21" s="124"/>
      <c r="AI21" s="124"/>
      <c r="AJ21" s="125"/>
      <c r="AK21" s="321">
        <f ca="1">SUMIF($F21:$AJ24,"Р",$F22:$AJ22)</f>
        <v>136</v>
      </c>
      <c r="AL21" s="279">
        <f ca="1">SUMIF($F23:$AJ24,"НУ",$F24:$AJ24)</f>
        <v>4.5</v>
      </c>
      <c r="AM21" s="305">
        <f ca="1">SUMIF(F21:AJ24,"РВ",F22:AJ22)</f>
        <v>19</v>
      </c>
      <c r="AN21" s="308">
        <f ca="1">AK21+AL21+AM21</f>
        <v>159.5</v>
      </c>
      <c r="AO21" s="310">
        <f t="shared" ref="AO21" si="10">COUNTIF($F21:$AJ24,"=Р")</f>
        <v>20</v>
      </c>
      <c r="AP21" s="311">
        <f>COUNTIF($F21:$AJ24,"=ВВ")</f>
        <v>6</v>
      </c>
      <c r="AQ21" s="311">
        <f>COUNTIF($F21:$AJ24,"=В")</f>
        <v>0</v>
      </c>
      <c r="AR21" s="241">
        <f>COUNTIF($F21:$AJ24,"=НА")</f>
        <v>0</v>
      </c>
      <c r="AS21" s="241">
        <f>COUNTIF(F21:AJ24,"=ТН")</f>
        <v>0</v>
      </c>
      <c r="AT21" s="241">
        <f>COUNTIF($F21:$AJ24,"=ВД")</f>
        <v>0</v>
      </c>
      <c r="AU21" s="241">
        <f>COUNTIF($F21:$AJ24,"=ВП")</f>
        <v>0</v>
      </c>
      <c r="AV21" s="241">
        <f>COUNTIF($F21:$AJ24,"=ДД")</f>
        <v>0</v>
      </c>
      <c r="AW21" s="241">
        <f>COUNTIF($F21:$AJ24,"=П")</f>
        <v>0</v>
      </c>
      <c r="AX21" s="241">
        <f>COUNTIF($F21:$AJ24,"=ПР")</f>
        <v>0</v>
      </c>
      <c r="AY21" s="316">
        <f>COUNTIF($F21:$AJ24,"=І")</f>
        <v>0</v>
      </c>
      <c r="AZ21" s="316">
        <f>COUNTIF($F21:$AJ24,"=НЗ")</f>
        <v>0</v>
      </c>
      <c r="BA21" s="318">
        <f>IF(C21&gt;1,Графік!$P$36,"")</f>
        <v>160</v>
      </c>
    </row>
    <row r="22" spans="1:53" ht="15" customHeight="1" x14ac:dyDescent="0.2">
      <c r="A22" s="293"/>
      <c r="B22" s="296"/>
      <c r="C22" s="299"/>
      <c r="D22" s="302"/>
      <c r="E22" s="146"/>
      <c r="F22" s="96">
        <f t="shared" ref="F22:V22" si="11">IF(F21="Р",8,"")</f>
        <v>8</v>
      </c>
      <c r="G22" s="97" t="str">
        <f t="shared" si="11"/>
        <v/>
      </c>
      <c r="H22" s="97" t="str">
        <f t="shared" si="11"/>
        <v/>
      </c>
      <c r="I22" s="97">
        <f t="shared" si="11"/>
        <v>8</v>
      </c>
      <c r="J22" s="97">
        <f t="shared" si="11"/>
        <v>8</v>
      </c>
      <c r="K22" s="97">
        <f t="shared" si="11"/>
        <v>8</v>
      </c>
      <c r="L22" s="97">
        <f t="shared" si="11"/>
        <v>8</v>
      </c>
      <c r="M22" s="97">
        <f t="shared" si="11"/>
        <v>8</v>
      </c>
      <c r="N22" s="97" t="str">
        <f t="shared" si="11"/>
        <v/>
      </c>
      <c r="O22" s="97" t="str">
        <f t="shared" si="11"/>
        <v/>
      </c>
      <c r="P22" s="97">
        <f t="shared" si="11"/>
        <v>8</v>
      </c>
      <c r="Q22" s="97">
        <f t="shared" si="11"/>
        <v>8</v>
      </c>
      <c r="R22" s="97">
        <f t="shared" si="11"/>
        <v>8</v>
      </c>
      <c r="S22" s="97">
        <f t="shared" si="11"/>
        <v>8</v>
      </c>
      <c r="T22" s="97">
        <f t="shared" si="11"/>
        <v>8</v>
      </c>
      <c r="U22" s="97" t="str">
        <f t="shared" si="11"/>
        <v/>
      </c>
      <c r="V22" s="97" t="str">
        <f t="shared" si="11"/>
        <v/>
      </c>
      <c r="W22" s="160">
        <v>8</v>
      </c>
      <c r="X22" s="97">
        <v>8</v>
      </c>
      <c r="Y22" s="160">
        <v>8</v>
      </c>
      <c r="Z22" s="97">
        <v>8</v>
      </c>
      <c r="AA22" s="160">
        <v>8</v>
      </c>
      <c r="AB22" s="97">
        <v>9</v>
      </c>
      <c r="AC22" s="97">
        <v>10</v>
      </c>
      <c r="AD22" s="179">
        <v>8</v>
      </c>
      <c r="AE22" s="97"/>
      <c r="AF22" s="97"/>
      <c r="AG22" s="97"/>
      <c r="AH22" s="97"/>
      <c r="AI22" s="97"/>
      <c r="AJ22" s="98"/>
      <c r="AK22" s="321"/>
      <c r="AL22" s="279"/>
      <c r="AM22" s="305"/>
      <c r="AN22" s="308"/>
      <c r="AO22" s="311"/>
      <c r="AP22" s="311"/>
      <c r="AQ22" s="311"/>
      <c r="AR22" s="241"/>
      <c r="AS22" s="241"/>
      <c r="AT22" s="241"/>
      <c r="AU22" s="241"/>
      <c r="AV22" s="241"/>
      <c r="AW22" s="241"/>
      <c r="AX22" s="241"/>
      <c r="AY22" s="316"/>
      <c r="AZ22" s="316"/>
      <c r="BA22" s="319"/>
    </row>
    <row r="23" spans="1:53" ht="15" customHeight="1" x14ac:dyDescent="0.2">
      <c r="A23" s="293"/>
      <c r="B23" s="296"/>
      <c r="C23" s="299"/>
      <c r="D23" s="302"/>
      <c r="E23" s="146"/>
      <c r="F23" s="100" t="str">
        <f t="shared" ref="F23:V23" si="12">IF(F24&gt;0,"НУ","")</f>
        <v/>
      </c>
      <c r="G23" s="101" t="str">
        <f t="shared" si="12"/>
        <v/>
      </c>
      <c r="H23" s="101" t="str">
        <f t="shared" si="12"/>
        <v/>
      </c>
      <c r="I23" s="101" t="str">
        <f t="shared" si="12"/>
        <v/>
      </c>
      <c r="J23" s="101" t="str">
        <f t="shared" si="12"/>
        <v/>
      </c>
      <c r="K23" s="101" t="str">
        <f t="shared" si="12"/>
        <v/>
      </c>
      <c r="L23" s="101" t="str">
        <f t="shared" si="12"/>
        <v/>
      </c>
      <c r="M23" s="101" t="str">
        <f t="shared" si="12"/>
        <v/>
      </c>
      <c r="N23" s="101" t="str">
        <f t="shared" si="12"/>
        <v/>
      </c>
      <c r="O23" s="101" t="str">
        <f t="shared" si="12"/>
        <v/>
      </c>
      <c r="P23" s="101" t="str">
        <f t="shared" si="12"/>
        <v/>
      </c>
      <c r="Q23" s="101" t="str">
        <f t="shared" si="12"/>
        <v/>
      </c>
      <c r="R23" s="101" t="s">
        <v>509</v>
      </c>
      <c r="S23" s="101" t="str">
        <f t="shared" si="12"/>
        <v/>
      </c>
      <c r="T23" s="101" t="str">
        <f t="shared" si="12"/>
        <v/>
      </c>
      <c r="U23" s="101" t="str">
        <f t="shared" si="12"/>
        <v/>
      </c>
      <c r="V23" s="101" t="str">
        <f t="shared" si="12"/>
        <v/>
      </c>
      <c r="W23" s="102"/>
      <c r="X23" s="101"/>
      <c r="Y23" s="102"/>
      <c r="Z23" s="101"/>
      <c r="AA23" s="102"/>
      <c r="AB23" s="101"/>
      <c r="AC23" s="101"/>
      <c r="AD23" s="180"/>
      <c r="AE23" s="101"/>
      <c r="AF23" s="101"/>
      <c r="AG23" s="101"/>
      <c r="AH23" s="101" t="str">
        <f t="shared" si="6"/>
        <v/>
      </c>
      <c r="AI23" s="101" t="str">
        <f t="shared" si="6"/>
        <v/>
      </c>
      <c r="AJ23" s="130" t="str">
        <f t="shared" si="6"/>
        <v/>
      </c>
      <c r="AK23" s="321"/>
      <c r="AL23" s="279"/>
      <c r="AM23" s="305"/>
      <c r="AN23" s="308"/>
      <c r="AO23" s="311"/>
      <c r="AP23" s="311"/>
      <c r="AQ23" s="311"/>
      <c r="AR23" s="241"/>
      <c r="AS23" s="241"/>
      <c r="AT23" s="241"/>
      <c r="AU23" s="241"/>
      <c r="AV23" s="241"/>
      <c r="AW23" s="241"/>
      <c r="AX23" s="241"/>
      <c r="AY23" s="316"/>
      <c r="AZ23" s="316"/>
      <c r="BA23" s="319"/>
    </row>
    <row r="24" spans="1:53" ht="15" customHeight="1" thickBot="1" x14ac:dyDescent="0.25">
      <c r="A24" s="294"/>
      <c r="B24" s="297"/>
      <c r="C24" s="300"/>
      <c r="D24" s="303"/>
      <c r="E24" s="147"/>
      <c r="F24" s="105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>
        <v>4.5</v>
      </c>
      <c r="S24" s="106"/>
      <c r="T24" s="106"/>
      <c r="U24" s="106"/>
      <c r="V24" s="106"/>
      <c r="W24" s="194"/>
      <c r="X24" s="106"/>
      <c r="Y24" s="194"/>
      <c r="Z24" s="106"/>
      <c r="AA24" s="194"/>
      <c r="AB24" s="106"/>
      <c r="AC24" s="106"/>
      <c r="AD24" s="181"/>
      <c r="AE24" s="106"/>
      <c r="AF24" s="106"/>
      <c r="AG24" s="106"/>
      <c r="AH24" s="106"/>
      <c r="AI24" s="106"/>
      <c r="AJ24" s="107"/>
      <c r="AK24" s="322"/>
      <c r="AL24" s="280"/>
      <c r="AM24" s="306"/>
      <c r="AN24" s="309"/>
      <c r="AO24" s="312"/>
      <c r="AP24" s="312"/>
      <c r="AQ24" s="312"/>
      <c r="AR24" s="242"/>
      <c r="AS24" s="242"/>
      <c r="AT24" s="242"/>
      <c r="AU24" s="242"/>
      <c r="AV24" s="242"/>
      <c r="AW24" s="242"/>
      <c r="AX24" s="242"/>
      <c r="AY24" s="317"/>
      <c r="AZ24" s="317"/>
      <c r="BA24" s="320"/>
    </row>
    <row r="25" spans="1:53" ht="15" customHeight="1" x14ac:dyDescent="0.2">
      <c r="A25" s="292">
        <v>5</v>
      </c>
      <c r="B25" s="295" t="str">
        <f>IFERROR(VLOOKUP($C25,Списки!$A$1:$C$4003,2,0),"")</f>
        <v>Гімчинський Михайло Федорович</v>
      </c>
      <c r="C25" s="343" t="s">
        <v>351</v>
      </c>
      <c r="D25" s="301" t="str">
        <f>IFERROR(VLOOKUP($C25,Списки!$A$1:$C$4003,3,0),"")</f>
        <v>технолог</v>
      </c>
      <c r="E25" s="145"/>
      <c r="F25" s="92" t="str">
        <f>VLOOKUP(F$7,Графік!$M$5:$P$35,3,0)</f>
        <v>Р</v>
      </c>
      <c r="G25" s="124" t="str">
        <f>VLOOKUP(G$7,Графік!$M$5:$P$35,3,0)</f>
        <v>ВВ</v>
      </c>
      <c r="H25" s="124" t="str">
        <f>VLOOKUP(H$7,Графік!$M$5:$P$35,3,0)</f>
        <v>ВВ</v>
      </c>
      <c r="I25" s="124" t="str">
        <f>VLOOKUP(I$7,Графік!$M$5:$P$35,3,0)</f>
        <v>Р</v>
      </c>
      <c r="J25" s="124" t="str">
        <f>VLOOKUP(J$7,Графік!$M$5:$P$35,3,0)</f>
        <v>Р</v>
      </c>
      <c r="K25" s="124" t="str">
        <f>VLOOKUP(K$7,Графік!$M$5:$P$35,3,0)</f>
        <v>Р</v>
      </c>
      <c r="L25" s="124" t="str">
        <f>VLOOKUP(L$7,Графік!$M$5:$P$35,3,0)</f>
        <v>Р</v>
      </c>
      <c r="M25" s="124" t="str">
        <f>VLOOKUP(M$7,Графік!$M$5:$P$35,3,0)</f>
        <v>Р</v>
      </c>
      <c r="N25" s="124" t="str">
        <f>VLOOKUP(N$7,Графік!$M$5:$P$35,3,0)</f>
        <v>ВВ</v>
      </c>
      <c r="O25" s="124" t="str">
        <f>VLOOKUP(O$7,Графік!$M$5:$P$35,3,0)</f>
        <v>ВВ</v>
      </c>
      <c r="P25" s="124" t="str">
        <f>VLOOKUP(P$7,Графік!$M$5:$P$35,3,0)</f>
        <v>Р</v>
      </c>
      <c r="Q25" s="124" t="str">
        <f>VLOOKUP(Q$7,Графік!$M$5:$P$35,3,0)</f>
        <v>Р</v>
      </c>
      <c r="R25" s="124" t="str">
        <f>VLOOKUP(R$7,Графік!$M$5:$P$35,3,0)</f>
        <v>Р</v>
      </c>
      <c r="S25" s="124" t="str">
        <f>VLOOKUP(S$7,Графік!$M$5:$P$35,3,0)</f>
        <v>Р</v>
      </c>
      <c r="T25" s="124" t="str">
        <f>VLOOKUP(T$7,Графік!$M$5:$P$35,3,0)</f>
        <v>Р</v>
      </c>
      <c r="U25" s="124" t="str">
        <f>VLOOKUP(U$7,Графік!$M$5:$P$35,3,0)</f>
        <v>ВВ</v>
      </c>
      <c r="V25" s="124" t="str">
        <f>VLOOKUP(V$7,Графік!$M$5:$P$35,3,0)</f>
        <v>ВВ</v>
      </c>
      <c r="W25" s="159" t="s">
        <v>500</v>
      </c>
      <c r="X25" s="159" t="s">
        <v>500</v>
      </c>
      <c r="Y25" s="159" t="s">
        <v>500</v>
      </c>
      <c r="Z25" s="159" t="s">
        <v>500</v>
      </c>
      <c r="AA25" s="159" t="s">
        <v>500</v>
      </c>
      <c r="AB25" s="124" t="str">
        <f>VLOOKUP(AB$7,Графік!$M$5:$P$35,3,0)</f>
        <v>ВВ</v>
      </c>
      <c r="AC25" s="124" t="str">
        <f>VLOOKUP(AC$7,Графік!$M$5:$P$35,3,0)</f>
        <v>ВВ</v>
      </c>
      <c r="AD25" s="188" t="str">
        <f>VLOOKUP(AD$7,Графік!$M$5:$P$35,3,0)</f>
        <v>Р</v>
      </c>
      <c r="AE25" s="124" t="str">
        <f>VLOOKUP(AE$7,Графік!$M$5:$P$35,3,0)</f>
        <v>Р</v>
      </c>
      <c r="AF25" s="124" t="str">
        <f>VLOOKUP(AF$7,Графік!$M$5:$P$35,3,0)</f>
        <v>Р</v>
      </c>
      <c r="AG25" s="124" t="str">
        <f>VLOOKUP(AG$7,Графік!$M$5:$P$35,3,0)</f>
        <v>Р</v>
      </c>
      <c r="AH25" s="124"/>
      <c r="AI25" s="124"/>
      <c r="AJ25" s="125"/>
      <c r="AK25" s="321">
        <f ca="1">SUMIF($F25:$AJ28,"Р",$F26:$AJ26)</f>
        <v>96</v>
      </c>
      <c r="AL25" s="279">
        <f ca="1">SUMIF($F27:$AJ28,"НУ",$F28:$AJ28)</f>
        <v>3.5</v>
      </c>
      <c r="AM25" s="305">
        <f ca="1">SUMIF(F25:AJ28,"РВ",F26:AJ26)</f>
        <v>0</v>
      </c>
      <c r="AN25" s="308">
        <f ca="1">AK25+AL25+AM25</f>
        <v>99.5</v>
      </c>
      <c r="AO25" s="310">
        <f t="shared" ref="AO25" si="13">COUNTIF($F25:$AJ28,"=Р")</f>
        <v>15</v>
      </c>
      <c r="AP25" s="311">
        <f>COUNTIF($F25:$AJ28,"=ВВ")</f>
        <v>8</v>
      </c>
      <c r="AQ25" s="311">
        <f>COUNTIF($F25:$AJ28,"=В")</f>
        <v>0</v>
      </c>
      <c r="AR25" s="241">
        <f>COUNTIF($F25:$AJ28,"=НА")</f>
        <v>0</v>
      </c>
      <c r="AS25" s="241">
        <f>COUNTIF(F25:AJ28,"=ТН")</f>
        <v>5</v>
      </c>
      <c r="AT25" s="241">
        <f>COUNTIF($F25:$AJ28,"=ВД")</f>
        <v>0</v>
      </c>
      <c r="AU25" s="241">
        <f>COUNTIF($F25:$AJ28,"=ВП")</f>
        <v>0</v>
      </c>
      <c r="AV25" s="241">
        <f>COUNTIF($F25:$AJ28,"=ДД")</f>
        <v>0</v>
      </c>
      <c r="AW25" s="241">
        <f>COUNTIF($F25:$AJ28,"=П")</f>
        <v>0</v>
      </c>
      <c r="AX25" s="241">
        <f>COUNTIF($F25:$AJ28,"=ПР")</f>
        <v>0</v>
      </c>
      <c r="AY25" s="316">
        <f>COUNTIF($F25:$AJ28,"=І")</f>
        <v>0</v>
      </c>
      <c r="AZ25" s="316">
        <f>COUNTIF($F25:$AJ28,"=НЗ")</f>
        <v>0</v>
      </c>
      <c r="BA25" s="318">
        <f>IF(C25&gt;1,Графік!$P$36,"")</f>
        <v>160</v>
      </c>
    </row>
    <row r="26" spans="1:53" ht="15" customHeight="1" x14ac:dyDescent="0.2">
      <c r="A26" s="293"/>
      <c r="B26" s="296"/>
      <c r="C26" s="299"/>
      <c r="D26" s="302"/>
      <c r="E26" s="146"/>
      <c r="F26" s="96">
        <f t="shared" ref="F26:V26" si="14">IF(F25="Р",8,"")</f>
        <v>8</v>
      </c>
      <c r="G26" s="97" t="str">
        <f t="shared" si="14"/>
        <v/>
      </c>
      <c r="H26" s="97" t="str">
        <f t="shared" si="14"/>
        <v/>
      </c>
      <c r="I26" s="97">
        <f t="shared" si="14"/>
        <v>8</v>
      </c>
      <c r="J26" s="97">
        <f t="shared" si="14"/>
        <v>8</v>
      </c>
      <c r="K26" s="97">
        <f t="shared" si="14"/>
        <v>8</v>
      </c>
      <c r="L26" s="97">
        <f t="shared" si="14"/>
        <v>8</v>
      </c>
      <c r="M26" s="97">
        <f t="shared" si="14"/>
        <v>8</v>
      </c>
      <c r="N26" s="97" t="str">
        <f t="shared" si="14"/>
        <v/>
      </c>
      <c r="O26" s="97" t="str">
        <f t="shared" si="14"/>
        <v/>
      </c>
      <c r="P26" s="97">
        <f t="shared" si="14"/>
        <v>8</v>
      </c>
      <c r="Q26" s="97">
        <f t="shared" si="14"/>
        <v>8</v>
      </c>
      <c r="R26" s="97">
        <f t="shared" si="14"/>
        <v>8</v>
      </c>
      <c r="S26" s="97">
        <f t="shared" si="14"/>
        <v>8</v>
      </c>
      <c r="T26" s="97">
        <f t="shared" si="14"/>
        <v>8</v>
      </c>
      <c r="U26" s="97" t="str">
        <f t="shared" si="14"/>
        <v/>
      </c>
      <c r="V26" s="97" t="str">
        <f t="shared" si="14"/>
        <v/>
      </c>
      <c r="W26" s="160"/>
      <c r="X26" s="97"/>
      <c r="Y26" s="160"/>
      <c r="Z26" s="97"/>
      <c r="AA26" s="160"/>
      <c r="AB26" s="97"/>
      <c r="AC26" s="97"/>
      <c r="AD26" s="179">
        <v>8</v>
      </c>
      <c r="AE26" s="97"/>
      <c r="AF26" s="97"/>
      <c r="AG26" s="97"/>
      <c r="AH26" s="97"/>
      <c r="AI26" s="97"/>
      <c r="AJ26" s="98"/>
      <c r="AK26" s="321"/>
      <c r="AL26" s="279"/>
      <c r="AM26" s="305"/>
      <c r="AN26" s="308"/>
      <c r="AO26" s="311"/>
      <c r="AP26" s="311"/>
      <c r="AQ26" s="311"/>
      <c r="AR26" s="241"/>
      <c r="AS26" s="241"/>
      <c r="AT26" s="241"/>
      <c r="AU26" s="241"/>
      <c r="AV26" s="241"/>
      <c r="AW26" s="241"/>
      <c r="AX26" s="241"/>
      <c r="AY26" s="316"/>
      <c r="AZ26" s="316"/>
      <c r="BA26" s="319"/>
    </row>
    <row r="27" spans="1:53" ht="15" customHeight="1" x14ac:dyDescent="0.2">
      <c r="A27" s="293"/>
      <c r="B27" s="296"/>
      <c r="C27" s="299"/>
      <c r="D27" s="302"/>
      <c r="E27" s="146"/>
      <c r="F27" s="100" t="str">
        <f t="shared" ref="F27:V27" si="15">IF(F28&gt;0,"НУ","")</f>
        <v/>
      </c>
      <c r="G27" s="101" t="str">
        <f t="shared" si="15"/>
        <v/>
      </c>
      <c r="H27" s="101" t="str">
        <f t="shared" si="15"/>
        <v/>
      </c>
      <c r="I27" s="101" t="str">
        <f t="shared" si="15"/>
        <v/>
      </c>
      <c r="J27" s="101" t="str">
        <f t="shared" si="15"/>
        <v/>
      </c>
      <c r="K27" s="101" t="str">
        <f t="shared" si="15"/>
        <v/>
      </c>
      <c r="L27" s="101" t="str">
        <f t="shared" si="15"/>
        <v/>
      </c>
      <c r="M27" s="101" t="str">
        <f t="shared" si="15"/>
        <v/>
      </c>
      <c r="N27" s="101" t="str">
        <f t="shared" si="15"/>
        <v/>
      </c>
      <c r="O27" s="101" t="str">
        <f t="shared" si="15"/>
        <v/>
      </c>
      <c r="P27" s="101" t="str">
        <f t="shared" si="15"/>
        <v/>
      </c>
      <c r="Q27" s="101" t="str">
        <f t="shared" si="15"/>
        <v/>
      </c>
      <c r="R27" s="101" t="s">
        <v>509</v>
      </c>
      <c r="S27" s="101" t="str">
        <f t="shared" si="15"/>
        <v/>
      </c>
      <c r="T27" s="101" t="str">
        <f t="shared" si="15"/>
        <v/>
      </c>
      <c r="U27" s="101" t="str">
        <f t="shared" si="15"/>
        <v/>
      </c>
      <c r="V27" s="101" t="str">
        <f t="shared" si="15"/>
        <v/>
      </c>
      <c r="W27" s="102"/>
      <c r="X27" s="101"/>
      <c r="Y27" s="102"/>
      <c r="Z27" s="101"/>
      <c r="AA27" s="102"/>
      <c r="AB27" s="101"/>
      <c r="AC27" s="101"/>
      <c r="AD27" s="180"/>
      <c r="AE27" s="101"/>
      <c r="AF27" s="101"/>
      <c r="AG27" s="101"/>
      <c r="AH27" s="101" t="str">
        <f t="shared" si="6"/>
        <v/>
      </c>
      <c r="AI27" s="101" t="str">
        <f t="shared" si="6"/>
        <v/>
      </c>
      <c r="AJ27" s="130" t="str">
        <f t="shared" si="6"/>
        <v/>
      </c>
      <c r="AK27" s="321"/>
      <c r="AL27" s="279"/>
      <c r="AM27" s="305"/>
      <c r="AN27" s="308"/>
      <c r="AO27" s="311"/>
      <c r="AP27" s="311"/>
      <c r="AQ27" s="311"/>
      <c r="AR27" s="241"/>
      <c r="AS27" s="241"/>
      <c r="AT27" s="241"/>
      <c r="AU27" s="241"/>
      <c r="AV27" s="241"/>
      <c r="AW27" s="241"/>
      <c r="AX27" s="241"/>
      <c r="AY27" s="316"/>
      <c r="AZ27" s="316"/>
      <c r="BA27" s="319"/>
    </row>
    <row r="28" spans="1:53" ht="15" customHeight="1" thickBot="1" x14ac:dyDescent="0.25">
      <c r="A28" s="294"/>
      <c r="B28" s="297"/>
      <c r="C28" s="300"/>
      <c r="D28" s="303"/>
      <c r="E28" s="147"/>
      <c r="F28" s="105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>
        <v>3.5</v>
      </c>
      <c r="S28" s="106"/>
      <c r="T28" s="106"/>
      <c r="U28" s="106"/>
      <c r="V28" s="106"/>
      <c r="W28" s="194"/>
      <c r="X28" s="106"/>
      <c r="Y28" s="194"/>
      <c r="Z28" s="106"/>
      <c r="AA28" s="194"/>
      <c r="AB28" s="106"/>
      <c r="AC28" s="106"/>
      <c r="AD28" s="181"/>
      <c r="AE28" s="106"/>
      <c r="AF28" s="106"/>
      <c r="AG28" s="106"/>
      <c r="AH28" s="106"/>
      <c r="AI28" s="106"/>
      <c r="AJ28" s="107"/>
      <c r="AK28" s="322"/>
      <c r="AL28" s="280"/>
      <c r="AM28" s="306"/>
      <c r="AN28" s="309"/>
      <c r="AO28" s="312"/>
      <c r="AP28" s="312"/>
      <c r="AQ28" s="312"/>
      <c r="AR28" s="242"/>
      <c r="AS28" s="242"/>
      <c r="AT28" s="242"/>
      <c r="AU28" s="242"/>
      <c r="AV28" s="242"/>
      <c r="AW28" s="242"/>
      <c r="AX28" s="242"/>
      <c r="AY28" s="317"/>
      <c r="AZ28" s="317"/>
      <c r="BA28" s="320"/>
    </row>
    <row r="29" spans="1:53" ht="15" customHeight="1" x14ac:dyDescent="0.2">
      <c r="A29" s="292">
        <v>6</v>
      </c>
      <c r="B29" s="295" t="str">
        <f>IFERROR(VLOOKUP($C29,Списки!$A$1:$C$4003,2,0),"")</f>
        <v>Грек Віталія Сергіївна</v>
      </c>
      <c r="C29" s="343" t="s">
        <v>328</v>
      </c>
      <c r="D29" s="301" t="str">
        <f>IFERROR(VLOOKUP($C29,Списки!$A$1:$C$4003,3,0),"")</f>
        <v>фахівець з нормування праці</v>
      </c>
      <c r="E29" s="145"/>
      <c r="F29" s="92" t="str">
        <f>VLOOKUP(F$7,Графік!$M$5:$P$35,3,0)</f>
        <v>Р</v>
      </c>
      <c r="G29" s="124" t="str">
        <f>VLOOKUP(G$7,Графік!$M$5:$P$35,3,0)</f>
        <v>ВВ</v>
      </c>
      <c r="H29" s="124" t="str">
        <f>VLOOKUP(H$7,Графік!$M$5:$P$35,3,0)</f>
        <v>ВВ</v>
      </c>
      <c r="I29" s="124" t="str">
        <f>VLOOKUP(I$7,Графік!$M$5:$P$35,3,0)</f>
        <v>Р</v>
      </c>
      <c r="J29" s="124" t="str">
        <f>VLOOKUP(J$7,Графік!$M$5:$P$35,3,0)</f>
        <v>Р</v>
      </c>
      <c r="K29" s="124" t="str">
        <f>VLOOKUP(K$7,Графік!$M$5:$P$35,3,0)</f>
        <v>Р</v>
      </c>
      <c r="L29" s="124" t="str">
        <f>VLOOKUP(L$7,Графік!$M$5:$P$35,3,0)</f>
        <v>Р</v>
      </c>
      <c r="M29" s="124" t="str">
        <f>VLOOKUP(M$7,Графік!$M$5:$P$35,3,0)</f>
        <v>Р</v>
      </c>
      <c r="N29" s="124" t="str">
        <f>VLOOKUP(N$7,Графік!$M$5:$P$35,3,0)</f>
        <v>ВВ</v>
      </c>
      <c r="O29" s="124" t="str">
        <f>VLOOKUP(O$7,Графік!$M$5:$P$35,3,0)</f>
        <v>ВВ</v>
      </c>
      <c r="P29" s="124" t="str">
        <f>VLOOKUP(P$7,Графік!$M$5:$P$35,3,0)</f>
        <v>Р</v>
      </c>
      <c r="Q29" s="124" t="str">
        <f>VLOOKUP(Q$7,Графік!$M$5:$P$35,3,0)</f>
        <v>Р</v>
      </c>
      <c r="R29" s="124" t="str">
        <f>VLOOKUP(R$7,Графік!$M$5:$P$35,3,0)</f>
        <v>Р</v>
      </c>
      <c r="S29" s="124" t="str">
        <f>VLOOKUP(S$7,Графік!$M$5:$P$35,3,0)</f>
        <v>Р</v>
      </c>
      <c r="T29" s="124" t="str">
        <f>VLOOKUP(T$7,Графік!$M$5:$P$35,3,0)</f>
        <v>Р</v>
      </c>
      <c r="U29" s="124" t="str">
        <f>VLOOKUP(U$7,Графік!$M$5:$P$35,3,0)</f>
        <v>ВВ</v>
      </c>
      <c r="V29" s="124" t="str">
        <f>VLOOKUP(V$7,Графік!$M$5:$P$35,3,0)</f>
        <v>ВВ</v>
      </c>
      <c r="W29" s="159" t="str">
        <f>VLOOKUP(W$7,Графік!$M$5:$P$35,3,0)</f>
        <v>Р</v>
      </c>
      <c r="X29" s="124" t="str">
        <f>VLOOKUP(X$7,Графік!$M$5:$P$35,3,0)</f>
        <v>Р</v>
      </c>
      <c r="Y29" s="159" t="str">
        <f>VLOOKUP(Y$7,Графік!$M$5:$P$35,3,0)</f>
        <v>Р</v>
      </c>
      <c r="Z29" s="124" t="str">
        <f>VLOOKUP(Z$7,Графік!$M$5:$P$35,3,0)</f>
        <v>Р</v>
      </c>
      <c r="AA29" s="159" t="str">
        <f>VLOOKUP(AA$7,Графік!$M$5:$P$35,3,0)</f>
        <v>Р</v>
      </c>
      <c r="AB29" s="124" t="str">
        <f>VLOOKUP(AB$7,Графік!$M$5:$P$35,3,0)</f>
        <v>ВВ</v>
      </c>
      <c r="AC29" s="124" t="str">
        <f>VLOOKUP(AC$7,Графік!$M$5:$P$35,3,0)</f>
        <v>ВВ</v>
      </c>
      <c r="AD29" s="188" t="str">
        <f>VLOOKUP(AD$7,Графік!$M$5:$P$35,3,0)</f>
        <v>Р</v>
      </c>
      <c r="AE29" s="124" t="str">
        <f>VLOOKUP(AE$7,Графік!$M$5:$P$35,3,0)</f>
        <v>Р</v>
      </c>
      <c r="AF29" s="124" t="str">
        <f>VLOOKUP(AF$7,Графік!$M$5:$P$35,3,0)</f>
        <v>Р</v>
      </c>
      <c r="AG29" s="124" t="str">
        <f>VLOOKUP(AG$7,Графік!$M$5:$P$35,3,0)</f>
        <v>Р</v>
      </c>
      <c r="AH29" s="124"/>
      <c r="AI29" s="124"/>
      <c r="AJ29" s="125"/>
      <c r="AK29" s="321">
        <f ca="1">SUMIF($F29:$AJ32,"Р",$F30:$AJ30)</f>
        <v>136</v>
      </c>
      <c r="AL29" s="279">
        <f ca="1">SUMIF($F31:$AJ32,"НУ",$F32:$AJ32)</f>
        <v>0</v>
      </c>
      <c r="AM29" s="305">
        <f ca="1">SUMIF(F29:AJ32,"РВ",F30:AJ30)</f>
        <v>0</v>
      </c>
      <c r="AN29" s="308">
        <f ca="1">AK29+AL29+AM29</f>
        <v>136</v>
      </c>
      <c r="AO29" s="310">
        <f t="shared" ref="AO29" si="16">COUNTIF($F29:$AJ32,"=Р")</f>
        <v>20</v>
      </c>
      <c r="AP29" s="311">
        <f>COUNTIF($F29:$AJ32,"=ВВ")</f>
        <v>8</v>
      </c>
      <c r="AQ29" s="311">
        <f>COUNTIF($F29:$AJ32,"=В")</f>
        <v>0</v>
      </c>
      <c r="AR29" s="241">
        <f>COUNTIF($F29:$AJ32,"=НА")</f>
        <v>0</v>
      </c>
      <c r="AS29" s="241">
        <f>COUNTIF(F29:AJ32,"=ТН")</f>
        <v>0</v>
      </c>
      <c r="AT29" s="241">
        <f>COUNTIF($F29:$AJ32,"=ВД")</f>
        <v>0</v>
      </c>
      <c r="AU29" s="241">
        <f>COUNTIF($F29:$AJ32,"=ВП")</f>
        <v>0</v>
      </c>
      <c r="AV29" s="241">
        <f>COUNTIF($F29:$AJ32,"=ДД")</f>
        <v>0</v>
      </c>
      <c r="AW29" s="241">
        <f>COUNTIF($F29:$AJ32,"=П")</f>
        <v>0</v>
      </c>
      <c r="AX29" s="241">
        <f>COUNTIF($F29:$AJ32,"=ПР")</f>
        <v>0</v>
      </c>
      <c r="AY29" s="316">
        <f>COUNTIF($F29:$AJ32,"=І")</f>
        <v>0</v>
      </c>
      <c r="AZ29" s="316">
        <f>COUNTIF($F29:$AJ32,"=НЗ")</f>
        <v>0</v>
      </c>
      <c r="BA29" s="318">
        <f>IF(C29&gt;1,Графік!$P$36,"")</f>
        <v>160</v>
      </c>
    </row>
    <row r="30" spans="1:53" ht="15" customHeight="1" x14ac:dyDescent="0.2">
      <c r="A30" s="293"/>
      <c r="B30" s="296"/>
      <c r="C30" s="299"/>
      <c r="D30" s="302"/>
      <c r="E30" s="146"/>
      <c r="F30" s="96">
        <f t="shared" ref="F30:T30" si="17">IF(F29="Р",8,"")</f>
        <v>8</v>
      </c>
      <c r="G30" s="97" t="str">
        <f t="shared" si="17"/>
        <v/>
      </c>
      <c r="H30" s="97" t="str">
        <f t="shared" si="17"/>
        <v/>
      </c>
      <c r="I30" s="97">
        <f t="shared" si="17"/>
        <v>8</v>
      </c>
      <c r="J30" s="97">
        <f t="shared" si="17"/>
        <v>8</v>
      </c>
      <c r="K30" s="97">
        <f t="shared" si="17"/>
        <v>8</v>
      </c>
      <c r="L30" s="97">
        <f t="shared" si="17"/>
        <v>8</v>
      </c>
      <c r="M30" s="97">
        <f t="shared" si="17"/>
        <v>8</v>
      </c>
      <c r="N30" s="97" t="str">
        <f t="shared" si="17"/>
        <v/>
      </c>
      <c r="O30" s="97" t="str">
        <f t="shared" si="17"/>
        <v/>
      </c>
      <c r="P30" s="97">
        <f t="shared" si="17"/>
        <v>8</v>
      </c>
      <c r="Q30" s="97">
        <f t="shared" si="17"/>
        <v>8</v>
      </c>
      <c r="R30" s="97">
        <f t="shared" si="17"/>
        <v>8</v>
      </c>
      <c r="S30" s="97">
        <f t="shared" si="17"/>
        <v>8</v>
      </c>
      <c r="T30" s="97">
        <f t="shared" si="17"/>
        <v>8</v>
      </c>
      <c r="U30" s="97"/>
      <c r="V30" s="97"/>
      <c r="W30" s="160">
        <v>8</v>
      </c>
      <c r="X30" s="97">
        <v>8</v>
      </c>
      <c r="Y30" s="160">
        <v>8</v>
      </c>
      <c r="Z30" s="97">
        <v>8</v>
      </c>
      <c r="AA30" s="160">
        <v>8</v>
      </c>
      <c r="AB30" s="97"/>
      <c r="AC30" s="97"/>
      <c r="AD30" s="179">
        <v>8</v>
      </c>
      <c r="AE30" s="97"/>
      <c r="AF30" s="97"/>
      <c r="AG30" s="97"/>
      <c r="AH30" s="97"/>
      <c r="AI30" s="97"/>
      <c r="AJ30" s="98"/>
      <c r="AK30" s="321"/>
      <c r="AL30" s="279"/>
      <c r="AM30" s="305"/>
      <c r="AN30" s="308"/>
      <c r="AO30" s="311"/>
      <c r="AP30" s="311"/>
      <c r="AQ30" s="311"/>
      <c r="AR30" s="241"/>
      <c r="AS30" s="241"/>
      <c r="AT30" s="241"/>
      <c r="AU30" s="241"/>
      <c r="AV30" s="241"/>
      <c r="AW30" s="241"/>
      <c r="AX30" s="241"/>
      <c r="AY30" s="316"/>
      <c r="AZ30" s="316"/>
      <c r="BA30" s="319"/>
    </row>
    <row r="31" spans="1:53" ht="15" customHeight="1" x14ac:dyDescent="0.2">
      <c r="A31" s="293"/>
      <c r="B31" s="296"/>
      <c r="C31" s="299"/>
      <c r="D31" s="302"/>
      <c r="E31" s="146"/>
      <c r="F31" s="100" t="str">
        <f t="shared" ref="F31:R31" si="18">IF(F32&gt;0,"НУ","")</f>
        <v/>
      </c>
      <c r="G31" s="101" t="str">
        <f t="shared" si="18"/>
        <v/>
      </c>
      <c r="H31" s="101" t="str">
        <f t="shared" si="18"/>
        <v/>
      </c>
      <c r="I31" s="101" t="str">
        <f t="shared" si="18"/>
        <v/>
      </c>
      <c r="J31" s="101" t="str">
        <f t="shared" si="18"/>
        <v/>
      </c>
      <c r="K31" s="101" t="str">
        <f t="shared" si="18"/>
        <v/>
      </c>
      <c r="L31" s="101" t="str">
        <f t="shared" si="18"/>
        <v/>
      </c>
      <c r="M31" s="101" t="str">
        <f t="shared" si="18"/>
        <v/>
      </c>
      <c r="N31" s="101" t="str">
        <f t="shared" si="18"/>
        <v/>
      </c>
      <c r="O31" s="101" t="str">
        <f t="shared" si="18"/>
        <v/>
      </c>
      <c r="P31" s="101" t="str">
        <f t="shared" si="18"/>
        <v/>
      </c>
      <c r="Q31" s="101" t="str">
        <f t="shared" si="18"/>
        <v/>
      </c>
      <c r="R31" s="101" t="str">
        <f t="shared" si="18"/>
        <v/>
      </c>
      <c r="S31" s="101"/>
      <c r="T31" s="101"/>
      <c r="U31" s="101"/>
      <c r="V31" s="101"/>
      <c r="W31" s="102"/>
      <c r="X31" s="101"/>
      <c r="Y31" s="102"/>
      <c r="Z31" s="101"/>
      <c r="AA31" s="102"/>
      <c r="AB31" s="101"/>
      <c r="AC31" s="101"/>
      <c r="AD31" s="180"/>
      <c r="AE31" s="101"/>
      <c r="AF31" s="101"/>
      <c r="AG31" s="101"/>
      <c r="AH31" s="101" t="str">
        <f t="shared" si="6"/>
        <v/>
      </c>
      <c r="AI31" s="101" t="str">
        <f t="shared" si="6"/>
        <v/>
      </c>
      <c r="AJ31" s="130" t="str">
        <f t="shared" si="6"/>
        <v/>
      </c>
      <c r="AK31" s="321"/>
      <c r="AL31" s="279"/>
      <c r="AM31" s="305"/>
      <c r="AN31" s="308"/>
      <c r="AO31" s="311"/>
      <c r="AP31" s="311"/>
      <c r="AQ31" s="311"/>
      <c r="AR31" s="241"/>
      <c r="AS31" s="241"/>
      <c r="AT31" s="241"/>
      <c r="AU31" s="241"/>
      <c r="AV31" s="241"/>
      <c r="AW31" s="241"/>
      <c r="AX31" s="241"/>
      <c r="AY31" s="316"/>
      <c r="AZ31" s="316"/>
      <c r="BA31" s="319"/>
    </row>
    <row r="32" spans="1:53" ht="15" customHeight="1" thickBot="1" x14ac:dyDescent="0.25">
      <c r="A32" s="294"/>
      <c r="B32" s="297"/>
      <c r="C32" s="300"/>
      <c r="D32" s="303"/>
      <c r="E32" s="147"/>
      <c r="F32" s="105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94"/>
      <c r="X32" s="106"/>
      <c r="Y32" s="194"/>
      <c r="Z32" s="106"/>
      <c r="AA32" s="194"/>
      <c r="AB32" s="106"/>
      <c r="AC32" s="106"/>
      <c r="AD32" s="181"/>
      <c r="AE32" s="106"/>
      <c r="AF32" s="106"/>
      <c r="AG32" s="106"/>
      <c r="AH32" s="106"/>
      <c r="AI32" s="106"/>
      <c r="AJ32" s="107"/>
      <c r="AK32" s="322"/>
      <c r="AL32" s="280"/>
      <c r="AM32" s="306"/>
      <c r="AN32" s="309"/>
      <c r="AO32" s="312"/>
      <c r="AP32" s="312"/>
      <c r="AQ32" s="312"/>
      <c r="AR32" s="242"/>
      <c r="AS32" s="242"/>
      <c r="AT32" s="242"/>
      <c r="AU32" s="242"/>
      <c r="AV32" s="242"/>
      <c r="AW32" s="242"/>
      <c r="AX32" s="242"/>
      <c r="AY32" s="317"/>
      <c r="AZ32" s="317"/>
      <c r="BA32" s="320"/>
    </row>
    <row r="33" spans="1:53" ht="15" customHeight="1" x14ac:dyDescent="0.2">
      <c r="A33" s="292">
        <v>7</v>
      </c>
      <c r="B33" s="295" t="str">
        <f>IFERROR(VLOOKUP($C33,Списки!$A$1:$C$4003,2,0),"")</f>
        <v>Димид Олексій Васильвич</v>
      </c>
      <c r="C33" s="343" t="s">
        <v>355</v>
      </c>
      <c r="D33" s="301" t="str">
        <f>IFERROR(VLOOKUP($C33,Списки!$A$1:$C$4003,3,0),"")</f>
        <v>технолог</v>
      </c>
      <c r="E33" s="145"/>
      <c r="F33" s="92" t="str">
        <f>VLOOKUP(F$7,Графік!$M$5:$P$35,3,0)</f>
        <v>Р</v>
      </c>
      <c r="G33" s="124" t="str">
        <f>VLOOKUP(G$7,Графік!$M$5:$P$35,3,0)</f>
        <v>ВВ</v>
      </c>
      <c r="H33" s="124" t="str">
        <f>VLOOKUP(H$7,Графік!$M$5:$P$35,3,0)</f>
        <v>ВВ</v>
      </c>
      <c r="I33" s="124" t="str">
        <f>VLOOKUP(I$7,Графік!$M$5:$P$35,3,0)</f>
        <v>Р</v>
      </c>
      <c r="J33" s="124" t="str">
        <f>VLOOKUP(J$7,Графік!$M$5:$P$35,3,0)</f>
        <v>Р</v>
      </c>
      <c r="K33" s="124" t="str">
        <f>VLOOKUP(K$7,Графік!$M$5:$P$35,3,0)</f>
        <v>Р</v>
      </c>
      <c r="L33" s="124" t="str">
        <f>VLOOKUP(L$7,Графік!$M$5:$P$35,3,0)</f>
        <v>Р</v>
      </c>
      <c r="M33" s="124" t="str">
        <f>VLOOKUP(M$7,Графік!$M$5:$P$35,3,0)</f>
        <v>Р</v>
      </c>
      <c r="N33" s="124" t="str">
        <f>VLOOKUP(N$7,Графік!$M$5:$P$35,3,0)</f>
        <v>ВВ</v>
      </c>
      <c r="O33" s="124" t="str">
        <f>VLOOKUP(O$7,Графік!$M$5:$P$35,3,0)</f>
        <v>ВВ</v>
      </c>
      <c r="P33" s="124" t="str">
        <f>VLOOKUP(P$7,Графік!$M$5:$P$35,3,0)</f>
        <v>Р</v>
      </c>
      <c r="Q33" s="124" t="str">
        <f>VLOOKUP(Q$7,Графік!$M$5:$P$35,3,0)</f>
        <v>Р</v>
      </c>
      <c r="R33" s="124" t="str">
        <f>VLOOKUP(R$7,Графік!$M$5:$P$35,3,0)</f>
        <v>Р</v>
      </c>
      <c r="S33" s="124" t="str">
        <f>VLOOKUP(S$7,Графік!$M$5:$P$35,3,0)</f>
        <v>Р</v>
      </c>
      <c r="T33" s="124" t="str">
        <f>VLOOKUP(T$7,Графік!$M$5:$P$35,3,0)</f>
        <v>Р</v>
      </c>
      <c r="U33" s="124" t="str">
        <f>VLOOKUP(U$7,Графік!$M$5:$P$35,3,0)</f>
        <v>ВВ</v>
      </c>
      <c r="V33" s="124" t="str">
        <f>VLOOKUP(V$7,Графік!$M$5:$P$35,3,0)</f>
        <v>ВВ</v>
      </c>
      <c r="W33" s="159" t="str">
        <f>VLOOKUP(W$7,Графік!$M$5:$P$35,3,0)</f>
        <v>Р</v>
      </c>
      <c r="X33" s="124" t="str">
        <f>VLOOKUP(X$7,Графік!$M$5:$P$35,3,0)</f>
        <v>Р</v>
      </c>
      <c r="Y33" s="159" t="str">
        <f>VLOOKUP(Y$7,Графік!$M$5:$P$35,3,0)</f>
        <v>Р</v>
      </c>
      <c r="Z33" s="124" t="str">
        <f>VLOOKUP(Z$7,Графік!$M$5:$P$35,3,0)</f>
        <v>Р</v>
      </c>
      <c r="AA33" s="159" t="str">
        <f>VLOOKUP(AA$7,Графік!$M$5:$P$35,3,0)</f>
        <v>Р</v>
      </c>
      <c r="AB33" s="124" t="str">
        <f>VLOOKUP(AB$7,Графік!$M$5:$P$35,3,0)</f>
        <v>ВВ</v>
      </c>
      <c r="AC33" s="124" t="str">
        <f>VLOOKUP(AC$7,Графік!$M$5:$P$35,3,0)</f>
        <v>ВВ</v>
      </c>
      <c r="AD33" s="188" t="str">
        <f>VLOOKUP(AD$7,Графік!$M$5:$P$35,3,0)</f>
        <v>Р</v>
      </c>
      <c r="AE33" s="124" t="str">
        <f>VLOOKUP(AE$7,Графік!$M$5:$P$35,3,0)</f>
        <v>Р</v>
      </c>
      <c r="AF33" s="124" t="str">
        <f>VLOOKUP(AF$7,Графік!$M$5:$P$35,3,0)</f>
        <v>Р</v>
      </c>
      <c r="AG33" s="124" t="str">
        <f>VLOOKUP(AG$7,Графік!$M$5:$P$35,3,0)</f>
        <v>Р</v>
      </c>
      <c r="AH33" s="124"/>
      <c r="AI33" s="124"/>
      <c r="AJ33" s="125"/>
      <c r="AK33" s="321">
        <f ca="1">SUMIF($F33:$AJ36,"Р",$F34:$AJ34)</f>
        <v>136</v>
      </c>
      <c r="AL33" s="279">
        <f ca="1">SUMIF($F35:$AJ36,"НУ",$F36:$AJ36)</f>
        <v>4</v>
      </c>
      <c r="AM33" s="305">
        <f ca="1">SUMIF(F33:AJ36,"РВ",F34:AJ34)</f>
        <v>0</v>
      </c>
      <c r="AN33" s="308">
        <f ca="1">AK33+AL33+AM33</f>
        <v>140</v>
      </c>
      <c r="AO33" s="310">
        <f t="shared" ref="AO33" si="19">COUNTIF($F33:$AJ36,"=Р")</f>
        <v>20</v>
      </c>
      <c r="AP33" s="311">
        <f>COUNTIF($F33:$AJ36,"=ВВ")</f>
        <v>8</v>
      </c>
      <c r="AQ33" s="311">
        <f>COUNTIF($F33:$AJ36,"=В")</f>
        <v>0</v>
      </c>
      <c r="AR33" s="241">
        <f>COUNTIF($F33:$AJ36,"=НА")</f>
        <v>0</v>
      </c>
      <c r="AS33" s="241">
        <f>COUNTIF(F33:AJ36,"=ТН")</f>
        <v>0</v>
      </c>
      <c r="AT33" s="241">
        <f>COUNTIF($F33:$AJ36,"=ВД")</f>
        <v>0</v>
      </c>
      <c r="AU33" s="241">
        <f>COUNTIF($F33:$AJ36,"=ВП")</f>
        <v>0</v>
      </c>
      <c r="AV33" s="241">
        <f>COUNTIF($F33:$AJ36,"=ДД")</f>
        <v>0</v>
      </c>
      <c r="AW33" s="241">
        <f>COUNTIF($F33:$AJ36,"=П")</f>
        <v>0</v>
      </c>
      <c r="AX33" s="241">
        <f>COUNTIF($F33:$AJ36,"=ПР")</f>
        <v>0</v>
      </c>
      <c r="AY33" s="316">
        <f>COUNTIF($F33:$AJ36,"=І")</f>
        <v>0</v>
      </c>
      <c r="AZ33" s="316">
        <f>COUNTIF($F33:$AJ36,"=НЗ")</f>
        <v>0</v>
      </c>
      <c r="BA33" s="318">
        <f>IF(C33&gt;1,Графік!$P$36,"")</f>
        <v>160</v>
      </c>
    </row>
    <row r="34" spans="1:53" ht="15" customHeight="1" x14ac:dyDescent="0.2">
      <c r="A34" s="293"/>
      <c r="B34" s="296"/>
      <c r="C34" s="299"/>
      <c r="D34" s="302"/>
      <c r="E34" s="146"/>
      <c r="F34" s="96">
        <f t="shared" ref="F34:V34" si="20">IF(F33="Р",8,"")</f>
        <v>8</v>
      </c>
      <c r="G34" s="97" t="str">
        <f t="shared" si="20"/>
        <v/>
      </c>
      <c r="H34" s="97" t="str">
        <f t="shared" si="20"/>
        <v/>
      </c>
      <c r="I34" s="97">
        <f t="shared" si="20"/>
        <v>8</v>
      </c>
      <c r="J34" s="97">
        <f t="shared" si="20"/>
        <v>8</v>
      </c>
      <c r="K34" s="97">
        <f t="shared" si="20"/>
        <v>8</v>
      </c>
      <c r="L34" s="97">
        <f t="shared" si="20"/>
        <v>8</v>
      </c>
      <c r="M34" s="97">
        <f t="shared" si="20"/>
        <v>8</v>
      </c>
      <c r="N34" s="97" t="str">
        <f t="shared" si="20"/>
        <v/>
      </c>
      <c r="O34" s="97" t="str">
        <f t="shared" si="20"/>
        <v/>
      </c>
      <c r="P34" s="97">
        <f t="shared" si="20"/>
        <v>8</v>
      </c>
      <c r="Q34" s="97">
        <f t="shared" si="20"/>
        <v>8</v>
      </c>
      <c r="R34" s="97">
        <f t="shared" si="20"/>
        <v>8</v>
      </c>
      <c r="S34" s="97">
        <f t="shared" si="20"/>
        <v>8</v>
      </c>
      <c r="T34" s="97">
        <f t="shared" si="20"/>
        <v>8</v>
      </c>
      <c r="U34" s="97" t="str">
        <f t="shared" si="20"/>
        <v/>
      </c>
      <c r="V34" s="97" t="str">
        <f t="shared" si="20"/>
        <v/>
      </c>
      <c r="W34" s="160">
        <v>8</v>
      </c>
      <c r="X34" s="97">
        <v>8</v>
      </c>
      <c r="Y34" s="160">
        <v>8</v>
      </c>
      <c r="Z34" s="97">
        <v>8</v>
      </c>
      <c r="AA34" s="160">
        <v>8</v>
      </c>
      <c r="AB34" s="97"/>
      <c r="AC34" s="97"/>
      <c r="AD34" s="179">
        <v>8</v>
      </c>
      <c r="AE34" s="97"/>
      <c r="AF34" s="97"/>
      <c r="AG34" s="97"/>
      <c r="AH34" s="97"/>
      <c r="AI34" s="97"/>
      <c r="AJ34" s="98"/>
      <c r="AK34" s="321"/>
      <c r="AL34" s="279"/>
      <c r="AM34" s="305"/>
      <c r="AN34" s="308"/>
      <c r="AO34" s="311"/>
      <c r="AP34" s="311"/>
      <c r="AQ34" s="311"/>
      <c r="AR34" s="241"/>
      <c r="AS34" s="241"/>
      <c r="AT34" s="241"/>
      <c r="AU34" s="241"/>
      <c r="AV34" s="241"/>
      <c r="AW34" s="241"/>
      <c r="AX34" s="241"/>
      <c r="AY34" s="316"/>
      <c r="AZ34" s="316"/>
      <c r="BA34" s="319"/>
    </row>
    <row r="35" spans="1:53" ht="15" customHeight="1" x14ac:dyDescent="0.2">
      <c r="A35" s="293"/>
      <c r="B35" s="296"/>
      <c r="C35" s="299"/>
      <c r="D35" s="302"/>
      <c r="E35" s="146"/>
      <c r="F35" s="100" t="str">
        <f t="shared" ref="F35:V35" si="21">IF(F36&gt;0,"НУ","")</f>
        <v/>
      </c>
      <c r="G35" s="101" t="str">
        <f t="shared" si="21"/>
        <v/>
      </c>
      <c r="H35" s="101" t="str">
        <f t="shared" si="21"/>
        <v/>
      </c>
      <c r="I35" s="101" t="str">
        <f t="shared" si="21"/>
        <v/>
      </c>
      <c r="J35" s="101" t="str">
        <f t="shared" si="21"/>
        <v/>
      </c>
      <c r="K35" s="101" t="str">
        <f t="shared" si="21"/>
        <v/>
      </c>
      <c r="L35" s="101" t="str">
        <f t="shared" si="21"/>
        <v/>
      </c>
      <c r="M35" s="101" t="str">
        <f t="shared" si="21"/>
        <v/>
      </c>
      <c r="N35" s="101" t="str">
        <f t="shared" si="21"/>
        <v/>
      </c>
      <c r="O35" s="101" t="str">
        <f t="shared" si="21"/>
        <v/>
      </c>
      <c r="P35" s="101" t="str">
        <f t="shared" si="21"/>
        <v/>
      </c>
      <c r="Q35" s="101" t="str">
        <f t="shared" si="21"/>
        <v/>
      </c>
      <c r="R35" s="101" t="s">
        <v>509</v>
      </c>
      <c r="S35" s="101" t="str">
        <f t="shared" si="21"/>
        <v/>
      </c>
      <c r="T35" s="101" t="str">
        <f t="shared" si="21"/>
        <v/>
      </c>
      <c r="U35" s="101" t="str">
        <f t="shared" si="21"/>
        <v/>
      </c>
      <c r="V35" s="101" t="str">
        <f t="shared" si="21"/>
        <v/>
      </c>
      <c r="W35" s="102"/>
      <c r="X35" s="101"/>
      <c r="Y35" s="102"/>
      <c r="Z35" s="101"/>
      <c r="AA35" s="102"/>
      <c r="AB35" s="101"/>
      <c r="AC35" s="101"/>
      <c r="AD35" s="180"/>
      <c r="AE35" s="101"/>
      <c r="AF35" s="101"/>
      <c r="AG35" s="101"/>
      <c r="AH35" s="101" t="str">
        <f t="shared" si="6"/>
        <v/>
      </c>
      <c r="AI35" s="101" t="str">
        <f t="shared" si="6"/>
        <v/>
      </c>
      <c r="AJ35" s="130" t="str">
        <f t="shared" si="6"/>
        <v/>
      </c>
      <c r="AK35" s="321"/>
      <c r="AL35" s="279"/>
      <c r="AM35" s="305"/>
      <c r="AN35" s="308"/>
      <c r="AO35" s="311"/>
      <c r="AP35" s="311"/>
      <c r="AQ35" s="311"/>
      <c r="AR35" s="241"/>
      <c r="AS35" s="241"/>
      <c r="AT35" s="241"/>
      <c r="AU35" s="241"/>
      <c r="AV35" s="241"/>
      <c r="AW35" s="241"/>
      <c r="AX35" s="241"/>
      <c r="AY35" s="316"/>
      <c r="AZ35" s="316"/>
      <c r="BA35" s="319"/>
    </row>
    <row r="36" spans="1:53" ht="15" customHeight="1" thickBot="1" x14ac:dyDescent="0.25">
      <c r="A36" s="294"/>
      <c r="B36" s="297"/>
      <c r="C36" s="300"/>
      <c r="D36" s="303"/>
      <c r="E36" s="147"/>
      <c r="F36" s="105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>
        <v>4</v>
      </c>
      <c r="S36" s="106"/>
      <c r="T36" s="106"/>
      <c r="U36" s="106"/>
      <c r="V36" s="106"/>
      <c r="W36" s="194"/>
      <c r="X36" s="106"/>
      <c r="Y36" s="194"/>
      <c r="Z36" s="106"/>
      <c r="AA36" s="194"/>
      <c r="AB36" s="106"/>
      <c r="AC36" s="106"/>
      <c r="AD36" s="181"/>
      <c r="AE36" s="106"/>
      <c r="AF36" s="106"/>
      <c r="AG36" s="106"/>
      <c r="AH36" s="106"/>
      <c r="AI36" s="106"/>
      <c r="AJ36" s="107"/>
      <c r="AK36" s="322"/>
      <c r="AL36" s="280"/>
      <c r="AM36" s="306"/>
      <c r="AN36" s="309"/>
      <c r="AO36" s="312"/>
      <c r="AP36" s="312"/>
      <c r="AQ36" s="312"/>
      <c r="AR36" s="242"/>
      <c r="AS36" s="242"/>
      <c r="AT36" s="242"/>
      <c r="AU36" s="242"/>
      <c r="AV36" s="242"/>
      <c r="AW36" s="242"/>
      <c r="AX36" s="242"/>
      <c r="AY36" s="317"/>
      <c r="AZ36" s="317"/>
      <c r="BA36" s="320"/>
    </row>
    <row r="37" spans="1:53" ht="15" customHeight="1" x14ac:dyDescent="0.2">
      <c r="A37" s="292">
        <v>8</v>
      </c>
      <c r="B37" s="295" t="str">
        <f>IFERROR(VLOOKUP($C37,Списки!$A$1:$C$4003,2,0),"")</f>
        <v>Каденюк Тетяна Ярославівна</v>
      </c>
      <c r="C37" s="343" t="s">
        <v>357</v>
      </c>
      <c r="D37" s="301" t="str">
        <f>IFERROR(VLOOKUP($C37,Списки!$A$1:$C$4003,3,0),"")</f>
        <v>технолог</v>
      </c>
      <c r="E37" s="145"/>
      <c r="F37" s="92" t="str">
        <f>VLOOKUP(F$7,Графік!$M$5:$P$35,3,0)</f>
        <v>Р</v>
      </c>
      <c r="G37" s="124" t="str">
        <f>VLOOKUP(G$7,Графік!$M$5:$P$35,3,0)</f>
        <v>ВВ</v>
      </c>
      <c r="H37" s="124" t="str">
        <f>VLOOKUP(H$7,Графік!$M$5:$P$35,3,0)</f>
        <v>ВВ</v>
      </c>
      <c r="I37" s="124" t="str">
        <f>VLOOKUP(I$7,Графік!$M$5:$P$35,3,0)</f>
        <v>Р</v>
      </c>
      <c r="J37" s="124" t="str">
        <f>VLOOKUP(J$7,Графік!$M$5:$P$35,3,0)</f>
        <v>Р</v>
      </c>
      <c r="K37" s="124" t="str">
        <f>VLOOKUP(K$7,Графік!$M$5:$P$35,3,0)</f>
        <v>Р</v>
      </c>
      <c r="L37" s="124" t="str">
        <f>VLOOKUP(L$7,Графік!$M$5:$P$35,3,0)</f>
        <v>Р</v>
      </c>
      <c r="M37" s="124" t="str">
        <f>VLOOKUP(M$7,Графік!$M$5:$P$35,3,0)</f>
        <v>Р</v>
      </c>
      <c r="N37" s="124" t="str">
        <f>VLOOKUP(N$7,Графік!$M$5:$P$35,3,0)</f>
        <v>ВВ</v>
      </c>
      <c r="O37" s="124" t="str">
        <f>VLOOKUP(O$7,Графік!$M$5:$P$35,3,0)</f>
        <v>ВВ</v>
      </c>
      <c r="P37" s="124" t="str">
        <f>VLOOKUP(P$7,Графік!$M$5:$P$35,3,0)</f>
        <v>Р</v>
      </c>
      <c r="Q37" s="124" t="str">
        <f>VLOOKUP(Q$7,Графік!$M$5:$P$35,3,0)</f>
        <v>Р</v>
      </c>
      <c r="R37" s="124" t="str">
        <f>VLOOKUP(R$7,Графік!$M$5:$P$35,3,0)</f>
        <v>Р</v>
      </c>
      <c r="S37" s="124" t="str">
        <f>VLOOKUP(S$7,Графік!$M$5:$P$35,3,0)</f>
        <v>Р</v>
      </c>
      <c r="T37" s="124" t="str">
        <f>VLOOKUP(T$7,Графік!$M$5:$P$35,3,0)</f>
        <v>Р</v>
      </c>
      <c r="U37" s="124" t="str">
        <f>VLOOKUP(U$7,Графік!$M$5:$P$35,3,0)</f>
        <v>ВВ</v>
      </c>
      <c r="V37" s="124" t="str">
        <f>VLOOKUP(V$7,Графік!$M$5:$P$35,3,0)</f>
        <v>ВВ</v>
      </c>
      <c r="W37" s="159" t="s">
        <v>499</v>
      </c>
      <c r="X37" s="124" t="s">
        <v>499</v>
      </c>
      <c r="Y37" s="159" t="s">
        <v>499</v>
      </c>
      <c r="Z37" s="124" t="str">
        <f>VLOOKUP(Z$7,Графік!$M$5:$P$35,3,0)</f>
        <v>Р</v>
      </c>
      <c r="AA37" s="159" t="str">
        <f>VLOOKUP(AA$7,Графік!$M$5:$P$35,3,0)</f>
        <v>Р</v>
      </c>
      <c r="AB37" s="124" t="s">
        <v>505</v>
      </c>
      <c r="AC37" s="124" t="str">
        <f>VLOOKUP(AC$7,Графік!$M$5:$P$35,3,0)</f>
        <v>ВВ</v>
      </c>
      <c r="AD37" s="188" t="str">
        <f>VLOOKUP(AD$7,Графік!$M$5:$P$35,3,0)</f>
        <v>Р</v>
      </c>
      <c r="AE37" s="124" t="str">
        <f>VLOOKUP(AE$7,Графік!$M$5:$P$35,3,0)</f>
        <v>Р</v>
      </c>
      <c r="AF37" s="124" t="str">
        <f>VLOOKUP(AF$7,Графік!$M$5:$P$35,3,0)</f>
        <v>Р</v>
      </c>
      <c r="AG37" s="124" t="str">
        <f>VLOOKUP(AG$7,Графік!$M$5:$P$35,3,0)</f>
        <v>Р</v>
      </c>
      <c r="AH37" s="124"/>
      <c r="AI37" s="124"/>
      <c r="AJ37" s="125"/>
      <c r="AK37" s="321">
        <f ca="1">SUMIF($F37:$AJ40,"Р",$F38:$AJ38)</f>
        <v>109.5</v>
      </c>
      <c r="AL37" s="279">
        <f ca="1">SUMIF($F39:$AJ40,"НУ",$F40:$AJ40)</f>
        <v>2.5</v>
      </c>
      <c r="AM37" s="305">
        <f ca="1">SUMIF(F37:AJ40,"РВ",F38:AJ38)</f>
        <v>8</v>
      </c>
      <c r="AN37" s="308">
        <f ca="1">AK37+AL37+AM37</f>
        <v>120</v>
      </c>
      <c r="AO37" s="310">
        <f t="shared" ref="AO37" si="22">COUNTIF($F37:$AJ40,"=Р")</f>
        <v>17</v>
      </c>
      <c r="AP37" s="311">
        <f>COUNTIF($F37:$AJ40,"=ВВ")</f>
        <v>7</v>
      </c>
      <c r="AQ37" s="311">
        <f>COUNTIF($F37:$AJ40,"=В")</f>
        <v>3</v>
      </c>
      <c r="AR37" s="241">
        <f>COUNTIF($F37:$AJ40,"=НА")</f>
        <v>0</v>
      </c>
      <c r="AS37" s="241">
        <f>COUNTIF(F37:AJ40,"=ТН")</f>
        <v>0</v>
      </c>
      <c r="AT37" s="241">
        <f>COUNTIF($F37:$AJ40,"=ВД")</f>
        <v>0</v>
      </c>
      <c r="AU37" s="241">
        <f>COUNTIF($F37:$AJ40,"=ВП")</f>
        <v>0</v>
      </c>
      <c r="AV37" s="241">
        <f>COUNTIF($F37:$AJ40,"=ДД")</f>
        <v>0</v>
      </c>
      <c r="AW37" s="241">
        <f>COUNTIF($F37:$AJ40,"=П")</f>
        <v>0</v>
      </c>
      <c r="AX37" s="241">
        <f>COUNTIF($F37:$AJ40,"=ПР")</f>
        <v>0</v>
      </c>
      <c r="AY37" s="316">
        <f>COUNTIF($F37:$AJ40,"=І")</f>
        <v>0</v>
      </c>
      <c r="AZ37" s="316">
        <f>COUNTIF($F37:$AJ40,"=НЗ")</f>
        <v>0</v>
      </c>
      <c r="BA37" s="318">
        <f>IF(C37&gt;1,Графік!$P$36,"")</f>
        <v>160</v>
      </c>
    </row>
    <row r="38" spans="1:53" ht="15" customHeight="1" x14ac:dyDescent="0.2">
      <c r="A38" s="293"/>
      <c r="B38" s="296"/>
      <c r="C38" s="299"/>
      <c r="D38" s="302"/>
      <c r="E38" s="146"/>
      <c r="F38" s="96">
        <f t="shared" ref="F38:V38" si="23">IF(F37="Р",8,"")</f>
        <v>8</v>
      </c>
      <c r="G38" s="97" t="str">
        <f t="shared" si="23"/>
        <v/>
      </c>
      <c r="H38" s="97" t="str">
        <f t="shared" si="23"/>
        <v/>
      </c>
      <c r="I38" s="97">
        <f t="shared" si="23"/>
        <v>8</v>
      </c>
      <c r="J38" s="97">
        <f t="shared" si="23"/>
        <v>8</v>
      </c>
      <c r="K38" s="97">
        <f t="shared" si="23"/>
        <v>8</v>
      </c>
      <c r="L38" s="97">
        <f t="shared" si="23"/>
        <v>8</v>
      </c>
      <c r="M38" s="97">
        <f t="shared" si="23"/>
        <v>8</v>
      </c>
      <c r="N38" s="97" t="str">
        <f t="shared" si="23"/>
        <v/>
      </c>
      <c r="O38" s="97" t="str">
        <f t="shared" si="23"/>
        <v/>
      </c>
      <c r="P38" s="97">
        <f t="shared" si="23"/>
        <v>8</v>
      </c>
      <c r="Q38" s="97">
        <f t="shared" si="23"/>
        <v>8</v>
      </c>
      <c r="R38" s="97">
        <f t="shared" si="23"/>
        <v>8</v>
      </c>
      <c r="S38" s="97">
        <v>5.5</v>
      </c>
      <c r="T38" s="97">
        <f t="shared" si="23"/>
        <v>8</v>
      </c>
      <c r="U38" s="97" t="str">
        <f t="shared" si="23"/>
        <v/>
      </c>
      <c r="V38" s="97" t="str">
        <f t="shared" si="23"/>
        <v/>
      </c>
      <c r="W38" s="160">
        <v>8</v>
      </c>
      <c r="X38" s="97">
        <v>8</v>
      </c>
      <c r="Y38" s="160">
        <v>8</v>
      </c>
      <c r="Z38" s="97">
        <v>8</v>
      </c>
      <c r="AA38" s="160">
        <v>8</v>
      </c>
      <c r="AB38" s="97">
        <v>8</v>
      </c>
      <c r="AC38" s="97"/>
      <c r="AD38" s="179">
        <v>8</v>
      </c>
      <c r="AE38" s="97"/>
      <c r="AF38" s="97"/>
      <c r="AG38" s="97"/>
      <c r="AH38" s="97"/>
      <c r="AI38" s="97"/>
      <c r="AJ38" s="98"/>
      <c r="AK38" s="321"/>
      <c r="AL38" s="279"/>
      <c r="AM38" s="305"/>
      <c r="AN38" s="308"/>
      <c r="AO38" s="311"/>
      <c r="AP38" s="311"/>
      <c r="AQ38" s="311"/>
      <c r="AR38" s="241"/>
      <c r="AS38" s="241"/>
      <c r="AT38" s="241"/>
      <c r="AU38" s="241"/>
      <c r="AV38" s="241"/>
      <c r="AW38" s="241"/>
      <c r="AX38" s="241"/>
      <c r="AY38" s="316"/>
      <c r="AZ38" s="316"/>
      <c r="BA38" s="319"/>
    </row>
    <row r="39" spans="1:53" ht="15" customHeight="1" x14ac:dyDescent="0.2">
      <c r="A39" s="293"/>
      <c r="B39" s="296"/>
      <c r="C39" s="299"/>
      <c r="D39" s="302"/>
      <c r="E39" s="146"/>
      <c r="F39" s="100" t="str">
        <f t="shared" ref="F39:V39" si="24">IF(F40&gt;0,"НУ","")</f>
        <v/>
      </c>
      <c r="G39" s="101" t="str">
        <f t="shared" si="24"/>
        <v/>
      </c>
      <c r="H39" s="101" t="str">
        <f t="shared" si="24"/>
        <v/>
      </c>
      <c r="I39" s="101" t="str">
        <f t="shared" si="24"/>
        <v/>
      </c>
      <c r="J39" s="101" t="str">
        <f t="shared" si="24"/>
        <v/>
      </c>
      <c r="K39" s="101" t="str">
        <f t="shared" si="24"/>
        <v/>
      </c>
      <c r="L39" s="101" t="str">
        <f t="shared" si="24"/>
        <v/>
      </c>
      <c r="M39" s="101" t="str">
        <f t="shared" si="24"/>
        <v/>
      </c>
      <c r="N39" s="101" t="str">
        <f t="shared" si="24"/>
        <v/>
      </c>
      <c r="O39" s="101" t="str">
        <f t="shared" si="24"/>
        <v/>
      </c>
      <c r="P39" s="101" t="str">
        <f t="shared" si="24"/>
        <v/>
      </c>
      <c r="Q39" s="101" t="str">
        <f t="shared" si="24"/>
        <v/>
      </c>
      <c r="R39" s="101" t="s">
        <v>509</v>
      </c>
      <c r="S39" s="101" t="str">
        <f t="shared" si="24"/>
        <v/>
      </c>
      <c r="T39" s="101" t="str">
        <f t="shared" si="24"/>
        <v/>
      </c>
      <c r="U39" s="101" t="str">
        <f t="shared" si="24"/>
        <v/>
      </c>
      <c r="V39" s="101" t="str">
        <f t="shared" si="24"/>
        <v/>
      </c>
      <c r="W39" s="102"/>
      <c r="X39" s="101"/>
      <c r="Y39" s="102"/>
      <c r="Z39" s="101"/>
      <c r="AA39" s="102"/>
      <c r="AB39" s="101"/>
      <c r="AC39" s="101"/>
      <c r="AD39" s="180"/>
      <c r="AE39" s="101"/>
      <c r="AF39" s="101"/>
      <c r="AG39" s="101"/>
      <c r="AH39" s="101" t="str">
        <f t="shared" si="6"/>
        <v/>
      </c>
      <c r="AI39" s="101" t="str">
        <f t="shared" si="6"/>
        <v/>
      </c>
      <c r="AJ39" s="130" t="str">
        <f t="shared" si="6"/>
        <v/>
      </c>
      <c r="AK39" s="321"/>
      <c r="AL39" s="279"/>
      <c r="AM39" s="305"/>
      <c r="AN39" s="308"/>
      <c r="AO39" s="311"/>
      <c r="AP39" s="311"/>
      <c r="AQ39" s="311"/>
      <c r="AR39" s="241"/>
      <c r="AS39" s="241"/>
      <c r="AT39" s="241"/>
      <c r="AU39" s="241"/>
      <c r="AV39" s="241"/>
      <c r="AW39" s="241"/>
      <c r="AX39" s="241"/>
      <c r="AY39" s="316"/>
      <c r="AZ39" s="316"/>
      <c r="BA39" s="319"/>
    </row>
    <row r="40" spans="1:53" ht="15" customHeight="1" thickBot="1" x14ac:dyDescent="0.25">
      <c r="A40" s="294"/>
      <c r="B40" s="297"/>
      <c r="C40" s="300"/>
      <c r="D40" s="303"/>
      <c r="E40" s="147"/>
      <c r="F40" s="105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>
        <v>2.5</v>
      </c>
      <c r="S40" s="106"/>
      <c r="T40" s="106"/>
      <c r="U40" s="106"/>
      <c r="V40" s="106"/>
      <c r="W40" s="194"/>
      <c r="X40" s="106"/>
      <c r="Y40" s="194"/>
      <c r="Z40" s="106"/>
      <c r="AA40" s="194"/>
      <c r="AB40" s="106"/>
      <c r="AC40" s="106"/>
      <c r="AD40" s="181"/>
      <c r="AE40" s="106"/>
      <c r="AF40" s="106"/>
      <c r="AG40" s="106"/>
      <c r="AH40" s="106"/>
      <c r="AI40" s="106"/>
      <c r="AJ40" s="107"/>
      <c r="AK40" s="322"/>
      <c r="AL40" s="280"/>
      <c r="AM40" s="306"/>
      <c r="AN40" s="309"/>
      <c r="AO40" s="312"/>
      <c r="AP40" s="312"/>
      <c r="AQ40" s="312"/>
      <c r="AR40" s="242"/>
      <c r="AS40" s="242"/>
      <c r="AT40" s="242"/>
      <c r="AU40" s="242"/>
      <c r="AV40" s="242"/>
      <c r="AW40" s="242"/>
      <c r="AX40" s="242"/>
      <c r="AY40" s="317"/>
      <c r="AZ40" s="317"/>
      <c r="BA40" s="320"/>
    </row>
    <row r="41" spans="1:53" ht="15" customHeight="1" x14ac:dyDescent="0.2">
      <c r="A41" s="292">
        <v>9</v>
      </c>
      <c r="B41" s="295" t="str">
        <f>IFERROR(VLOOKUP($C41,Списки!$A$1:$C$4003,2,0),"")</f>
        <v>Кельбя Олександр Васильович</v>
      </c>
      <c r="C41" s="343" t="s">
        <v>359</v>
      </c>
      <c r="D41" s="301" t="str">
        <f>IFERROR(VLOOKUP($C41,Списки!$A$1:$C$4003,3,0),"")</f>
        <v>технолог</v>
      </c>
      <c r="E41" s="145"/>
      <c r="F41" s="92" t="str">
        <f>VLOOKUP(F$7,Графік!$M$5:$P$35,3,0)</f>
        <v>Р</v>
      </c>
      <c r="G41" s="124" t="str">
        <f>VLOOKUP(G$7,Графік!$M$5:$P$35,3,0)</f>
        <v>ВВ</v>
      </c>
      <c r="H41" s="124" t="str">
        <f>VLOOKUP(H$7,Графік!$M$5:$P$35,3,0)</f>
        <v>ВВ</v>
      </c>
      <c r="I41" s="124" t="str">
        <f>VLOOKUP(I$7,Графік!$M$5:$P$35,3,0)</f>
        <v>Р</v>
      </c>
      <c r="J41" s="124" t="str">
        <f>VLOOKUP(J$7,Графік!$M$5:$P$35,3,0)</f>
        <v>Р</v>
      </c>
      <c r="K41" s="124" t="str">
        <f>VLOOKUP(K$7,Графік!$M$5:$P$35,3,0)</f>
        <v>Р</v>
      </c>
      <c r="L41" s="124" t="str">
        <f>VLOOKUP(L$7,Графік!$M$5:$P$35,3,0)</f>
        <v>Р</v>
      </c>
      <c r="M41" s="124" t="str">
        <f>VLOOKUP(M$7,Графік!$M$5:$P$35,3,0)</f>
        <v>Р</v>
      </c>
      <c r="N41" s="124" t="str">
        <f>VLOOKUP(N$7,Графік!$M$5:$P$35,3,0)</f>
        <v>ВВ</v>
      </c>
      <c r="O41" s="124" t="str">
        <f>VLOOKUP(O$7,Графік!$M$5:$P$35,3,0)</f>
        <v>ВВ</v>
      </c>
      <c r="P41" s="124" t="str">
        <f>VLOOKUP(P$7,Графік!$M$5:$P$35,3,0)</f>
        <v>Р</v>
      </c>
      <c r="Q41" s="124" t="str">
        <f>VLOOKUP(Q$7,Графік!$M$5:$P$35,3,0)</f>
        <v>Р</v>
      </c>
      <c r="R41" s="124" t="str">
        <f>VLOOKUP(R$7,Графік!$M$5:$P$35,3,0)</f>
        <v>Р</v>
      </c>
      <c r="S41" s="124" t="str">
        <f>VLOOKUP(S$7,Графік!$M$5:$P$35,3,0)</f>
        <v>Р</v>
      </c>
      <c r="T41" s="124" t="str">
        <f>VLOOKUP(T$7,Графік!$M$5:$P$35,3,0)</f>
        <v>Р</v>
      </c>
      <c r="U41" s="124" t="str">
        <f>VLOOKUP(U$7,Графік!$M$5:$P$35,3,0)</f>
        <v>ВВ</v>
      </c>
      <c r="V41" s="124" t="str">
        <f>VLOOKUP(V$7,Графік!$M$5:$P$35,3,0)</f>
        <v>ВВ</v>
      </c>
      <c r="W41" s="159" t="str">
        <f>VLOOKUP(W$7,Графік!$M$5:$P$35,3,0)</f>
        <v>Р</v>
      </c>
      <c r="X41" s="124" t="str">
        <f>VLOOKUP(X$7,Графік!$M$5:$P$35,3,0)</f>
        <v>Р</v>
      </c>
      <c r="Y41" s="159" t="str">
        <f>VLOOKUP(Y$7,Графік!$M$5:$P$35,3,0)</f>
        <v>Р</v>
      </c>
      <c r="Z41" s="124" t="str">
        <f>VLOOKUP(Z$7,Графік!$M$5:$P$35,3,0)</f>
        <v>Р</v>
      </c>
      <c r="AA41" s="159" t="str">
        <f>VLOOKUP(AA$7,Графік!$M$5:$P$35,3,0)</f>
        <v>Р</v>
      </c>
      <c r="AB41" s="124" t="str">
        <f>VLOOKUP(AB$7,Графік!$M$5:$P$35,3,0)</f>
        <v>ВВ</v>
      </c>
      <c r="AC41" s="124" t="str">
        <f>VLOOKUP(AC$7,Графік!$M$5:$P$35,3,0)</f>
        <v>ВВ</v>
      </c>
      <c r="AD41" s="188" t="str">
        <f>VLOOKUP(AD$7,Графік!$M$5:$P$35,3,0)</f>
        <v>Р</v>
      </c>
      <c r="AE41" s="124" t="str">
        <f>VLOOKUP(AE$7,Графік!$M$5:$P$35,3,0)</f>
        <v>Р</v>
      </c>
      <c r="AF41" s="124" t="str">
        <f>VLOOKUP(AF$7,Графік!$M$5:$P$35,3,0)</f>
        <v>Р</v>
      </c>
      <c r="AG41" s="124" t="str">
        <f>VLOOKUP(AG$7,Графік!$M$5:$P$35,3,0)</f>
        <v>Р</v>
      </c>
      <c r="AH41" s="124"/>
      <c r="AI41" s="124"/>
      <c r="AJ41" s="125"/>
      <c r="AK41" s="321">
        <f ca="1">SUMIF($F41:$AJ44,"Р",$F42:$AJ42)</f>
        <v>136</v>
      </c>
      <c r="AL41" s="279">
        <f ca="1">SUMIF($F43:$AJ44,"НУ",$F44:$AJ44)</f>
        <v>4</v>
      </c>
      <c r="AM41" s="305">
        <f ca="1">SUMIF(F41:AJ44,"РВ",F42:AJ42)</f>
        <v>0</v>
      </c>
      <c r="AN41" s="308">
        <f ca="1">AK41+AL41+AM41</f>
        <v>140</v>
      </c>
      <c r="AO41" s="310">
        <f t="shared" ref="AO41" si="25">COUNTIF($F41:$AJ44,"=Р")</f>
        <v>20</v>
      </c>
      <c r="AP41" s="311">
        <f>COUNTIF($F41:$AJ44,"=ВВ")</f>
        <v>8</v>
      </c>
      <c r="AQ41" s="311">
        <f>COUNTIF($F41:$AJ44,"=В")</f>
        <v>0</v>
      </c>
      <c r="AR41" s="241">
        <f>COUNTIF($F41:$AJ44,"=НА")</f>
        <v>0</v>
      </c>
      <c r="AS41" s="241">
        <f>COUNTIF(F41:AJ44,"=ТН")</f>
        <v>0</v>
      </c>
      <c r="AT41" s="241">
        <f>COUNTIF($F41:$AJ44,"=ВД")</f>
        <v>0</v>
      </c>
      <c r="AU41" s="241">
        <f>COUNTIF($F41:$AJ44,"=ВП")</f>
        <v>0</v>
      </c>
      <c r="AV41" s="241">
        <f>COUNTIF($F41:$AJ44,"=ДД")</f>
        <v>0</v>
      </c>
      <c r="AW41" s="241">
        <f>COUNTIF($F41:$AJ44,"=П")</f>
        <v>0</v>
      </c>
      <c r="AX41" s="241">
        <f>COUNTIF($F41:$AJ44,"=ПР")</f>
        <v>0</v>
      </c>
      <c r="AY41" s="316">
        <f>COUNTIF($F41:$AJ44,"=І")</f>
        <v>0</v>
      </c>
      <c r="AZ41" s="316">
        <f>COUNTIF($F41:$AJ44,"=НЗ")</f>
        <v>0</v>
      </c>
      <c r="BA41" s="318">
        <f>IF(C41&gt;1,Графік!$P$36,"")</f>
        <v>160</v>
      </c>
    </row>
    <row r="42" spans="1:53" ht="15" customHeight="1" x14ac:dyDescent="0.2">
      <c r="A42" s="293"/>
      <c r="B42" s="296"/>
      <c r="C42" s="299"/>
      <c r="D42" s="302"/>
      <c r="E42" s="146"/>
      <c r="F42" s="96">
        <f t="shared" ref="F42:V42" si="26">IF(F41="Р",8,"")</f>
        <v>8</v>
      </c>
      <c r="G42" s="97" t="str">
        <f t="shared" si="26"/>
        <v/>
      </c>
      <c r="H42" s="97" t="str">
        <f t="shared" si="26"/>
        <v/>
      </c>
      <c r="I42" s="97">
        <f t="shared" si="26"/>
        <v>8</v>
      </c>
      <c r="J42" s="97">
        <f t="shared" si="26"/>
        <v>8</v>
      </c>
      <c r="K42" s="97">
        <f t="shared" si="26"/>
        <v>8</v>
      </c>
      <c r="L42" s="97">
        <f t="shared" si="26"/>
        <v>8</v>
      </c>
      <c r="M42" s="97">
        <f t="shared" si="26"/>
        <v>8</v>
      </c>
      <c r="N42" s="97" t="str">
        <f t="shared" si="26"/>
        <v/>
      </c>
      <c r="O42" s="97" t="str">
        <f t="shared" si="26"/>
        <v/>
      </c>
      <c r="P42" s="97">
        <f t="shared" si="26"/>
        <v>8</v>
      </c>
      <c r="Q42" s="97">
        <f t="shared" si="26"/>
        <v>8</v>
      </c>
      <c r="R42" s="97">
        <f t="shared" si="26"/>
        <v>8</v>
      </c>
      <c r="S42" s="97">
        <f t="shared" si="26"/>
        <v>8</v>
      </c>
      <c r="T42" s="97">
        <f t="shared" si="26"/>
        <v>8</v>
      </c>
      <c r="U42" s="97" t="str">
        <f t="shared" si="26"/>
        <v/>
      </c>
      <c r="V42" s="97" t="str">
        <f t="shared" si="26"/>
        <v/>
      </c>
      <c r="W42" s="160">
        <v>8</v>
      </c>
      <c r="X42" s="97">
        <v>8</v>
      </c>
      <c r="Y42" s="160">
        <v>8</v>
      </c>
      <c r="Z42" s="97">
        <v>8</v>
      </c>
      <c r="AA42" s="160">
        <v>8</v>
      </c>
      <c r="AB42" s="97"/>
      <c r="AC42" s="97"/>
      <c r="AD42" s="179">
        <v>8</v>
      </c>
      <c r="AE42" s="97"/>
      <c r="AF42" s="97"/>
      <c r="AG42" s="97"/>
      <c r="AH42" s="97"/>
      <c r="AI42" s="97"/>
      <c r="AJ42" s="98"/>
      <c r="AK42" s="321"/>
      <c r="AL42" s="279"/>
      <c r="AM42" s="305"/>
      <c r="AN42" s="308"/>
      <c r="AO42" s="311"/>
      <c r="AP42" s="311"/>
      <c r="AQ42" s="311"/>
      <c r="AR42" s="241"/>
      <c r="AS42" s="241"/>
      <c r="AT42" s="241"/>
      <c r="AU42" s="241"/>
      <c r="AV42" s="241"/>
      <c r="AW42" s="241"/>
      <c r="AX42" s="241"/>
      <c r="AY42" s="316"/>
      <c r="AZ42" s="316"/>
      <c r="BA42" s="319"/>
    </row>
    <row r="43" spans="1:53" ht="15" customHeight="1" x14ac:dyDescent="0.2">
      <c r="A43" s="293"/>
      <c r="B43" s="296"/>
      <c r="C43" s="299"/>
      <c r="D43" s="302"/>
      <c r="E43" s="146"/>
      <c r="F43" s="100" t="str">
        <f t="shared" ref="F43:V43" si="27">IF(F44&gt;0,"НУ","")</f>
        <v/>
      </c>
      <c r="G43" s="101" t="str">
        <f t="shared" si="27"/>
        <v/>
      </c>
      <c r="H43" s="101" t="str">
        <f t="shared" si="27"/>
        <v/>
      </c>
      <c r="I43" s="101" t="str">
        <f t="shared" si="27"/>
        <v/>
      </c>
      <c r="J43" s="101" t="str">
        <f t="shared" si="27"/>
        <v/>
      </c>
      <c r="K43" s="101" t="str">
        <f t="shared" si="27"/>
        <v/>
      </c>
      <c r="L43" s="101" t="str">
        <f t="shared" si="27"/>
        <v/>
      </c>
      <c r="M43" s="101" t="str">
        <f t="shared" si="27"/>
        <v/>
      </c>
      <c r="N43" s="101" t="str">
        <f t="shared" si="27"/>
        <v/>
      </c>
      <c r="O43" s="101" t="str">
        <f t="shared" si="27"/>
        <v/>
      </c>
      <c r="P43" s="101" t="str">
        <f t="shared" si="27"/>
        <v/>
      </c>
      <c r="Q43" s="101" t="str">
        <f t="shared" si="27"/>
        <v/>
      </c>
      <c r="R43" s="101" t="s">
        <v>509</v>
      </c>
      <c r="S43" s="101" t="str">
        <f t="shared" si="27"/>
        <v/>
      </c>
      <c r="T43" s="101" t="str">
        <f t="shared" si="27"/>
        <v/>
      </c>
      <c r="U43" s="101" t="str">
        <f t="shared" si="27"/>
        <v/>
      </c>
      <c r="V43" s="101" t="str">
        <f t="shared" si="27"/>
        <v/>
      </c>
      <c r="W43" s="102"/>
      <c r="X43" s="101"/>
      <c r="Y43" s="102"/>
      <c r="Z43" s="101"/>
      <c r="AA43" s="102"/>
      <c r="AB43" s="101"/>
      <c r="AC43" s="101"/>
      <c r="AD43" s="180"/>
      <c r="AE43" s="101"/>
      <c r="AF43" s="101"/>
      <c r="AG43" s="101"/>
      <c r="AH43" s="101" t="str">
        <f t="shared" si="6"/>
        <v/>
      </c>
      <c r="AI43" s="101" t="str">
        <f t="shared" si="6"/>
        <v/>
      </c>
      <c r="AJ43" s="130" t="str">
        <f t="shared" si="6"/>
        <v/>
      </c>
      <c r="AK43" s="321"/>
      <c r="AL43" s="279"/>
      <c r="AM43" s="305"/>
      <c r="AN43" s="308"/>
      <c r="AO43" s="311"/>
      <c r="AP43" s="311"/>
      <c r="AQ43" s="311"/>
      <c r="AR43" s="241"/>
      <c r="AS43" s="241"/>
      <c r="AT43" s="241"/>
      <c r="AU43" s="241"/>
      <c r="AV43" s="241"/>
      <c r="AW43" s="241"/>
      <c r="AX43" s="241"/>
      <c r="AY43" s="316"/>
      <c r="AZ43" s="316"/>
      <c r="BA43" s="319"/>
    </row>
    <row r="44" spans="1:53" ht="15" customHeight="1" thickBot="1" x14ac:dyDescent="0.25">
      <c r="A44" s="294"/>
      <c r="B44" s="297"/>
      <c r="C44" s="300"/>
      <c r="D44" s="303"/>
      <c r="E44" s="147"/>
      <c r="F44" s="105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>
        <v>4</v>
      </c>
      <c r="S44" s="106"/>
      <c r="T44" s="106"/>
      <c r="U44" s="106"/>
      <c r="V44" s="106"/>
      <c r="W44" s="194"/>
      <c r="X44" s="106"/>
      <c r="Y44" s="194"/>
      <c r="Z44" s="106"/>
      <c r="AA44" s="194"/>
      <c r="AB44" s="106"/>
      <c r="AC44" s="106"/>
      <c r="AD44" s="181"/>
      <c r="AE44" s="106"/>
      <c r="AF44" s="106"/>
      <c r="AG44" s="106"/>
      <c r="AH44" s="106"/>
      <c r="AI44" s="106"/>
      <c r="AJ44" s="107"/>
      <c r="AK44" s="322"/>
      <c r="AL44" s="280"/>
      <c r="AM44" s="306"/>
      <c r="AN44" s="309"/>
      <c r="AO44" s="312"/>
      <c r="AP44" s="312"/>
      <c r="AQ44" s="312"/>
      <c r="AR44" s="242"/>
      <c r="AS44" s="242"/>
      <c r="AT44" s="242"/>
      <c r="AU44" s="242"/>
      <c r="AV44" s="242"/>
      <c r="AW44" s="242"/>
      <c r="AX44" s="242"/>
      <c r="AY44" s="317"/>
      <c r="AZ44" s="317"/>
      <c r="BA44" s="320"/>
    </row>
    <row r="45" spans="1:53" ht="15" customHeight="1" x14ac:dyDescent="0.2">
      <c r="A45" s="292">
        <v>10</v>
      </c>
      <c r="B45" s="295" t="str">
        <f>IFERROR(VLOOKUP($C45,Списки!$A$1:$C$4003,2,0),"")</f>
        <v>Комаровський Владислав Володимирович</v>
      </c>
      <c r="C45" s="343" t="s">
        <v>361</v>
      </c>
      <c r="D45" s="301" t="str">
        <f>IFERROR(VLOOKUP($C45,Списки!$A$1:$C$4003,3,0),"")</f>
        <v>технолог/до17,00 обід30хв.</v>
      </c>
      <c r="E45" s="145"/>
      <c r="F45" s="92" t="str">
        <f>VLOOKUP(F$7,Графік!$M$5:$P$35,3,0)</f>
        <v>Р</v>
      </c>
      <c r="G45" s="124" t="str">
        <f>VLOOKUP(G$7,Графік!$M$5:$P$35,3,0)</f>
        <v>ВВ</v>
      </c>
      <c r="H45" s="124" t="str">
        <f>VLOOKUP(H$7,Графік!$M$5:$P$35,3,0)</f>
        <v>ВВ</v>
      </c>
      <c r="I45" s="124" t="str">
        <f>VLOOKUP(I$7,Графік!$M$5:$P$35,3,0)</f>
        <v>Р</v>
      </c>
      <c r="J45" s="124" t="str">
        <f>VLOOKUP(J$7,Графік!$M$5:$P$35,3,0)</f>
        <v>Р</v>
      </c>
      <c r="K45" s="124" t="str">
        <f>VLOOKUP(K$7,Графік!$M$5:$P$35,3,0)</f>
        <v>Р</v>
      </c>
      <c r="L45" s="124" t="str">
        <f>VLOOKUP(L$7,Графік!$M$5:$P$35,3,0)</f>
        <v>Р</v>
      </c>
      <c r="M45" s="124" t="str">
        <f>VLOOKUP(M$7,Графік!$M$5:$P$35,3,0)</f>
        <v>Р</v>
      </c>
      <c r="N45" s="124" t="str">
        <f>VLOOKUP(N$7,Графік!$M$5:$P$35,3,0)</f>
        <v>ВВ</v>
      </c>
      <c r="O45" s="124" t="str">
        <f>VLOOKUP(O$7,Графік!$M$5:$P$35,3,0)</f>
        <v>ВВ</v>
      </c>
      <c r="P45" s="124" t="str">
        <f>VLOOKUP(P$7,Графік!$M$5:$P$35,3,0)</f>
        <v>Р</v>
      </c>
      <c r="Q45" s="124" t="str">
        <f>VLOOKUP(Q$7,Графік!$M$5:$P$35,3,0)</f>
        <v>Р</v>
      </c>
      <c r="R45" s="124" t="str">
        <f>VLOOKUP(R$7,Графік!$M$5:$P$35,3,0)</f>
        <v>Р</v>
      </c>
      <c r="S45" s="154" t="s">
        <v>500</v>
      </c>
      <c r="T45" s="124" t="s">
        <v>500</v>
      </c>
      <c r="U45" s="124" t="s">
        <v>500</v>
      </c>
      <c r="V45" s="124" t="str">
        <f>VLOOKUP(V$7,Графік!$M$5:$P$35,3,0)</f>
        <v>ВВ</v>
      </c>
      <c r="W45" s="159" t="str">
        <f>VLOOKUP(W$7,Графік!$M$5:$P$35,3,0)</f>
        <v>Р</v>
      </c>
      <c r="X45" s="124" t="str">
        <f>VLOOKUP(X$7,Графік!$M$5:$P$35,3,0)</f>
        <v>Р</v>
      </c>
      <c r="Y45" s="159" t="str">
        <f>VLOOKUP(Y$7,Графік!$M$5:$P$35,3,0)</f>
        <v>Р</v>
      </c>
      <c r="Z45" s="124" t="str">
        <f>VLOOKUP(Z$7,Графік!$M$5:$P$35,3,0)</f>
        <v>Р</v>
      </c>
      <c r="AA45" s="159" t="str">
        <f>VLOOKUP(AA$7,Графік!$M$5:$P$35,3,0)</f>
        <v>Р</v>
      </c>
      <c r="AB45" s="124" t="s">
        <v>505</v>
      </c>
      <c r="AC45" s="124" t="s">
        <v>505</v>
      </c>
      <c r="AD45" s="188" t="str">
        <f>VLOOKUP(AD$7,Графік!$M$5:$P$35,3,0)</f>
        <v>Р</v>
      </c>
      <c r="AE45" s="124" t="str">
        <f>VLOOKUP(AE$7,Графік!$M$5:$P$35,3,0)</f>
        <v>Р</v>
      </c>
      <c r="AF45" s="124" t="str">
        <f>VLOOKUP(AF$7,Графік!$M$5:$P$35,3,0)</f>
        <v>Р</v>
      </c>
      <c r="AG45" s="124" t="str">
        <f>VLOOKUP(AG$7,Графік!$M$5:$P$35,3,0)</f>
        <v>Р</v>
      </c>
      <c r="AH45" s="124"/>
      <c r="AI45" s="124"/>
      <c r="AJ45" s="125"/>
      <c r="AK45" s="321">
        <f ca="1">SUMIF($F45:$AJ48,"Р",$F46:$AJ46)</f>
        <v>120</v>
      </c>
      <c r="AL45" s="279">
        <f ca="1">SUMIF($F47:$AJ48,"НУ",$F48:$AJ48)</f>
        <v>4</v>
      </c>
      <c r="AM45" s="305">
        <f ca="1">SUMIF(F45:AJ48,"РВ",F46:AJ46)</f>
        <v>18</v>
      </c>
      <c r="AN45" s="308">
        <f ca="1">AK45+AL45+AM45</f>
        <v>142</v>
      </c>
      <c r="AO45" s="310">
        <f t="shared" ref="AO45" si="28">COUNTIF($F45:$AJ48,"=Р")</f>
        <v>18</v>
      </c>
      <c r="AP45" s="311">
        <f>COUNTIF($F45:$AJ48,"=ВВ")</f>
        <v>5</v>
      </c>
      <c r="AQ45" s="311">
        <f>COUNTIF($F45:$AJ48,"=В")</f>
        <v>0</v>
      </c>
      <c r="AR45" s="241">
        <f>COUNTIF($F45:$AJ48,"=НА")</f>
        <v>0</v>
      </c>
      <c r="AS45" s="241">
        <f>COUNTIF(F45:AJ48,"=ТН")</f>
        <v>3</v>
      </c>
      <c r="AT45" s="241">
        <f>COUNTIF($F45:$AJ48,"=ВД")</f>
        <v>0</v>
      </c>
      <c r="AU45" s="241">
        <f>COUNTIF($F45:$AJ48,"=ВП")</f>
        <v>0</v>
      </c>
      <c r="AV45" s="241">
        <f>COUNTIF($F45:$AJ48,"=ДД")</f>
        <v>0</v>
      </c>
      <c r="AW45" s="241">
        <f>COUNTIF($F45:$AJ48,"=П")</f>
        <v>0</v>
      </c>
      <c r="AX45" s="241">
        <f>COUNTIF($F45:$AJ48,"=ПР")</f>
        <v>0</v>
      </c>
      <c r="AY45" s="316">
        <f>COUNTIF($F45:$AJ48,"=І")</f>
        <v>0</v>
      </c>
      <c r="AZ45" s="316">
        <f>COUNTIF($F45:$AJ48,"=НЗ")</f>
        <v>0</v>
      </c>
      <c r="BA45" s="318">
        <f>IF(C45&gt;1,Графік!$P$36,"")</f>
        <v>160</v>
      </c>
    </row>
    <row r="46" spans="1:53" ht="15" customHeight="1" x14ac:dyDescent="0.2">
      <c r="A46" s="293"/>
      <c r="B46" s="296"/>
      <c r="C46" s="299"/>
      <c r="D46" s="302"/>
      <c r="E46" s="146"/>
      <c r="F46" s="96">
        <f t="shared" ref="F46:V46" si="29">IF(F45="Р",8,"")</f>
        <v>8</v>
      </c>
      <c r="G46" s="97" t="str">
        <f t="shared" si="29"/>
        <v/>
      </c>
      <c r="H46" s="97" t="str">
        <f t="shared" si="29"/>
        <v/>
      </c>
      <c r="I46" s="97">
        <f t="shared" si="29"/>
        <v>8</v>
      </c>
      <c r="J46" s="97">
        <f t="shared" si="29"/>
        <v>8</v>
      </c>
      <c r="K46" s="97">
        <f t="shared" si="29"/>
        <v>8</v>
      </c>
      <c r="L46" s="97">
        <f t="shared" si="29"/>
        <v>8</v>
      </c>
      <c r="M46" s="97">
        <f t="shared" si="29"/>
        <v>8</v>
      </c>
      <c r="N46" s="97" t="str">
        <f t="shared" si="29"/>
        <v/>
      </c>
      <c r="O46" s="97" t="str">
        <f t="shared" si="29"/>
        <v/>
      </c>
      <c r="P46" s="97">
        <f t="shared" si="29"/>
        <v>8</v>
      </c>
      <c r="Q46" s="97">
        <f t="shared" si="29"/>
        <v>8</v>
      </c>
      <c r="R46" s="97">
        <f t="shared" si="29"/>
        <v>8</v>
      </c>
      <c r="S46" s="97" t="str">
        <f t="shared" si="29"/>
        <v/>
      </c>
      <c r="T46" s="97" t="str">
        <f t="shared" si="29"/>
        <v/>
      </c>
      <c r="U46" s="97" t="str">
        <f t="shared" si="29"/>
        <v/>
      </c>
      <c r="V46" s="97" t="str">
        <f t="shared" si="29"/>
        <v/>
      </c>
      <c r="W46" s="160">
        <v>8</v>
      </c>
      <c r="X46" s="97">
        <v>8</v>
      </c>
      <c r="Y46" s="160">
        <v>8</v>
      </c>
      <c r="Z46" s="97">
        <v>8</v>
      </c>
      <c r="AA46" s="160">
        <v>8</v>
      </c>
      <c r="AB46" s="97">
        <v>9</v>
      </c>
      <c r="AC46" s="97">
        <v>9</v>
      </c>
      <c r="AD46" s="179">
        <v>8</v>
      </c>
      <c r="AE46" s="97"/>
      <c r="AF46" s="97"/>
      <c r="AG46" s="97"/>
      <c r="AH46" s="97"/>
      <c r="AI46" s="97"/>
      <c r="AJ46" s="98"/>
      <c r="AK46" s="321"/>
      <c r="AL46" s="279"/>
      <c r="AM46" s="305"/>
      <c r="AN46" s="308"/>
      <c r="AO46" s="311"/>
      <c r="AP46" s="311"/>
      <c r="AQ46" s="311"/>
      <c r="AR46" s="241"/>
      <c r="AS46" s="241"/>
      <c r="AT46" s="241"/>
      <c r="AU46" s="241"/>
      <c r="AV46" s="241"/>
      <c r="AW46" s="241"/>
      <c r="AX46" s="241"/>
      <c r="AY46" s="316"/>
      <c r="AZ46" s="316"/>
      <c r="BA46" s="319"/>
    </row>
    <row r="47" spans="1:53" ht="15" customHeight="1" x14ac:dyDescent="0.2">
      <c r="A47" s="293"/>
      <c r="B47" s="296"/>
      <c r="C47" s="299"/>
      <c r="D47" s="302"/>
      <c r="E47" s="146"/>
      <c r="F47" s="100" t="str">
        <f t="shared" ref="F47:V47" si="30">IF(F48&gt;0,"НУ","")</f>
        <v/>
      </c>
      <c r="G47" s="101" t="str">
        <f t="shared" si="30"/>
        <v/>
      </c>
      <c r="H47" s="101" t="str">
        <f t="shared" si="30"/>
        <v/>
      </c>
      <c r="I47" s="101" t="str">
        <f t="shared" si="30"/>
        <v/>
      </c>
      <c r="J47" s="101" t="str">
        <f t="shared" si="30"/>
        <v/>
      </c>
      <c r="K47" s="101" t="str">
        <f t="shared" si="30"/>
        <v/>
      </c>
      <c r="L47" s="101" t="str">
        <f t="shared" si="30"/>
        <v/>
      </c>
      <c r="M47" s="101" t="str">
        <f t="shared" si="30"/>
        <v/>
      </c>
      <c r="N47" s="101" t="str">
        <f t="shared" si="30"/>
        <v/>
      </c>
      <c r="O47" s="101" t="str">
        <f t="shared" si="30"/>
        <v/>
      </c>
      <c r="P47" s="101" t="str">
        <f t="shared" si="30"/>
        <v/>
      </c>
      <c r="Q47" s="101" t="str">
        <f t="shared" si="30"/>
        <v/>
      </c>
      <c r="R47" s="101" t="s">
        <v>509</v>
      </c>
      <c r="S47" s="101" t="str">
        <f t="shared" si="30"/>
        <v/>
      </c>
      <c r="T47" s="101" t="str">
        <f t="shared" si="30"/>
        <v/>
      </c>
      <c r="U47" s="101" t="str">
        <f t="shared" si="30"/>
        <v/>
      </c>
      <c r="V47" s="101" t="str">
        <f t="shared" si="30"/>
        <v/>
      </c>
      <c r="W47" s="102"/>
      <c r="X47" s="101"/>
      <c r="Y47" s="102"/>
      <c r="Z47" s="101"/>
      <c r="AA47" s="102"/>
      <c r="AB47" s="101"/>
      <c r="AC47" s="101"/>
      <c r="AD47" s="180"/>
      <c r="AE47" s="101"/>
      <c r="AF47" s="101"/>
      <c r="AG47" s="101"/>
      <c r="AH47" s="101" t="str">
        <f t="shared" si="6"/>
        <v/>
      </c>
      <c r="AI47" s="101" t="str">
        <f t="shared" si="6"/>
        <v/>
      </c>
      <c r="AJ47" s="130" t="str">
        <f t="shared" si="6"/>
        <v/>
      </c>
      <c r="AK47" s="321"/>
      <c r="AL47" s="279"/>
      <c r="AM47" s="305"/>
      <c r="AN47" s="308"/>
      <c r="AO47" s="311"/>
      <c r="AP47" s="311"/>
      <c r="AQ47" s="311"/>
      <c r="AR47" s="241"/>
      <c r="AS47" s="241"/>
      <c r="AT47" s="241"/>
      <c r="AU47" s="241"/>
      <c r="AV47" s="241"/>
      <c r="AW47" s="241"/>
      <c r="AX47" s="241"/>
      <c r="AY47" s="316"/>
      <c r="AZ47" s="316"/>
      <c r="BA47" s="319"/>
    </row>
    <row r="48" spans="1:53" ht="15" customHeight="1" thickBot="1" x14ac:dyDescent="0.25">
      <c r="A48" s="294"/>
      <c r="B48" s="297"/>
      <c r="C48" s="300"/>
      <c r="D48" s="303"/>
      <c r="E48" s="147"/>
      <c r="F48" s="105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>
        <v>4</v>
      </c>
      <c r="S48" s="106"/>
      <c r="T48" s="106"/>
      <c r="U48" s="106"/>
      <c r="V48" s="106"/>
      <c r="W48" s="194"/>
      <c r="X48" s="106"/>
      <c r="Y48" s="194"/>
      <c r="Z48" s="106"/>
      <c r="AA48" s="194"/>
      <c r="AB48" s="106"/>
      <c r="AC48" s="106"/>
      <c r="AD48" s="181"/>
      <c r="AE48" s="106"/>
      <c r="AF48" s="106"/>
      <c r="AG48" s="106"/>
      <c r="AH48" s="106"/>
      <c r="AI48" s="106"/>
      <c r="AJ48" s="107"/>
      <c r="AK48" s="322"/>
      <c r="AL48" s="280"/>
      <c r="AM48" s="306"/>
      <c r="AN48" s="309"/>
      <c r="AO48" s="312"/>
      <c r="AP48" s="312"/>
      <c r="AQ48" s="312"/>
      <c r="AR48" s="242"/>
      <c r="AS48" s="242"/>
      <c r="AT48" s="242"/>
      <c r="AU48" s="242"/>
      <c r="AV48" s="242"/>
      <c r="AW48" s="242"/>
      <c r="AX48" s="242"/>
      <c r="AY48" s="317"/>
      <c r="AZ48" s="317"/>
      <c r="BA48" s="320"/>
    </row>
    <row r="49" spans="1:53" ht="15" customHeight="1" x14ac:dyDescent="0.2">
      <c r="A49" s="292">
        <v>11</v>
      </c>
      <c r="B49" s="295" t="str">
        <f>IFERROR(VLOOKUP($C49,Списки!$A$1:$C$4003,2,0),"")</f>
        <v>Лелюк Тарас Миколайович</v>
      </c>
      <c r="C49" s="343" t="s">
        <v>364</v>
      </c>
      <c r="D49" s="301" t="str">
        <f>IFERROR(VLOOKUP($C49,Списки!$A$1:$C$4003,3,0),"")</f>
        <v>технолог</v>
      </c>
      <c r="E49" s="145"/>
      <c r="F49" s="92" t="str">
        <f>VLOOKUP(F$7,Графік!$M$5:$P$35,3,0)</f>
        <v>Р</v>
      </c>
      <c r="G49" s="124" t="str">
        <f>VLOOKUP(G$7,Графік!$M$5:$P$35,3,0)</f>
        <v>ВВ</v>
      </c>
      <c r="H49" s="124" t="str">
        <f>VLOOKUP(H$7,Графік!$M$5:$P$35,3,0)</f>
        <v>ВВ</v>
      </c>
      <c r="I49" s="124" t="str">
        <f>VLOOKUP(I$7,Графік!$M$5:$P$35,3,0)</f>
        <v>Р</v>
      </c>
      <c r="J49" s="124" t="str">
        <f>VLOOKUP(J$7,Графік!$M$5:$P$35,3,0)</f>
        <v>Р</v>
      </c>
      <c r="K49" s="124" t="str">
        <f>VLOOKUP(K$7,Графік!$M$5:$P$35,3,0)</f>
        <v>Р</v>
      </c>
      <c r="L49" s="124" t="str">
        <f>VLOOKUP(L$7,Графік!$M$5:$P$35,3,0)</f>
        <v>Р</v>
      </c>
      <c r="M49" s="124" t="str">
        <f>VLOOKUP(M$7,Графік!$M$5:$P$35,3,0)</f>
        <v>Р</v>
      </c>
      <c r="N49" s="124" t="str">
        <f>VLOOKUP(N$7,Графік!$M$5:$P$35,3,0)</f>
        <v>ВВ</v>
      </c>
      <c r="O49" s="124" t="str">
        <f>VLOOKUP(O$7,Графік!$M$5:$P$35,3,0)</f>
        <v>ВВ</v>
      </c>
      <c r="P49" s="124" t="str">
        <f>VLOOKUP(P$7,Графік!$M$5:$P$35,3,0)</f>
        <v>Р</v>
      </c>
      <c r="Q49" s="124" t="str">
        <f>VLOOKUP(Q$7,Графік!$M$5:$P$35,3,0)</f>
        <v>Р</v>
      </c>
      <c r="R49" s="124" t="str">
        <f>VLOOKUP(R$7,Графік!$M$5:$P$35,3,0)</f>
        <v>Р</v>
      </c>
      <c r="S49" s="124" t="str">
        <f>VLOOKUP(S$7,Графік!$M$5:$P$35,3,0)</f>
        <v>Р</v>
      </c>
      <c r="T49" s="124" t="str">
        <f>VLOOKUP(T$7,Графік!$M$5:$P$35,3,0)</f>
        <v>Р</v>
      </c>
      <c r="U49" s="124" t="str">
        <f>VLOOKUP(U$7,Графік!$M$5:$P$35,3,0)</f>
        <v>ВВ</v>
      </c>
      <c r="V49" s="124" t="str">
        <f>VLOOKUP(V$7,Графік!$M$5:$P$35,3,0)</f>
        <v>ВВ</v>
      </c>
      <c r="W49" s="159" t="str">
        <f>VLOOKUP(W$7,Графік!$M$5:$P$35,3,0)</f>
        <v>Р</v>
      </c>
      <c r="X49" s="124" t="str">
        <f>VLOOKUP(X$7,Графік!$M$5:$P$35,3,0)</f>
        <v>Р</v>
      </c>
      <c r="Y49" s="159" t="str">
        <f>VLOOKUP(Y$7,Графік!$M$5:$P$35,3,0)</f>
        <v>Р</v>
      </c>
      <c r="Z49" s="124" t="str">
        <f>VLOOKUP(Z$7,Графік!$M$5:$P$35,3,0)</f>
        <v>Р</v>
      </c>
      <c r="AA49" s="159" t="str">
        <f>VLOOKUP(AA$7,Графік!$M$5:$P$35,3,0)</f>
        <v>Р</v>
      </c>
      <c r="AB49" s="124" t="s">
        <v>505</v>
      </c>
      <c r="AC49" s="124" t="s">
        <v>505</v>
      </c>
      <c r="AD49" s="188" t="str">
        <f>VLOOKUP(AD$7,Графік!$M$5:$P$35,3,0)</f>
        <v>Р</v>
      </c>
      <c r="AE49" s="124" t="str">
        <f>VLOOKUP(AE$7,Графік!$M$5:$P$35,3,0)</f>
        <v>Р</v>
      </c>
      <c r="AF49" s="124" t="str">
        <f>VLOOKUP(AF$7,Графік!$M$5:$P$35,3,0)</f>
        <v>Р</v>
      </c>
      <c r="AG49" s="124" t="str">
        <f>VLOOKUP(AG$7,Графік!$M$5:$P$35,3,0)</f>
        <v>Р</v>
      </c>
      <c r="AH49" s="124"/>
      <c r="AI49" s="124"/>
      <c r="AJ49" s="125"/>
      <c r="AK49" s="321">
        <f ca="1">SUMIF($F49:$AJ52,"Р",$F50:$AJ50)</f>
        <v>136</v>
      </c>
      <c r="AL49" s="279">
        <f ca="1">SUMIF($F51:$AJ52,"НУ",$F52:$AJ52)</f>
        <v>3.5</v>
      </c>
      <c r="AM49" s="305">
        <f ca="1">SUMIF(F49:AJ52,"РВ",F50:AJ50)</f>
        <v>19</v>
      </c>
      <c r="AN49" s="308">
        <f ca="1">AK49+AL49+AM49</f>
        <v>158.5</v>
      </c>
      <c r="AO49" s="310">
        <f t="shared" ref="AO49" si="31">COUNTIF($F49:$AJ52,"=Р")</f>
        <v>20</v>
      </c>
      <c r="AP49" s="311">
        <f>COUNTIF($F49:$AJ52,"=ВВ")</f>
        <v>6</v>
      </c>
      <c r="AQ49" s="311">
        <f>COUNTIF($F49:$AJ52,"=В")</f>
        <v>0</v>
      </c>
      <c r="AR49" s="241">
        <f>COUNTIF($F49:$AJ52,"=НА")</f>
        <v>0</v>
      </c>
      <c r="AS49" s="241">
        <f>COUNTIF(F49:AJ52,"=ТН")</f>
        <v>0</v>
      </c>
      <c r="AT49" s="241">
        <f>COUNTIF($F49:$AJ52,"=ВД")</f>
        <v>0</v>
      </c>
      <c r="AU49" s="241">
        <f>COUNTIF($F49:$AJ52,"=ВП")</f>
        <v>0</v>
      </c>
      <c r="AV49" s="241">
        <f>COUNTIF($F49:$AJ52,"=ДД")</f>
        <v>0</v>
      </c>
      <c r="AW49" s="241">
        <f>COUNTIF($F49:$AJ52,"=П")</f>
        <v>0</v>
      </c>
      <c r="AX49" s="241">
        <f>COUNTIF($F49:$AJ52,"=ПР")</f>
        <v>0</v>
      </c>
      <c r="AY49" s="316">
        <f>COUNTIF($F49:$AJ52,"=І")</f>
        <v>0</v>
      </c>
      <c r="AZ49" s="316">
        <f>COUNTIF($F49:$AJ52,"=НЗ")</f>
        <v>0</v>
      </c>
      <c r="BA49" s="318">
        <f>IF(C49&gt;1,Графік!$P$36,"")</f>
        <v>160</v>
      </c>
    </row>
    <row r="50" spans="1:53" ht="15" customHeight="1" x14ac:dyDescent="0.2">
      <c r="A50" s="293"/>
      <c r="B50" s="296"/>
      <c r="C50" s="299"/>
      <c r="D50" s="302"/>
      <c r="E50" s="146"/>
      <c r="F50" s="96">
        <f t="shared" ref="F50:V50" si="32">IF(F49="Р",8,"")</f>
        <v>8</v>
      </c>
      <c r="G50" s="97" t="str">
        <f t="shared" si="32"/>
        <v/>
      </c>
      <c r="H50" s="97" t="str">
        <f t="shared" si="32"/>
        <v/>
      </c>
      <c r="I50" s="97">
        <f t="shared" si="32"/>
        <v>8</v>
      </c>
      <c r="J50" s="97">
        <f t="shared" si="32"/>
        <v>8</v>
      </c>
      <c r="K50" s="97">
        <f t="shared" si="32"/>
        <v>8</v>
      </c>
      <c r="L50" s="97">
        <f t="shared" si="32"/>
        <v>8</v>
      </c>
      <c r="M50" s="97">
        <f t="shared" si="32"/>
        <v>8</v>
      </c>
      <c r="N50" s="97" t="str">
        <f t="shared" si="32"/>
        <v/>
      </c>
      <c r="O50" s="97" t="str">
        <f t="shared" si="32"/>
        <v/>
      </c>
      <c r="P50" s="97">
        <f t="shared" si="32"/>
        <v>8</v>
      </c>
      <c r="Q50" s="97">
        <f t="shared" si="32"/>
        <v>8</v>
      </c>
      <c r="R50" s="97">
        <f t="shared" si="32"/>
        <v>8</v>
      </c>
      <c r="S50" s="97">
        <f t="shared" si="32"/>
        <v>8</v>
      </c>
      <c r="T50" s="97">
        <f t="shared" si="32"/>
        <v>8</v>
      </c>
      <c r="U50" s="97" t="str">
        <f t="shared" si="32"/>
        <v/>
      </c>
      <c r="V50" s="97" t="str">
        <f t="shared" si="32"/>
        <v/>
      </c>
      <c r="W50" s="160">
        <v>8</v>
      </c>
      <c r="X50" s="97">
        <v>8</v>
      </c>
      <c r="Y50" s="160">
        <v>8</v>
      </c>
      <c r="Z50" s="97">
        <v>8</v>
      </c>
      <c r="AA50" s="160">
        <v>8</v>
      </c>
      <c r="AB50" s="97">
        <v>9</v>
      </c>
      <c r="AC50" s="97">
        <v>10</v>
      </c>
      <c r="AD50" s="179">
        <v>8</v>
      </c>
      <c r="AE50" s="97"/>
      <c r="AF50" s="97"/>
      <c r="AG50" s="97"/>
      <c r="AH50" s="97"/>
      <c r="AI50" s="97"/>
      <c r="AJ50" s="98"/>
      <c r="AK50" s="321"/>
      <c r="AL50" s="279"/>
      <c r="AM50" s="305"/>
      <c r="AN50" s="308"/>
      <c r="AO50" s="311"/>
      <c r="AP50" s="311"/>
      <c r="AQ50" s="311"/>
      <c r="AR50" s="241"/>
      <c r="AS50" s="241"/>
      <c r="AT50" s="241"/>
      <c r="AU50" s="241"/>
      <c r="AV50" s="241"/>
      <c r="AW50" s="241"/>
      <c r="AX50" s="241"/>
      <c r="AY50" s="316"/>
      <c r="AZ50" s="316"/>
      <c r="BA50" s="319"/>
    </row>
    <row r="51" spans="1:53" ht="15" customHeight="1" x14ac:dyDescent="0.2">
      <c r="A51" s="293"/>
      <c r="B51" s="296"/>
      <c r="C51" s="299"/>
      <c r="D51" s="302"/>
      <c r="E51" s="146"/>
      <c r="F51" s="100" t="str">
        <f t="shared" ref="F51:V51" si="33">IF(F52&gt;0,"НУ","")</f>
        <v/>
      </c>
      <c r="G51" s="101" t="str">
        <f t="shared" si="33"/>
        <v/>
      </c>
      <c r="H51" s="101" t="str">
        <f t="shared" si="33"/>
        <v/>
      </c>
      <c r="I51" s="101" t="str">
        <f t="shared" si="33"/>
        <v/>
      </c>
      <c r="J51" s="101" t="str">
        <f t="shared" si="33"/>
        <v/>
      </c>
      <c r="K51" s="101" t="str">
        <f t="shared" si="33"/>
        <v/>
      </c>
      <c r="L51" s="101" t="str">
        <f t="shared" si="33"/>
        <v/>
      </c>
      <c r="M51" s="101" t="str">
        <f t="shared" si="33"/>
        <v/>
      </c>
      <c r="N51" s="101" t="str">
        <f t="shared" si="33"/>
        <v/>
      </c>
      <c r="O51" s="101" t="str">
        <f t="shared" si="33"/>
        <v/>
      </c>
      <c r="P51" s="101" t="str">
        <f t="shared" si="33"/>
        <v/>
      </c>
      <c r="Q51" s="101" t="str">
        <f t="shared" si="33"/>
        <v/>
      </c>
      <c r="R51" s="101" t="s">
        <v>509</v>
      </c>
      <c r="S51" s="101" t="str">
        <f t="shared" si="33"/>
        <v/>
      </c>
      <c r="T51" s="101" t="str">
        <f t="shared" si="33"/>
        <v/>
      </c>
      <c r="U51" s="101" t="str">
        <f t="shared" si="33"/>
        <v/>
      </c>
      <c r="V51" s="101" t="str">
        <f t="shared" si="33"/>
        <v/>
      </c>
      <c r="W51" s="102"/>
      <c r="X51" s="101"/>
      <c r="Y51" s="102"/>
      <c r="Z51" s="101"/>
      <c r="AA51" s="102"/>
      <c r="AB51" s="101"/>
      <c r="AC51" s="101"/>
      <c r="AD51" s="180"/>
      <c r="AE51" s="101"/>
      <c r="AF51" s="101"/>
      <c r="AG51" s="101"/>
      <c r="AH51" s="101" t="str">
        <f t="shared" si="6"/>
        <v/>
      </c>
      <c r="AI51" s="101" t="str">
        <f t="shared" si="6"/>
        <v/>
      </c>
      <c r="AJ51" s="130" t="str">
        <f t="shared" si="6"/>
        <v/>
      </c>
      <c r="AK51" s="321"/>
      <c r="AL51" s="279"/>
      <c r="AM51" s="305"/>
      <c r="AN51" s="308"/>
      <c r="AO51" s="311"/>
      <c r="AP51" s="311"/>
      <c r="AQ51" s="311"/>
      <c r="AR51" s="241"/>
      <c r="AS51" s="241"/>
      <c r="AT51" s="241"/>
      <c r="AU51" s="241"/>
      <c r="AV51" s="241"/>
      <c r="AW51" s="241"/>
      <c r="AX51" s="241"/>
      <c r="AY51" s="316"/>
      <c r="AZ51" s="316"/>
      <c r="BA51" s="319"/>
    </row>
    <row r="52" spans="1:53" ht="15" customHeight="1" thickBot="1" x14ac:dyDescent="0.25">
      <c r="A52" s="294"/>
      <c r="B52" s="297"/>
      <c r="C52" s="300"/>
      <c r="D52" s="303"/>
      <c r="E52" s="147"/>
      <c r="F52" s="105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>
        <v>3.5</v>
      </c>
      <c r="S52" s="106"/>
      <c r="T52" s="106"/>
      <c r="U52" s="106"/>
      <c r="V52" s="106"/>
      <c r="W52" s="194"/>
      <c r="X52" s="106"/>
      <c r="Y52" s="194"/>
      <c r="Z52" s="106"/>
      <c r="AA52" s="194"/>
      <c r="AB52" s="106"/>
      <c r="AC52" s="106"/>
      <c r="AD52" s="181"/>
      <c r="AE52" s="106"/>
      <c r="AF52" s="106"/>
      <c r="AG52" s="106"/>
      <c r="AH52" s="106"/>
      <c r="AI52" s="106"/>
      <c r="AJ52" s="107"/>
      <c r="AK52" s="322"/>
      <c r="AL52" s="280"/>
      <c r="AM52" s="306"/>
      <c r="AN52" s="309"/>
      <c r="AO52" s="312"/>
      <c r="AP52" s="312"/>
      <c r="AQ52" s="312"/>
      <c r="AR52" s="242"/>
      <c r="AS52" s="242"/>
      <c r="AT52" s="242"/>
      <c r="AU52" s="242"/>
      <c r="AV52" s="242"/>
      <c r="AW52" s="242"/>
      <c r="AX52" s="242"/>
      <c r="AY52" s="317"/>
      <c r="AZ52" s="317"/>
      <c r="BA52" s="320"/>
    </row>
    <row r="53" spans="1:53" ht="15" customHeight="1" x14ac:dyDescent="0.2">
      <c r="A53" s="292">
        <v>12</v>
      </c>
      <c r="B53" s="295" t="str">
        <f>IFERROR(VLOOKUP($C53,Списки!$A$1:$C$4003,2,0),"")</f>
        <v>Манюк Дмитро Ігорович</v>
      </c>
      <c r="C53" s="343" t="s">
        <v>366</v>
      </c>
      <c r="D53" s="301" t="str">
        <f>IFERROR(VLOOKUP($C53,Списки!$A$1:$C$4003,3,0),"")</f>
        <v>технолог</v>
      </c>
      <c r="E53" s="145"/>
      <c r="F53" s="92" t="str">
        <f>VLOOKUP(F$7,Графік!$M$5:$P$35,3,0)</f>
        <v>Р</v>
      </c>
      <c r="G53" s="124" t="str">
        <f>VLOOKUP(G$7,Графік!$M$5:$P$35,3,0)</f>
        <v>ВВ</v>
      </c>
      <c r="H53" s="124" t="str">
        <f>VLOOKUP(H$7,Графік!$M$5:$P$35,3,0)</f>
        <v>ВВ</v>
      </c>
      <c r="I53" s="124" t="str">
        <f>VLOOKUP(I$7,Графік!$M$5:$P$35,3,0)</f>
        <v>Р</v>
      </c>
      <c r="J53" s="124" t="str">
        <f>VLOOKUP(J$7,Графік!$M$5:$P$35,3,0)</f>
        <v>Р</v>
      </c>
      <c r="K53" s="124" t="str">
        <f>VLOOKUP(K$7,Графік!$M$5:$P$35,3,0)</f>
        <v>Р</v>
      </c>
      <c r="L53" s="124" t="str">
        <f>VLOOKUP(L$7,Графік!$M$5:$P$35,3,0)</f>
        <v>Р</v>
      </c>
      <c r="M53" s="124" t="str">
        <f>VLOOKUP(M$7,Графік!$M$5:$P$35,3,0)</f>
        <v>Р</v>
      </c>
      <c r="N53" s="124" t="str">
        <f>VLOOKUP(N$7,Графік!$M$5:$P$35,3,0)</f>
        <v>ВВ</v>
      </c>
      <c r="O53" s="124" t="str">
        <f>VLOOKUP(O$7,Графік!$M$5:$P$35,3,0)</f>
        <v>ВВ</v>
      </c>
      <c r="P53" s="124" t="str">
        <f>VLOOKUP(P$7,Графік!$M$5:$P$35,3,0)</f>
        <v>Р</v>
      </c>
      <c r="Q53" s="124" t="str">
        <f>VLOOKUP(Q$7,Графік!$M$5:$P$35,3,0)</f>
        <v>Р</v>
      </c>
      <c r="R53" s="124" t="str">
        <f>VLOOKUP(R$7,Графік!$M$5:$P$35,3,0)</f>
        <v>Р</v>
      </c>
      <c r="S53" s="124" t="str">
        <f>VLOOKUP(S$7,Графік!$M$5:$P$35,3,0)</f>
        <v>Р</v>
      </c>
      <c r="T53" s="124" t="str">
        <f>VLOOKUP(T$7,Графік!$M$5:$P$35,3,0)</f>
        <v>Р</v>
      </c>
      <c r="U53" s="124" t="str">
        <f>VLOOKUP(U$7,Графік!$M$5:$P$35,3,0)</f>
        <v>ВВ</v>
      </c>
      <c r="V53" s="124" t="str">
        <f>VLOOKUP(V$7,Графік!$M$5:$P$35,3,0)</f>
        <v>ВВ</v>
      </c>
      <c r="W53" s="159" t="str">
        <f>VLOOKUP(W$7,Графік!$M$5:$P$35,3,0)</f>
        <v>Р</v>
      </c>
      <c r="X53" s="124" t="str">
        <f>VLOOKUP(X$7,Графік!$M$5:$P$35,3,0)</f>
        <v>Р</v>
      </c>
      <c r="Y53" s="159" t="str">
        <f>VLOOKUP(Y$7,Графік!$M$5:$P$35,3,0)</f>
        <v>Р</v>
      </c>
      <c r="Z53" s="124" t="str">
        <f>VLOOKUP(Z$7,Графік!$M$5:$P$35,3,0)</f>
        <v>Р</v>
      </c>
      <c r="AA53" s="159" t="str">
        <f>VLOOKUP(AA$7,Графік!$M$5:$P$35,3,0)</f>
        <v>Р</v>
      </c>
      <c r="AB53" s="124" t="str">
        <f>VLOOKUP(AB$7,Графік!$M$5:$P$35,3,0)</f>
        <v>ВВ</v>
      </c>
      <c r="AC53" s="124" t="str">
        <f>VLOOKUP(AC$7,Графік!$M$5:$P$35,3,0)</f>
        <v>ВВ</v>
      </c>
      <c r="AD53" s="188" t="str">
        <f>VLOOKUP(AD$7,Графік!$M$5:$P$35,3,0)</f>
        <v>Р</v>
      </c>
      <c r="AE53" s="124" t="str">
        <f>VLOOKUP(AE$7,Графік!$M$5:$P$35,3,0)</f>
        <v>Р</v>
      </c>
      <c r="AF53" s="124" t="str">
        <f>VLOOKUP(AF$7,Графік!$M$5:$P$35,3,0)</f>
        <v>Р</v>
      </c>
      <c r="AG53" s="124" t="str">
        <f>VLOOKUP(AG$7,Графік!$M$5:$P$35,3,0)</f>
        <v>Р</v>
      </c>
      <c r="AH53" s="124"/>
      <c r="AI53" s="124"/>
      <c r="AJ53" s="125"/>
      <c r="AK53" s="321">
        <f ca="1">SUMIF($F53:$AJ56,"Р",$F54:$AJ54)</f>
        <v>136</v>
      </c>
      <c r="AL53" s="279">
        <f ca="1">SUMIF($F55:$AJ56,"НУ",$F56:$AJ56)</f>
        <v>4.5</v>
      </c>
      <c r="AM53" s="305">
        <f ca="1">SUMIF(F53:AJ56,"РВ",F54:AJ54)</f>
        <v>0</v>
      </c>
      <c r="AN53" s="308">
        <f ca="1">AK53+AL53+AM53</f>
        <v>140.5</v>
      </c>
      <c r="AO53" s="310">
        <f t="shared" ref="AO53" si="34">COUNTIF($F53:$AJ56,"=Р")</f>
        <v>20</v>
      </c>
      <c r="AP53" s="311">
        <f>COUNTIF($F53:$AJ56,"=ВВ")</f>
        <v>8</v>
      </c>
      <c r="AQ53" s="311">
        <f>COUNTIF($F53:$AJ56,"=В")</f>
        <v>0</v>
      </c>
      <c r="AR53" s="241">
        <f>COUNTIF($F53:$AJ56,"=НА")</f>
        <v>0</v>
      </c>
      <c r="AS53" s="241">
        <f>COUNTIF(F53:AJ56,"=ТН")</f>
        <v>0</v>
      </c>
      <c r="AT53" s="241">
        <f>COUNTIF($F53:$AJ56,"=ВД")</f>
        <v>0</v>
      </c>
      <c r="AU53" s="241">
        <f>COUNTIF($F53:$AJ56,"=ВП")</f>
        <v>0</v>
      </c>
      <c r="AV53" s="241">
        <f>COUNTIF($F53:$AJ56,"=ДД")</f>
        <v>0</v>
      </c>
      <c r="AW53" s="241">
        <f>COUNTIF($F53:$AJ56,"=П")</f>
        <v>0</v>
      </c>
      <c r="AX53" s="241">
        <f>COUNTIF($F53:$AJ56,"=ПР")</f>
        <v>0</v>
      </c>
      <c r="AY53" s="316">
        <f>COUNTIF($F53:$AJ56,"=І")</f>
        <v>0</v>
      </c>
      <c r="AZ53" s="316">
        <f>COUNTIF($F53:$AJ56,"=НЗ")</f>
        <v>0</v>
      </c>
      <c r="BA53" s="318">
        <f>IF(C53&gt;1,Графік!$P$36,"")</f>
        <v>160</v>
      </c>
    </row>
    <row r="54" spans="1:53" ht="15" customHeight="1" x14ac:dyDescent="0.2">
      <c r="A54" s="293"/>
      <c r="B54" s="296"/>
      <c r="C54" s="299"/>
      <c r="D54" s="302"/>
      <c r="E54" s="146"/>
      <c r="F54" s="96">
        <f t="shared" ref="F54:V54" si="35">IF(F53="Р",8,"")</f>
        <v>8</v>
      </c>
      <c r="G54" s="97" t="str">
        <f t="shared" si="35"/>
        <v/>
      </c>
      <c r="H54" s="97" t="str">
        <f t="shared" si="35"/>
        <v/>
      </c>
      <c r="I54" s="97">
        <f t="shared" si="35"/>
        <v>8</v>
      </c>
      <c r="J54" s="97">
        <f t="shared" si="35"/>
        <v>8</v>
      </c>
      <c r="K54" s="97">
        <f t="shared" si="35"/>
        <v>8</v>
      </c>
      <c r="L54" s="97">
        <f t="shared" si="35"/>
        <v>8</v>
      </c>
      <c r="M54" s="97">
        <f t="shared" si="35"/>
        <v>8</v>
      </c>
      <c r="N54" s="97" t="str">
        <f t="shared" si="35"/>
        <v/>
      </c>
      <c r="O54" s="97" t="str">
        <f t="shared" si="35"/>
        <v/>
      </c>
      <c r="P54" s="97">
        <f t="shared" si="35"/>
        <v>8</v>
      </c>
      <c r="Q54" s="97">
        <f t="shared" si="35"/>
        <v>8</v>
      </c>
      <c r="R54" s="97">
        <f t="shared" si="35"/>
        <v>8</v>
      </c>
      <c r="S54" s="97">
        <f t="shared" si="35"/>
        <v>8</v>
      </c>
      <c r="T54" s="97">
        <f t="shared" si="35"/>
        <v>8</v>
      </c>
      <c r="U54" s="97" t="str">
        <f t="shared" si="35"/>
        <v/>
      </c>
      <c r="V54" s="97" t="str">
        <f t="shared" si="35"/>
        <v/>
      </c>
      <c r="W54" s="160">
        <v>8</v>
      </c>
      <c r="X54" s="97">
        <v>8</v>
      </c>
      <c r="Y54" s="160">
        <v>8</v>
      </c>
      <c r="Z54" s="97">
        <v>8</v>
      </c>
      <c r="AA54" s="160">
        <v>8</v>
      </c>
      <c r="AB54" s="97"/>
      <c r="AC54" s="97"/>
      <c r="AD54" s="179">
        <v>8</v>
      </c>
      <c r="AE54" s="97"/>
      <c r="AF54" s="97"/>
      <c r="AG54" s="97"/>
      <c r="AH54" s="97"/>
      <c r="AI54" s="97"/>
      <c r="AJ54" s="98"/>
      <c r="AK54" s="321"/>
      <c r="AL54" s="279"/>
      <c r="AM54" s="305"/>
      <c r="AN54" s="308"/>
      <c r="AO54" s="311"/>
      <c r="AP54" s="311"/>
      <c r="AQ54" s="311"/>
      <c r="AR54" s="241"/>
      <c r="AS54" s="241"/>
      <c r="AT54" s="241"/>
      <c r="AU54" s="241"/>
      <c r="AV54" s="241"/>
      <c r="AW54" s="241"/>
      <c r="AX54" s="241"/>
      <c r="AY54" s="316"/>
      <c r="AZ54" s="316"/>
      <c r="BA54" s="319"/>
    </row>
    <row r="55" spans="1:53" ht="15" customHeight="1" x14ac:dyDescent="0.2">
      <c r="A55" s="293"/>
      <c r="B55" s="296"/>
      <c r="C55" s="299"/>
      <c r="D55" s="302"/>
      <c r="E55" s="146"/>
      <c r="F55" s="100" t="str">
        <f t="shared" ref="F55:V55" si="36">IF(F56&gt;0,"НУ","")</f>
        <v/>
      </c>
      <c r="G55" s="101" t="str">
        <f t="shared" si="36"/>
        <v/>
      </c>
      <c r="H55" s="101" t="str">
        <f t="shared" si="36"/>
        <v/>
      </c>
      <c r="I55" s="101" t="str">
        <f t="shared" si="36"/>
        <v/>
      </c>
      <c r="J55" s="101" t="str">
        <f t="shared" si="36"/>
        <v/>
      </c>
      <c r="K55" s="101" t="str">
        <f t="shared" si="36"/>
        <v/>
      </c>
      <c r="L55" s="101" t="str">
        <f t="shared" si="36"/>
        <v/>
      </c>
      <c r="M55" s="101" t="str">
        <f t="shared" si="36"/>
        <v/>
      </c>
      <c r="N55" s="101" t="str">
        <f t="shared" si="36"/>
        <v/>
      </c>
      <c r="O55" s="101" t="str">
        <f t="shared" si="36"/>
        <v/>
      </c>
      <c r="P55" s="101" t="str">
        <f t="shared" si="36"/>
        <v/>
      </c>
      <c r="Q55" s="101" t="str">
        <f t="shared" si="36"/>
        <v/>
      </c>
      <c r="R55" s="101" t="s">
        <v>509</v>
      </c>
      <c r="S55" s="101" t="str">
        <f t="shared" si="36"/>
        <v/>
      </c>
      <c r="T55" s="101" t="str">
        <f t="shared" si="36"/>
        <v/>
      </c>
      <c r="U55" s="101" t="str">
        <f t="shared" si="36"/>
        <v/>
      </c>
      <c r="V55" s="101" t="str">
        <f t="shared" si="36"/>
        <v/>
      </c>
      <c r="W55" s="102"/>
      <c r="X55" s="101"/>
      <c r="Y55" s="102"/>
      <c r="Z55" s="101"/>
      <c r="AA55" s="102"/>
      <c r="AB55" s="101"/>
      <c r="AC55" s="101"/>
      <c r="AD55" s="180"/>
      <c r="AE55" s="101"/>
      <c r="AF55" s="101"/>
      <c r="AG55" s="101"/>
      <c r="AH55" s="101" t="str">
        <f t="shared" si="6"/>
        <v/>
      </c>
      <c r="AI55" s="101" t="str">
        <f t="shared" si="6"/>
        <v/>
      </c>
      <c r="AJ55" s="130" t="str">
        <f t="shared" si="6"/>
        <v/>
      </c>
      <c r="AK55" s="321"/>
      <c r="AL55" s="279"/>
      <c r="AM55" s="305"/>
      <c r="AN55" s="308"/>
      <c r="AO55" s="311"/>
      <c r="AP55" s="311"/>
      <c r="AQ55" s="311"/>
      <c r="AR55" s="241"/>
      <c r="AS55" s="241"/>
      <c r="AT55" s="241"/>
      <c r="AU55" s="241"/>
      <c r="AV55" s="241"/>
      <c r="AW55" s="241"/>
      <c r="AX55" s="241"/>
      <c r="AY55" s="316"/>
      <c r="AZ55" s="316"/>
      <c r="BA55" s="319"/>
    </row>
    <row r="56" spans="1:53" ht="15" customHeight="1" thickBot="1" x14ac:dyDescent="0.25">
      <c r="A56" s="294"/>
      <c r="B56" s="297"/>
      <c r="C56" s="300"/>
      <c r="D56" s="303"/>
      <c r="E56" s="147"/>
      <c r="F56" s="105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>
        <v>4.5</v>
      </c>
      <c r="S56" s="106"/>
      <c r="T56" s="106"/>
      <c r="U56" s="106"/>
      <c r="V56" s="106"/>
      <c r="W56" s="194"/>
      <c r="X56" s="106"/>
      <c r="Y56" s="194"/>
      <c r="Z56" s="106"/>
      <c r="AA56" s="194"/>
      <c r="AB56" s="106"/>
      <c r="AC56" s="106"/>
      <c r="AD56" s="181"/>
      <c r="AE56" s="106"/>
      <c r="AF56" s="106"/>
      <c r="AG56" s="106"/>
      <c r="AH56" s="106"/>
      <c r="AI56" s="106"/>
      <c r="AJ56" s="107"/>
      <c r="AK56" s="322"/>
      <c r="AL56" s="280"/>
      <c r="AM56" s="306"/>
      <c r="AN56" s="309"/>
      <c r="AO56" s="312"/>
      <c r="AP56" s="312"/>
      <c r="AQ56" s="312"/>
      <c r="AR56" s="242"/>
      <c r="AS56" s="242"/>
      <c r="AT56" s="242"/>
      <c r="AU56" s="242"/>
      <c r="AV56" s="242"/>
      <c r="AW56" s="242"/>
      <c r="AX56" s="242"/>
      <c r="AY56" s="317"/>
      <c r="AZ56" s="317"/>
      <c r="BA56" s="320"/>
    </row>
    <row r="57" spans="1:53" ht="15" customHeight="1" x14ac:dyDescent="0.2">
      <c r="A57" s="292">
        <v>13</v>
      </c>
      <c r="B57" s="295" t="str">
        <f>IFERROR(VLOOKUP($C57,Списки!$A$1:$C$4003,2,0),"")</f>
        <v>Мацкуляк Іванна Вільгельмівна</v>
      </c>
      <c r="C57" s="343" t="s">
        <v>368</v>
      </c>
      <c r="D57" s="301" t="str">
        <f>IFERROR(VLOOKUP($C57,Списки!$A$1:$C$4003,3,0),"")</f>
        <v>технолог</v>
      </c>
      <c r="E57" s="145"/>
      <c r="F57" s="92" t="str">
        <f>VLOOKUP(F$7,Графік!$M$5:$P$35,3,0)</f>
        <v>Р</v>
      </c>
      <c r="G57" s="124" t="str">
        <f>VLOOKUP(G$7,Графік!$M$5:$P$35,3,0)</f>
        <v>ВВ</v>
      </c>
      <c r="H57" s="124" t="str">
        <f>VLOOKUP(H$7,Графік!$M$5:$P$35,3,0)</f>
        <v>ВВ</v>
      </c>
      <c r="I57" s="124" t="str">
        <f>VLOOKUP(I$7,Графік!$M$5:$P$35,3,0)</f>
        <v>Р</v>
      </c>
      <c r="J57" s="124" t="str">
        <f>VLOOKUP(J$7,Графік!$M$5:$P$35,3,0)</f>
        <v>Р</v>
      </c>
      <c r="K57" s="124" t="str">
        <f>VLOOKUP(K$7,Графік!$M$5:$P$35,3,0)</f>
        <v>Р</v>
      </c>
      <c r="L57" s="124" t="str">
        <f>VLOOKUP(L$7,Графік!$M$5:$P$35,3,0)</f>
        <v>Р</v>
      </c>
      <c r="M57" s="124" t="str">
        <f>VLOOKUP(M$7,Графік!$M$5:$P$35,3,0)</f>
        <v>Р</v>
      </c>
      <c r="N57" s="124" t="str">
        <f>VLOOKUP(N$7,Графік!$M$5:$P$35,3,0)</f>
        <v>ВВ</v>
      </c>
      <c r="O57" s="124" t="str">
        <f>VLOOKUP(O$7,Графік!$M$5:$P$35,3,0)</f>
        <v>ВВ</v>
      </c>
      <c r="P57" s="124" t="str">
        <f>VLOOKUP(P$7,Графік!$M$5:$P$35,3,0)</f>
        <v>Р</v>
      </c>
      <c r="Q57" s="124" t="str">
        <f>VLOOKUP(Q$7,Графік!$M$5:$P$35,3,0)</f>
        <v>Р</v>
      </c>
      <c r="R57" s="124" t="str">
        <f>VLOOKUP(R$7,Графік!$M$5:$P$35,3,0)</f>
        <v>Р</v>
      </c>
      <c r="S57" s="124" t="str">
        <f>VLOOKUP(S$7,Графік!$M$5:$P$35,3,0)</f>
        <v>Р</v>
      </c>
      <c r="T57" s="124" t="str">
        <f>VLOOKUP(T$7,Графік!$M$5:$P$35,3,0)</f>
        <v>Р</v>
      </c>
      <c r="U57" s="124" t="s">
        <v>505</v>
      </c>
      <c r="V57" s="124" t="str">
        <f>VLOOKUP(V$7,Графік!$M$5:$P$35,3,0)</f>
        <v>ВВ</v>
      </c>
      <c r="W57" s="159" t="str">
        <f>VLOOKUP(W$7,Графік!$M$5:$P$35,3,0)</f>
        <v>Р</v>
      </c>
      <c r="X57" s="124" t="str">
        <f>VLOOKUP(X$7,Графік!$M$5:$P$35,3,0)</f>
        <v>Р</v>
      </c>
      <c r="Y57" s="159" t="str">
        <f>VLOOKUP(Y$7,Графік!$M$5:$P$35,3,0)</f>
        <v>Р</v>
      </c>
      <c r="Z57" s="124" t="str">
        <f>VLOOKUP(Z$7,Графік!$M$5:$P$35,3,0)</f>
        <v>Р</v>
      </c>
      <c r="AA57" s="159" t="str">
        <f>VLOOKUP(AA$7,Графік!$M$5:$P$35,3,0)</f>
        <v>Р</v>
      </c>
      <c r="AB57" s="124" t="str">
        <f>VLOOKUP(AB$7,Графік!$M$5:$P$35,3,0)</f>
        <v>ВВ</v>
      </c>
      <c r="AC57" s="124" t="str">
        <f>VLOOKUP(AC$7,Графік!$M$5:$P$35,3,0)</f>
        <v>ВВ</v>
      </c>
      <c r="AD57" s="188" t="str">
        <f>VLOOKUP(AD$7,Графік!$M$5:$P$35,3,0)</f>
        <v>Р</v>
      </c>
      <c r="AE57" s="124" t="str">
        <f>VLOOKUP(AE$7,Графік!$M$5:$P$35,3,0)</f>
        <v>Р</v>
      </c>
      <c r="AF57" s="124" t="str">
        <f>VLOOKUP(AF$7,Графік!$M$5:$P$35,3,0)</f>
        <v>Р</v>
      </c>
      <c r="AG57" s="124" t="str">
        <f>VLOOKUP(AG$7,Графік!$M$5:$P$35,3,0)</f>
        <v>Р</v>
      </c>
      <c r="AH57" s="124"/>
      <c r="AI57" s="124"/>
      <c r="AJ57" s="125"/>
      <c r="AK57" s="321">
        <f ca="1">SUMIF($F57:$AJ60,"Р",$F58:$AJ58)</f>
        <v>136</v>
      </c>
      <c r="AL57" s="279">
        <f ca="1">SUMIF($F59:$AJ60,"НУ",$F60:$AJ60)</f>
        <v>0</v>
      </c>
      <c r="AM57" s="305">
        <f ca="1">SUMIF(F57:AJ60,"РВ",F58:AJ58)</f>
        <v>8</v>
      </c>
      <c r="AN57" s="308">
        <f ca="1">AK57+AL57+AM57</f>
        <v>144</v>
      </c>
      <c r="AO57" s="310">
        <f t="shared" ref="AO57" si="37">COUNTIF($F57:$AJ60,"=Р")</f>
        <v>20</v>
      </c>
      <c r="AP57" s="311">
        <f>COUNTIF($F57:$AJ60,"=ВВ")</f>
        <v>7</v>
      </c>
      <c r="AQ57" s="311">
        <f>COUNTIF($F57:$AJ60,"=В")</f>
        <v>0</v>
      </c>
      <c r="AR57" s="241">
        <f>COUNTIF($F57:$AJ60,"=НА")</f>
        <v>0</v>
      </c>
      <c r="AS57" s="241">
        <f>COUNTIF(F57:AJ60,"=ТН")</f>
        <v>0</v>
      </c>
      <c r="AT57" s="241">
        <f>COUNTIF($F57:$AJ60,"=ВД")</f>
        <v>0</v>
      </c>
      <c r="AU57" s="241">
        <f>COUNTIF($F57:$AJ60,"=ВП")</f>
        <v>0</v>
      </c>
      <c r="AV57" s="241">
        <f>COUNTIF($F57:$AJ60,"=ДД")</f>
        <v>0</v>
      </c>
      <c r="AW57" s="241">
        <f>COUNTIF($F57:$AJ60,"=П")</f>
        <v>0</v>
      </c>
      <c r="AX57" s="241">
        <f>COUNTIF($F57:$AJ60,"=ПР")</f>
        <v>0</v>
      </c>
      <c r="AY57" s="316">
        <f>COUNTIF($F57:$AJ60,"=І")</f>
        <v>0</v>
      </c>
      <c r="AZ57" s="316">
        <f>COUNTIF($F57:$AJ60,"=НЗ")</f>
        <v>0</v>
      </c>
      <c r="BA57" s="318">
        <f>IF(C57&gt;1,Графік!$P$36,"")</f>
        <v>160</v>
      </c>
    </row>
    <row r="58" spans="1:53" ht="15" customHeight="1" x14ac:dyDescent="0.2">
      <c r="A58" s="293"/>
      <c r="B58" s="296"/>
      <c r="C58" s="299"/>
      <c r="D58" s="302"/>
      <c r="E58" s="146"/>
      <c r="F58" s="96">
        <f t="shared" ref="F58:V58" si="38">IF(F57="Р",8,"")</f>
        <v>8</v>
      </c>
      <c r="G58" s="97" t="str">
        <f t="shared" si="38"/>
        <v/>
      </c>
      <c r="H58" s="97" t="str">
        <f t="shared" si="38"/>
        <v/>
      </c>
      <c r="I58" s="97">
        <f t="shared" si="38"/>
        <v>8</v>
      </c>
      <c r="J58" s="97">
        <f t="shared" si="38"/>
        <v>8</v>
      </c>
      <c r="K58" s="97">
        <f t="shared" si="38"/>
        <v>8</v>
      </c>
      <c r="L58" s="97">
        <f t="shared" si="38"/>
        <v>8</v>
      </c>
      <c r="M58" s="97">
        <f t="shared" si="38"/>
        <v>8</v>
      </c>
      <c r="N58" s="97" t="str">
        <f t="shared" si="38"/>
        <v/>
      </c>
      <c r="O58" s="97" t="str">
        <f t="shared" si="38"/>
        <v/>
      </c>
      <c r="P58" s="97">
        <f t="shared" si="38"/>
        <v>8</v>
      </c>
      <c r="Q58" s="97">
        <f t="shared" si="38"/>
        <v>8</v>
      </c>
      <c r="R58" s="97">
        <f t="shared" si="38"/>
        <v>8</v>
      </c>
      <c r="S58" s="97">
        <f t="shared" si="38"/>
        <v>8</v>
      </c>
      <c r="T58" s="97">
        <f t="shared" si="38"/>
        <v>8</v>
      </c>
      <c r="U58" s="97">
        <v>8</v>
      </c>
      <c r="V58" s="97" t="str">
        <f t="shared" si="38"/>
        <v/>
      </c>
      <c r="W58" s="160">
        <v>8</v>
      </c>
      <c r="X58" s="97">
        <v>8</v>
      </c>
      <c r="Y58" s="160">
        <v>8</v>
      </c>
      <c r="Z58" s="97">
        <v>8</v>
      </c>
      <c r="AA58" s="160">
        <v>8</v>
      </c>
      <c r="AB58" s="97"/>
      <c r="AC58" s="97"/>
      <c r="AD58" s="179">
        <v>8</v>
      </c>
      <c r="AE58" s="97"/>
      <c r="AF58" s="97"/>
      <c r="AG58" s="97"/>
      <c r="AH58" s="97"/>
      <c r="AI58" s="97"/>
      <c r="AJ58" s="98"/>
      <c r="AK58" s="321"/>
      <c r="AL58" s="279"/>
      <c r="AM58" s="305"/>
      <c r="AN58" s="308"/>
      <c r="AO58" s="311"/>
      <c r="AP58" s="311"/>
      <c r="AQ58" s="311"/>
      <c r="AR58" s="241"/>
      <c r="AS58" s="241"/>
      <c r="AT58" s="241"/>
      <c r="AU58" s="241"/>
      <c r="AV58" s="241"/>
      <c r="AW58" s="241"/>
      <c r="AX58" s="241"/>
      <c r="AY58" s="316"/>
      <c r="AZ58" s="316"/>
      <c r="BA58" s="319"/>
    </row>
    <row r="59" spans="1:53" ht="15" customHeight="1" x14ac:dyDescent="0.2">
      <c r="A59" s="293"/>
      <c r="B59" s="296"/>
      <c r="C59" s="299"/>
      <c r="D59" s="302"/>
      <c r="E59" s="146"/>
      <c r="F59" s="100" t="str">
        <f t="shared" ref="F59:V59" si="39">IF(F60&gt;0,"НУ","")</f>
        <v/>
      </c>
      <c r="G59" s="101" t="str">
        <f t="shared" si="39"/>
        <v/>
      </c>
      <c r="H59" s="101" t="str">
        <f t="shared" si="39"/>
        <v/>
      </c>
      <c r="I59" s="101" t="str">
        <f t="shared" si="39"/>
        <v/>
      </c>
      <c r="J59" s="101" t="str">
        <f t="shared" si="39"/>
        <v/>
      </c>
      <c r="K59" s="101" t="str">
        <f t="shared" si="39"/>
        <v/>
      </c>
      <c r="L59" s="101" t="str">
        <f t="shared" si="39"/>
        <v/>
      </c>
      <c r="M59" s="101" t="str">
        <f t="shared" si="39"/>
        <v/>
      </c>
      <c r="N59" s="101" t="str">
        <f t="shared" si="39"/>
        <v/>
      </c>
      <c r="O59" s="101" t="str">
        <f t="shared" si="39"/>
        <v/>
      </c>
      <c r="P59" s="101" t="str">
        <f t="shared" si="39"/>
        <v/>
      </c>
      <c r="Q59" s="101" t="str">
        <f t="shared" si="39"/>
        <v/>
      </c>
      <c r="R59" s="101" t="str">
        <f t="shared" si="39"/>
        <v/>
      </c>
      <c r="S59" s="101" t="str">
        <f t="shared" si="39"/>
        <v/>
      </c>
      <c r="T59" s="101" t="str">
        <f t="shared" si="39"/>
        <v/>
      </c>
      <c r="U59" s="101" t="str">
        <f t="shared" si="39"/>
        <v/>
      </c>
      <c r="V59" s="101" t="str">
        <f t="shared" si="39"/>
        <v/>
      </c>
      <c r="W59" s="102"/>
      <c r="X59" s="101"/>
      <c r="Y59" s="102"/>
      <c r="Z59" s="101"/>
      <c r="AA59" s="102"/>
      <c r="AB59" s="101"/>
      <c r="AC59" s="101"/>
      <c r="AD59" s="180"/>
      <c r="AE59" s="101"/>
      <c r="AF59" s="101"/>
      <c r="AG59" s="101"/>
      <c r="AH59" s="101" t="str">
        <f t="shared" si="6"/>
        <v/>
      </c>
      <c r="AI59" s="101" t="str">
        <f t="shared" si="6"/>
        <v/>
      </c>
      <c r="AJ59" s="130" t="str">
        <f t="shared" si="6"/>
        <v/>
      </c>
      <c r="AK59" s="321"/>
      <c r="AL59" s="279"/>
      <c r="AM59" s="305"/>
      <c r="AN59" s="308"/>
      <c r="AO59" s="311"/>
      <c r="AP59" s="311"/>
      <c r="AQ59" s="311"/>
      <c r="AR59" s="241"/>
      <c r="AS59" s="241"/>
      <c r="AT59" s="241"/>
      <c r="AU59" s="241"/>
      <c r="AV59" s="241"/>
      <c r="AW59" s="241"/>
      <c r="AX59" s="241"/>
      <c r="AY59" s="316"/>
      <c r="AZ59" s="316"/>
      <c r="BA59" s="319"/>
    </row>
    <row r="60" spans="1:53" ht="15" customHeight="1" thickBot="1" x14ac:dyDescent="0.25">
      <c r="A60" s="294"/>
      <c r="B60" s="297"/>
      <c r="C60" s="300"/>
      <c r="D60" s="303"/>
      <c r="E60" s="147"/>
      <c r="F60" s="105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94"/>
      <c r="X60" s="106"/>
      <c r="Y60" s="194"/>
      <c r="Z60" s="106"/>
      <c r="AA60" s="194"/>
      <c r="AB60" s="106"/>
      <c r="AC60" s="106"/>
      <c r="AD60" s="181"/>
      <c r="AE60" s="106"/>
      <c r="AF60" s="106"/>
      <c r="AG60" s="106"/>
      <c r="AH60" s="106"/>
      <c r="AI60" s="106"/>
      <c r="AJ60" s="107"/>
      <c r="AK60" s="322"/>
      <c r="AL60" s="280"/>
      <c r="AM60" s="306"/>
      <c r="AN60" s="309"/>
      <c r="AO60" s="312"/>
      <c r="AP60" s="312"/>
      <c r="AQ60" s="312"/>
      <c r="AR60" s="242"/>
      <c r="AS60" s="242"/>
      <c r="AT60" s="242"/>
      <c r="AU60" s="242"/>
      <c r="AV60" s="242"/>
      <c r="AW60" s="242"/>
      <c r="AX60" s="242"/>
      <c r="AY60" s="317"/>
      <c r="AZ60" s="317"/>
      <c r="BA60" s="320"/>
    </row>
    <row r="61" spans="1:53" ht="15" customHeight="1" x14ac:dyDescent="0.2">
      <c r="A61" s="292">
        <v>14</v>
      </c>
      <c r="B61" s="295" t="str">
        <f>IFERROR(VLOOKUP($C61,Списки!$A$1:$C$4003,2,0),"")</f>
        <v>Одинська Наталя Василівна</v>
      </c>
      <c r="C61" s="343" t="s">
        <v>370</v>
      </c>
      <c r="D61" s="301" t="str">
        <f>IFERROR(VLOOKUP($C61,Списки!$A$1:$C$4003,3,0),"")</f>
        <v xml:space="preserve">технолог/17,00 обід30хв. </v>
      </c>
      <c r="E61" s="145"/>
      <c r="F61" s="92" t="str">
        <f>VLOOKUP(F$7,Графік!$M$5:$P$35,3,0)</f>
        <v>Р</v>
      </c>
      <c r="G61" s="124" t="str">
        <f>VLOOKUP(G$7,Графік!$M$5:$P$35,3,0)</f>
        <v>ВВ</v>
      </c>
      <c r="H61" s="124" t="str">
        <f>VLOOKUP(H$7,Графік!$M$5:$P$35,3,0)</f>
        <v>ВВ</v>
      </c>
      <c r="I61" s="124" t="str">
        <f>VLOOKUP(I$7,Графік!$M$5:$P$35,3,0)</f>
        <v>Р</v>
      </c>
      <c r="J61" s="124" t="str">
        <f>VLOOKUP(J$7,Графік!$M$5:$P$35,3,0)</f>
        <v>Р</v>
      </c>
      <c r="K61" s="124" t="str">
        <f>VLOOKUP(K$7,Графік!$M$5:$P$35,3,0)</f>
        <v>Р</v>
      </c>
      <c r="L61" s="124" t="str">
        <f>VLOOKUP(L$7,Графік!$M$5:$P$35,3,0)</f>
        <v>Р</v>
      </c>
      <c r="M61" s="124" t="str">
        <f>VLOOKUP(M$7,Графік!$M$5:$P$35,3,0)</f>
        <v>Р</v>
      </c>
      <c r="N61" s="124" t="str">
        <f>VLOOKUP(N$7,Графік!$M$5:$P$35,3,0)</f>
        <v>ВВ</v>
      </c>
      <c r="O61" s="124" t="str">
        <f>VLOOKUP(O$7,Графік!$M$5:$P$35,3,0)</f>
        <v>ВВ</v>
      </c>
      <c r="P61" s="124" t="str">
        <f>VLOOKUP(P$7,Графік!$M$5:$P$35,3,0)</f>
        <v>Р</v>
      </c>
      <c r="Q61" s="124" t="str">
        <f>VLOOKUP(Q$7,Графік!$M$5:$P$35,3,0)</f>
        <v>Р</v>
      </c>
      <c r="R61" s="124" t="str">
        <f>VLOOKUP(R$7,Графік!$M$5:$P$35,3,0)</f>
        <v>Р</v>
      </c>
      <c r="S61" s="124" t="str">
        <f>VLOOKUP(S$7,Графік!$M$5:$P$35,3,0)</f>
        <v>Р</v>
      </c>
      <c r="T61" s="124" t="str">
        <f>VLOOKUP(T$7,Графік!$M$5:$P$35,3,0)</f>
        <v>Р</v>
      </c>
      <c r="U61" s="124" t="s">
        <v>505</v>
      </c>
      <c r="V61" s="124" t="s">
        <v>505</v>
      </c>
      <c r="W61" s="159" t="str">
        <f>VLOOKUP(W$7,Графік!$M$5:$P$35,3,0)</f>
        <v>Р</v>
      </c>
      <c r="X61" s="124" t="str">
        <f>VLOOKUP(X$7,Графік!$M$5:$P$35,3,0)</f>
        <v>Р</v>
      </c>
      <c r="Y61" s="159" t="str">
        <f>VLOOKUP(Y$7,Графік!$M$5:$P$35,3,0)</f>
        <v>Р</v>
      </c>
      <c r="Z61" s="124" t="str">
        <f>VLOOKUP(Z$7,Графік!$M$5:$P$35,3,0)</f>
        <v>Р</v>
      </c>
      <c r="AA61" s="159" t="str">
        <f>VLOOKUP(AA$7,Графік!$M$5:$P$35,3,0)</f>
        <v>Р</v>
      </c>
      <c r="AB61" s="124" t="str">
        <f>VLOOKUP(AB$7,Графік!$M$5:$P$35,3,0)</f>
        <v>ВВ</v>
      </c>
      <c r="AC61" s="124" t="str">
        <f>VLOOKUP(AC$7,Графік!$M$5:$P$35,3,0)</f>
        <v>ВВ</v>
      </c>
      <c r="AD61" s="188" t="str">
        <f>VLOOKUP(AD$7,Графік!$M$5:$P$35,3,0)</f>
        <v>Р</v>
      </c>
      <c r="AE61" s="124" t="str">
        <f>VLOOKUP(AE$7,Графік!$M$5:$P$35,3,0)</f>
        <v>Р</v>
      </c>
      <c r="AF61" s="124" t="str">
        <f>VLOOKUP(AF$7,Графік!$M$5:$P$35,3,0)</f>
        <v>Р</v>
      </c>
      <c r="AG61" s="124" t="str">
        <f>VLOOKUP(AG$7,Графік!$M$5:$P$35,3,0)</f>
        <v>Р</v>
      </c>
      <c r="AH61" s="124"/>
      <c r="AI61" s="124"/>
      <c r="AJ61" s="125"/>
      <c r="AK61" s="321">
        <f ca="1">SUMIF($F61:$AJ64,"Р",$F62:$AJ62)</f>
        <v>136</v>
      </c>
      <c r="AL61" s="279">
        <f ca="1">SUMIF($F63:$AJ64,"НУ",$F64:$AJ64)</f>
        <v>0</v>
      </c>
      <c r="AM61" s="305">
        <f ca="1">SUMIF(F61:AJ64,"РВ",F62:AJ62)</f>
        <v>18</v>
      </c>
      <c r="AN61" s="308">
        <f ca="1">AK61+AL61+AM61</f>
        <v>154</v>
      </c>
      <c r="AO61" s="310">
        <f t="shared" ref="AO61" si="40">COUNTIF($F61:$AJ64,"=Р")</f>
        <v>20</v>
      </c>
      <c r="AP61" s="311">
        <f>COUNTIF($F61:$AJ64,"=ВВ")</f>
        <v>6</v>
      </c>
      <c r="AQ61" s="311">
        <f>COUNTIF($F61:$AJ64,"=В")</f>
        <v>0</v>
      </c>
      <c r="AR61" s="241">
        <f>COUNTIF($F61:$AJ64,"=НА")</f>
        <v>0</v>
      </c>
      <c r="AS61" s="241">
        <f>COUNTIF(F61:AJ64,"=ТН")</f>
        <v>0</v>
      </c>
      <c r="AT61" s="241">
        <f>COUNTIF($F61:$AJ64,"=ВД")</f>
        <v>0</v>
      </c>
      <c r="AU61" s="241">
        <f>COUNTIF($F61:$AJ64,"=ВП")</f>
        <v>0</v>
      </c>
      <c r="AV61" s="241">
        <f>COUNTIF($F61:$AJ64,"=ДД")</f>
        <v>0</v>
      </c>
      <c r="AW61" s="241">
        <f>COUNTIF($F61:$AJ64,"=П")</f>
        <v>0</v>
      </c>
      <c r="AX61" s="241">
        <f>COUNTIF($F61:$AJ64,"=ПР")</f>
        <v>0</v>
      </c>
      <c r="AY61" s="316">
        <f>COUNTIF($F61:$AJ64,"=І")</f>
        <v>0</v>
      </c>
      <c r="AZ61" s="316">
        <f>COUNTIF($F61:$AJ64,"=НЗ")</f>
        <v>0</v>
      </c>
      <c r="BA61" s="318">
        <f>IF(C61&gt;1,Графік!$P$36,"")</f>
        <v>160</v>
      </c>
    </row>
    <row r="62" spans="1:53" ht="15" customHeight="1" x14ac:dyDescent="0.2">
      <c r="A62" s="293"/>
      <c r="B62" s="296"/>
      <c r="C62" s="299"/>
      <c r="D62" s="302"/>
      <c r="E62" s="146"/>
      <c r="F62" s="96">
        <f t="shared" ref="F62:T62" si="41">IF(F61="Р",8,"")</f>
        <v>8</v>
      </c>
      <c r="G62" s="97" t="str">
        <f t="shared" si="41"/>
        <v/>
      </c>
      <c r="H62" s="97" t="str">
        <f t="shared" si="41"/>
        <v/>
      </c>
      <c r="I62" s="97">
        <f t="shared" si="41"/>
        <v>8</v>
      </c>
      <c r="J62" s="97">
        <f t="shared" si="41"/>
        <v>8</v>
      </c>
      <c r="K62" s="97">
        <f t="shared" si="41"/>
        <v>8</v>
      </c>
      <c r="L62" s="97">
        <f t="shared" si="41"/>
        <v>8</v>
      </c>
      <c r="M62" s="97">
        <f t="shared" si="41"/>
        <v>8</v>
      </c>
      <c r="N62" s="97" t="str">
        <f t="shared" si="41"/>
        <v/>
      </c>
      <c r="O62" s="97" t="str">
        <f t="shared" si="41"/>
        <v/>
      </c>
      <c r="P62" s="97">
        <f t="shared" si="41"/>
        <v>8</v>
      </c>
      <c r="Q62" s="97">
        <f t="shared" si="41"/>
        <v>8</v>
      </c>
      <c r="R62" s="97">
        <f t="shared" si="41"/>
        <v>8</v>
      </c>
      <c r="S62" s="97">
        <f t="shared" si="41"/>
        <v>8</v>
      </c>
      <c r="T62" s="97">
        <f t="shared" si="41"/>
        <v>8</v>
      </c>
      <c r="U62" s="97">
        <v>9</v>
      </c>
      <c r="V62" s="97">
        <v>9</v>
      </c>
      <c r="W62" s="160">
        <v>8</v>
      </c>
      <c r="X62" s="97">
        <v>8</v>
      </c>
      <c r="Y62" s="160">
        <v>8</v>
      </c>
      <c r="Z62" s="97">
        <v>8</v>
      </c>
      <c r="AA62" s="160">
        <v>8</v>
      </c>
      <c r="AB62" s="97"/>
      <c r="AC62" s="97"/>
      <c r="AD62" s="179">
        <v>8</v>
      </c>
      <c r="AE62" s="97"/>
      <c r="AF62" s="97"/>
      <c r="AG62" s="97"/>
      <c r="AH62" s="97"/>
      <c r="AI62" s="97"/>
      <c r="AJ62" s="98"/>
      <c r="AK62" s="321"/>
      <c r="AL62" s="279"/>
      <c r="AM62" s="305"/>
      <c r="AN62" s="308"/>
      <c r="AO62" s="311"/>
      <c r="AP62" s="311"/>
      <c r="AQ62" s="311"/>
      <c r="AR62" s="241"/>
      <c r="AS62" s="241"/>
      <c r="AT62" s="241"/>
      <c r="AU62" s="241"/>
      <c r="AV62" s="241"/>
      <c r="AW62" s="241"/>
      <c r="AX62" s="241"/>
      <c r="AY62" s="316"/>
      <c r="AZ62" s="316"/>
      <c r="BA62" s="319"/>
    </row>
    <row r="63" spans="1:53" ht="15" customHeight="1" x14ac:dyDescent="0.2">
      <c r="A63" s="293"/>
      <c r="B63" s="296"/>
      <c r="C63" s="299"/>
      <c r="D63" s="302"/>
      <c r="E63" s="146"/>
      <c r="F63" s="100" t="str">
        <f t="shared" ref="F63:V63" si="42">IF(F64&gt;0,"НУ","")</f>
        <v/>
      </c>
      <c r="G63" s="101" t="str">
        <f t="shared" si="42"/>
        <v/>
      </c>
      <c r="H63" s="101" t="str">
        <f t="shared" si="42"/>
        <v/>
      </c>
      <c r="I63" s="101" t="str">
        <f t="shared" si="42"/>
        <v/>
      </c>
      <c r="J63" s="101" t="str">
        <f t="shared" si="42"/>
        <v/>
      </c>
      <c r="K63" s="101" t="str">
        <f t="shared" si="42"/>
        <v/>
      </c>
      <c r="L63" s="101" t="str">
        <f t="shared" si="42"/>
        <v/>
      </c>
      <c r="M63" s="101" t="str">
        <f t="shared" si="42"/>
        <v/>
      </c>
      <c r="N63" s="101" t="str">
        <f t="shared" si="42"/>
        <v/>
      </c>
      <c r="O63" s="101" t="str">
        <f t="shared" si="42"/>
        <v/>
      </c>
      <c r="P63" s="101" t="str">
        <f t="shared" si="42"/>
        <v/>
      </c>
      <c r="Q63" s="101" t="str">
        <f t="shared" si="42"/>
        <v/>
      </c>
      <c r="R63" s="101" t="str">
        <f t="shared" si="42"/>
        <v/>
      </c>
      <c r="S63" s="101" t="str">
        <f t="shared" si="42"/>
        <v/>
      </c>
      <c r="T63" s="101" t="str">
        <f t="shared" si="42"/>
        <v/>
      </c>
      <c r="U63" s="101" t="str">
        <f t="shared" si="42"/>
        <v/>
      </c>
      <c r="V63" s="101" t="str">
        <f t="shared" si="42"/>
        <v/>
      </c>
      <c r="W63" s="102"/>
      <c r="X63" s="101"/>
      <c r="Y63" s="102"/>
      <c r="Z63" s="101"/>
      <c r="AA63" s="102"/>
      <c r="AB63" s="101"/>
      <c r="AC63" s="101"/>
      <c r="AD63" s="180"/>
      <c r="AE63" s="101"/>
      <c r="AF63" s="101"/>
      <c r="AG63" s="101"/>
      <c r="AH63" s="101" t="str">
        <f t="shared" si="6"/>
        <v/>
      </c>
      <c r="AI63" s="101" t="str">
        <f t="shared" si="6"/>
        <v/>
      </c>
      <c r="AJ63" s="130" t="str">
        <f t="shared" si="6"/>
        <v/>
      </c>
      <c r="AK63" s="321"/>
      <c r="AL63" s="279"/>
      <c r="AM63" s="305"/>
      <c r="AN63" s="308"/>
      <c r="AO63" s="311"/>
      <c r="AP63" s="311"/>
      <c r="AQ63" s="311"/>
      <c r="AR63" s="241"/>
      <c r="AS63" s="241"/>
      <c r="AT63" s="241"/>
      <c r="AU63" s="241"/>
      <c r="AV63" s="241"/>
      <c r="AW63" s="241"/>
      <c r="AX63" s="241"/>
      <c r="AY63" s="316"/>
      <c r="AZ63" s="316"/>
      <c r="BA63" s="319"/>
    </row>
    <row r="64" spans="1:53" ht="15" customHeight="1" thickBot="1" x14ac:dyDescent="0.25">
      <c r="A64" s="294"/>
      <c r="B64" s="297"/>
      <c r="C64" s="300"/>
      <c r="D64" s="303"/>
      <c r="E64" s="147"/>
      <c r="F64" s="105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94"/>
      <c r="X64" s="106"/>
      <c r="Y64" s="194"/>
      <c r="Z64" s="106"/>
      <c r="AA64" s="194"/>
      <c r="AB64" s="106"/>
      <c r="AC64" s="106"/>
      <c r="AD64" s="181"/>
      <c r="AE64" s="106"/>
      <c r="AF64" s="106"/>
      <c r="AG64" s="106"/>
      <c r="AH64" s="106"/>
      <c r="AI64" s="106"/>
      <c r="AJ64" s="107"/>
      <c r="AK64" s="322"/>
      <c r="AL64" s="280"/>
      <c r="AM64" s="306"/>
      <c r="AN64" s="309"/>
      <c r="AO64" s="312"/>
      <c r="AP64" s="312"/>
      <c r="AQ64" s="312"/>
      <c r="AR64" s="242"/>
      <c r="AS64" s="242"/>
      <c r="AT64" s="242"/>
      <c r="AU64" s="242"/>
      <c r="AV64" s="242"/>
      <c r="AW64" s="242"/>
      <c r="AX64" s="242"/>
      <c r="AY64" s="317"/>
      <c r="AZ64" s="317"/>
      <c r="BA64" s="320"/>
    </row>
    <row r="65" spans="1:53" ht="15" customHeight="1" x14ac:dyDescent="0.2">
      <c r="A65" s="292">
        <v>15</v>
      </c>
      <c r="B65" s="295" t="str">
        <f>IFERROR(VLOOKUP($C65,Списки!$A$1:$C$4003,2,0),"")</f>
        <v>Романчук Петро Маріанович</v>
      </c>
      <c r="C65" s="343" t="s">
        <v>373</v>
      </c>
      <c r="D65" s="301" t="str">
        <f>IFERROR(VLOOKUP($C65,Списки!$A$1:$C$4003,3,0),"")</f>
        <v>технолог</v>
      </c>
      <c r="E65" s="145"/>
      <c r="F65" s="92" t="str">
        <f>VLOOKUP(F$7,Графік!$M$5:$P$35,3,0)</f>
        <v>Р</v>
      </c>
      <c r="G65" s="124" t="str">
        <f>VLOOKUP(G$7,Графік!$M$5:$P$35,3,0)</f>
        <v>ВВ</v>
      </c>
      <c r="H65" s="124" t="str">
        <f>VLOOKUP(H$7,Графік!$M$5:$P$35,3,0)</f>
        <v>ВВ</v>
      </c>
      <c r="I65" s="124" t="str">
        <f>VLOOKUP(I$7,Графік!$M$5:$P$35,3,0)</f>
        <v>Р</v>
      </c>
      <c r="J65" s="124" t="str">
        <f>VLOOKUP(J$7,Графік!$M$5:$P$35,3,0)</f>
        <v>Р</v>
      </c>
      <c r="K65" s="124" t="str">
        <f>VLOOKUP(K$7,Графік!$M$5:$P$35,3,0)</f>
        <v>Р</v>
      </c>
      <c r="L65" s="124" t="str">
        <f>VLOOKUP(L$7,Графік!$M$5:$P$35,3,0)</f>
        <v>Р</v>
      </c>
      <c r="M65" s="124" t="str">
        <f>VLOOKUP(M$7,Графік!$M$5:$P$35,3,0)</f>
        <v>Р</v>
      </c>
      <c r="N65" s="124" t="str">
        <f>VLOOKUP(N$7,Графік!$M$5:$P$35,3,0)</f>
        <v>ВВ</v>
      </c>
      <c r="O65" s="124" t="str">
        <f>VLOOKUP(O$7,Графік!$M$5:$P$35,3,0)</f>
        <v>ВВ</v>
      </c>
      <c r="P65" s="124" t="str">
        <f>VLOOKUP(P$7,Графік!$M$5:$P$35,3,0)</f>
        <v>Р</v>
      </c>
      <c r="Q65" s="124" t="str">
        <f>VLOOKUP(Q$7,Графік!$M$5:$P$35,3,0)</f>
        <v>Р</v>
      </c>
      <c r="R65" s="124" t="str">
        <f>VLOOKUP(R$7,Графік!$M$5:$P$35,3,0)</f>
        <v>Р</v>
      </c>
      <c r="S65" s="124" t="str">
        <f>VLOOKUP(S$7,Графік!$M$5:$P$35,3,0)</f>
        <v>Р</v>
      </c>
      <c r="T65" s="124" t="str">
        <f>VLOOKUP(T$7,Графік!$M$5:$P$35,3,0)</f>
        <v>Р</v>
      </c>
      <c r="U65" s="124" t="str">
        <f>VLOOKUP(U$7,Графік!$M$5:$P$35,3,0)</f>
        <v>ВВ</v>
      </c>
      <c r="V65" s="124" t="str">
        <f>VLOOKUP(V$7,Графік!$M$5:$P$35,3,0)</f>
        <v>ВВ</v>
      </c>
      <c r="W65" s="159" t="str">
        <f>VLOOKUP(W$7,Графік!$M$5:$P$35,3,0)</f>
        <v>Р</v>
      </c>
      <c r="X65" s="124" t="str">
        <f>VLOOKUP(X$7,Графік!$M$5:$P$35,3,0)</f>
        <v>Р</v>
      </c>
      <c r="Y65" s="159" t="str">
        <f>VLOOKUP(Y$7,Графік!$M$5:$P$35,3,0)</f>
        <v>Р</v>
      </c>
      <c r="Z65" s="124" t="str">
        <f>VLOOKUP(Z$7,Графік!$M$5:$P$35,3,0)</f>
        <v>Р</v>
      </c>
      <c r="AA65" s="159" t="str">
        <f>VLOOKUP(AA$7,Графік!$M$5:$P$35,3,0)</f>
        <v>Р</v>
      </c>
      <c r="AB65" s="124" t="str">
        <f>VLOOKUP(AB$7,Графік!$M$5:$P$35,3,0)</f>
        <v>ВВ</v>
      </c>
      <c r="AC65" s="124" t="str">
        <f>VLOOKUP(AC$7,Графік!$M$5:$P$35,3,0)</f>
        <v>ВВ</v>
      </c>
      <c r="AD65" s="188" t="str">
        <f>VLOOKUP(AD$7,Графік!$M$5:$P$35,3,0)</f>
        <v>Р</v>
      </c>
      <c r="AE65" s="124" t="str">
        <f>VLOOKUP(AE$7,Графік!$M$5:$P$35,3,0)</f>
        <v>Р</v>
      </c>
      <c r="AF65" s="124" t="str">
        <f>VLOOKUP(AF$7,Графік!$M$5:$P$35,3,0)</f>
        <v>Р</v>
      </c>
      <c r="AG65" s="124" t="str">
        <f>VLOOKUP(AG$7,Графік!$M$5:$P$35,3,0)</f>
        <v>Р</v>
      </c>
      <c r="AH65" s="124"/>
      <c r="AI65" s="124"/>
      <c r="AJ65" s="125"/>
      <c r="AK65" s="321">
        <f ca="1">SUMIF($F65:$AJ68,"Р",$F66:$AJ66)</f>
        <v>136</v>
      </c>
      <c r="AL65" s="279">
        <f ca="1">SUMIF($F67:$AJ68,"НУ",$F68:$AJ68)</f>
        <v>0</v>
      </c>
      <c r="AM65" s="305">
        <f ca="1">SUMIF(F65:AJ68,"РВ",F66:AJ66)</f>
        <v>0</v>
      </c>
      <c r="AN65" s="308">
        <f ca="1">AK65+AL65+AM65</f>
        <v>136</v>
      </c>
      <c r="AO65" s="310">
        <f t="shared" ref="AO65" si="43">COUNTIF($F65:$AJ68,"=Р")</f>
        <v>20</v>
      </c>
      <c r="AP65" s="311">
        <f>COUNTIF($F65:$AJ68,"=ВВ")</f>
        <v>8</v>
      </c>
      <c r="AQ65" s="311">
        <f>COUNTIF($F65:$AJ68,"=В")</f>
        <v>0</v>
      </c>
      <c r="AR65" s="241">
        <f>COUNTIF($F65:$AJ68,"=НА")</f>
        <v>0</v>
      </c>
      <c r="AS65" s="241">
        <f>COUNTIF(F65:AJ68,"=ТН")</f>
        <v>0</v>
      </c>
      <c r="AT65" s="241">
        <f>COUNTIF($F65:$AJ68,"=ВД")</f>
        <v>0</v>
      </c>
      <c r="AU65" s="241">
        <f>COUNTIF($F65:$AJ68,"=ВП")</f>
        <v>0</v>
      </c>
      <c r="AV65" s="241">
        <f>COUNTIF($F65:$AJ68,"=ДД")</f>
        <v>0</v>
      </c>
      <c r="AW65" s="241">
        <f>COUNTIF($F65:$AJ68,"=П")</f>
        <v>0</v>
      </c>
      <c r="AX65" s="241">
        <f>COUNTIF($F65:$AJ68,"=ПР")</f>
        <v>0</v>
      </c>
      <c r="AY65" s="316">
        <f>COUNTIF($F65:$AJ68,"=І")</f>
        <v>0</v>
      </c>
      <c r="AZ65" s="316">
        <f>COUNTIF($F65:$AJ68,"=НЗ")</f>
        <v>0</v>
      </c>
      <c r="BA65" s="318">
        <f>IF(C65&gt;1,Графік!$P$36,"")</f>
        <v>160</v>
      </c>
    </row>
    <row r="66" spans="1:53" ht="15" customHeight="1" x14ac:dyDescent="0.2">
      <c r="A66" s="293"/>
      <c r="B66" s="296"/>
      <c r="C66" s="299"/>
      <c r="D66" s="302"/>
      <c r="E66" s="146"/>
      <c r="F66" s="96">
        <f t="shared" ref="F66:V66" si="44">IF(F65="Р",8,"")</f>
        <v>8</v>
      </c>
      <c r="G66" s="97" t="str">
        <f t="shared" si="44"/>
        <v/>
      </c>
      <c r="H66" s="97" t="str">
        <f t="shared" si="44"/>
        <v/>
      </c>
      <c r="I66" s="97">
        <f t="shared" si="44"/>
        <v>8</v>
      </c>
      <c r="J66" s="97">
        <f t="shared" si="44"/>
        <v>8</v>
      </c>
      <c r="K66" s="97">
        <f t="shared" si="44"/>
        <v>8</v>
      </c>
      <c r="L66" s="97">
        <f t="shared" si="44"/>
        <v>8</v>
      </c>
      <c r="M66" s="97">
        <f t="shared" si="44"/>
        <v>8</v>
      </c>
      <c r="N66" s="97" t="str">
        <f t="shared" si="44"/>
        <v/>
      </c>
      <c r="O66" s="97" t="str">
        <f t="shared" si="44"/>
        <v/>
      </c>
      <c r="P66" s="97">
        <f t="shared" si="44"/>
        <v>8</v>
      </c>
      <c r="Q66" s="97">
        <f t="shared" si="44"/>
        <v>8</v>
      </c>
      <c r="R66" s="97">
        <f t="shared" si="44"/>
        <v>8</v>
      </c>
      <c r="S66" s="97">
        <f t="shared" si="44"/>
        <v>8</v>
      </c>
      <c r="T66" s="97">
        <f t="shared" si="44"/>
        <v>8</v>
      </c>
      <c r="U66" s="97" t="str">
        <f t="shared" si="44"/>
        <v/>
      </c>
      <c r="V66" s="97" t="str">
        <f t="shared" si="44"/>
        <v/>
      </c>
      <c r="W66" s="160">
        <v>8</v>
      </c>
      <c r="X66" s="97">
        <v>8</v>
      </c>
      <c r="Y66" s="160">
        <v>8</v>
      </c>
      <c r="Z66" s="97">
        <v>8</v>
      </c>
      <c r="AA66" s="160">
        <v>8</v>
      </c>
      <c r="AB66" s="97"/>
      <c r="AC66" s="97"/>
      <c r="AD66" s="179">
        <v>8</v>
      </c>
      <c r="AE66" s="97"/>
      <c r="AF66" s="97"/>
      <c r="AG66" s="97"/>
      <c r="AH66" s="97"/>
      <c r="AI66" s="97"/>
      <c r="AJ66" s="98"/>
      <c r="AK66" s="321"/>
      <c r="AL66" s="279"/>
      <c r="AM66" s="305"/>
      <c r="AN66" s="308"/>
      <c r="AO66" s="311"/>
      <c r="AP66" s="311"/>
      <c r="AQ66" s="311"/>
      <c r="AR66" s="241"/>
      <c r="AS66" s="241"/>
      <c r="AT66" s="241"/>
      <c r="AU66" s="241"/>
      <c r="AV66" s="241"/>
      <c r="AW66" s="241"/>
      <c r="AX66" s="241"/>
      <c r="AY66" s="316"/>
      <c r="AZ66" s="316"/>
      <c r="BA66" s="319"/>
    </row>
    <row r="67" spans="1:53" ht="15" customHeight="1" x14ac:dyDescent="0.2">
      <c r="A67" s="293"/>
      <c r="B67" s="296"/>
      <c r="C67" s="299"/>
      <c r="D67" s="302"/>
      <c r="E67" s="146"/>
      <c r="F67" s="100" t="str">
        <f t="shared" ref="F67:V67" si="45">IF(F68&gt;0,"НУ","")</f>
        <v/>
      </c>
      <c r="G67" s="101" t="str">
        <f t="shared" si="45"/>
        <v/>
      </c>
      <c r="H67" s="101" t="str">
        <f t="shared" si="45"/>
        <v/>
      </c>
      <c r="I67" s="101" t="str">
        <f t="shared" si="45"/>
        <v/>
      </c>
      <c r="J67" s="101" t="str">
        <f t="shared" si="45"/>
        <v/>
      </c>
      <c r="K67" s="101" t="str">
        <f t="shared" si="45"/>
        <v/>
      </c>
      <c r="L67" s="101" t="str">
        <f t="shared" si="45"/>
        <v/>
      </c>
      <c r="M67" s="101" t="str">
        <f t="shared" si="45"/>
        <v/>
      </c>
      <c r="N67" s="101" t="str">
        <f t="shared" si="45"/>
        <v/>
      </c>
      <c r="O67" s="101" t="str">
        <f t="shared" si="45"/>
        <v/>
      </c>
      <c r="P67" s="101" t="str">
        <f t="shared" si="45"/>
        <v/>
      </c>
      <c r="Q67" s="101" t="str">
        <f t="shared" si="45"/>
        <v/>
      </c>
      <c r="R67" s="101" t="str">
        <f t="shared" si="45"/>
        <v/>
      </c>
      <c r="S67" s="101" t="str">
        <f t="shared" si="45"/>
        <v/>
      </c>
      <c r="T67" s="101" t="str">
        <f t="shared" si="45"/>
        <v/>
      </c>
      <c r="U67" s="101" t="str">
        <f t="shared" si="45"/>
        <v/>
      </c>
      <c r="V67" s="101" t="str">
        <f t="shared" si="45"/>
        <v/>
      </c>
      <c r="W67" s="102"/>
      <c r="X67" s="101"/>
      <c r="Y67" s="102"/>
      <c r="Z67" s="101"/>
      <c r="AA67" s="102"/>
      <c r="AB67" s="101"/>
      <c r="AC67" s="101"/>
      <c r="AD67" s="180"/>
      <c r="AE67" s="101"/>
      <c r="AF67" s="101"/>
      <c r="AG67" s="101"/>
      <c r="AH67" s="101" t="str">
        <f t="shared" si="6"/>
        <v/>
      </c>
      <c r="AI67" s="101" t="str">
        <f t="shared" si="6"/>
        <v/>
      </c>
      <c r="AJ67" s="130" t="str">
        <f t="shared" si="6"/>
        <v/>
      </c>
      <c r="AK67" s="321"/>
      <c r="AL67" s="279"/>
      <c r="AM67" s="305"/>
      <c r="AN67" s="308"/>
      <c r="AO67" s="311"/>
      <c r="AP67" s="311"/>
      <c r="AQ67" s="311"/>
      <c r="AR67" s="241"/>
      <c r="AS67" s="241"/>
      <c r="AT67" s="241"/>
      <c r="AU67" s="241"/>
      <c r="AV67" s="241"/>
      <c r="AW67" s="241"/>
      <c r="AX67" s="241"/>
      <c r="AY67" s="316"/>
      <c r="AZ67" s="316"/>
      <c r="BA67" s="319"/>
    </row>
    <row r="68" spans="1:53" ht="15" customHeight="1" thickBot="1" x14ac:dyDescent="0.25">
      <c r="A68" s="294"/>
      <c r="B68" s="297"/>
      <c r="C68" s="300"/>
      <c r="D68" s="303"/>
      <c r="E68" s="147"/>
      <c r="F68" s="105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94"/>
      <c r="X68" s="106"/>
      <c r="Y68" s="194"/>
      <c r="Z68" s="106"/>
      <c r="AA68" s="194"/>
      <c r="AB68" s="106"/>
      <c r="AC68" s="106"/>
      <c r="AD68" s="181"/>
      <c r="AE68" s="106"/>
      <c r="AF68" s="106"/>
      <c r="AG68" s="106"/>
      <c r="AH68" s="106"/>
      <c r="AI68" s="106"/>
      <c r="AJ68" s="107"/>
      <c r="AK68" s="322"/>
      <c r="AL68" s="280"/>
      <c r="AM68" s="306"/>
      <c r="AN68" s="309"/>
      <c r="AO68" s="312"/>
      <c r="AP68" s="312"/>
      <c r="AQ68" s="312"/>
      <c r="AR68" s="242"/>
      <c r="AS68" s="242"/>
      <c r="AT68" s="242"/>
      <c r="AU68" s="242"/>
      <c r="AV68" s="242"/>
      <c r="AW68" s="242"/>
      <c r="AX68" s="242"/>
      <c r="AY68" s="317"/>
      <c r="AZ68" s="317"/>
      <c r="BA68" s="320"/>
    </row>
    <row r="69" spans="1:53" ht="15" customHeight="1" x14ac:dyDescent="0.2">
      <c r="A69" s="292">
        <v>16</v>
      </c>
      <c r="B69" s="295" t="str">
        <f>IFERROR(VLOOKUP($C69,Списки!$A$1:$C$4003,2,0),"")</f>
        <v>Ротко Андрій Володимирович</v>
      </c>
      <c r="C69" s="343" t="s">
        <v>375</v>
      </c>
      <c r="D69" s="301" t="str">
        <f>IFERROR(VLOOKUP($C69,Списки!$A$1:$C$4003,3,0),"")</f>
        <v>старший технолог</v>
      </c>
      <c r="E69" s="145"/>
      <c r="F69" s="92" t="str">
        <f>VLOOKUP(F$7,Графік!$M$5:$P$35,3,0)</f>
        <v>Р</v>
      </c>
      <c r="G69" s="124" t="str">
        <f>VLOOKUP(G$7,Графік!$M$5:$P$35,3,0)</f>
        <v>ВВ</v>
      </c>
      <c r="H69" s="124" t="str">
        <f>VLOOKUP(H$7,Графік!$M$5:$P$35,3,0)</f>
        <v>ВВ</v>
      </c>
      <c r="I69" s="124" t="str">
        <f>VLOOKUP(I$7,Графік!$M$5:$P$35,3,0)</f>
        <v>Р</v>
      </c>
      <c r="J69" s="124" t="str">
        <f>VLOOKUP(J$7,Графік!$M$5:$P$35,3,0)</f>
        <v>Р</v>
      </c>
      <c r="K69" s="124" t="str">
        <f>VLOOKUP(K$7,Графік!$M$5:$P$35,3,0)</f>
        <v>Р</v>
      </c>
      <c r="L69" s="124" t="str">
        <f>VLOOKUP(L$7,Графік!$M$5:$P$35,3,0)</f>
        <v>Р</v>
      </c>
      <c r="M69" s="124" t="str">
        <f>VLOOKUP(M$7,Графік!$M$5:$P$35,3,0)</f>
        <v>Р</v>
      </c>
      <c r="N69" s="124" t="str">
        <f>VLOOKUP(N$7,Графік!$M$5:$P$35,3,0)</f>
        <v>ВВ</v>
      </c>
      <c r="O69" s="124" t="str">
        <f>VLOOKUP(O$7,Графік!$M$5:$P$35,3,0)</f>
        <v>ВВ</v>
      </c>
      <c r="P69" s="124" t="str">
        <f>VLOOKUP(P$7,Графік!$M$5:$P$35,3,0)</f>
        <v>Р</v>
      </c>
      <c r="Q69" s="124" t="str">
        <f>VLOOKUP(Q$7,Графік!$M$5:$P$35,3,0)</f>
        <v>Р</v>
      </c>
      <c r="R69" s="124" t="str">
        <f>VLOOKUP(R$7,Графік!$M$5:$P$35,3,0)</f>
        <v>Р</v>
      </c>
      <c r="S69" s="124" t="str">
        <f>VLOOKUP(S$7,Графік!$M$5:$P$35,3,0)</f>
        <v>Р</v>
      </c>
      <c r="T69" s="124" t="s">
        <v>499</v>
      </c>
      <c r="U69" s="124" t="s">
        <v>499</v>
      </c>
      <c r="V69" s="124" t="s">
        <v>499</v>
      </c>
      <c r="W69" s="159" t="s">
        <v>499</v>
      </c>
      <c r="X69" s="124" t="str">
        <f>VLOOKUP(X$7,Графік!$M$5:$P$35,3,0)</f>
        <v>Р</v>
      </c>
      <c r="Y69" s="159" t="str">
        <f>VLOOKUP(Y$7,Графік!$M$5:$P$35,3,0)</f>
        <v>Р</v>
      </c>
      <c r="Z69" s="124" t="str">
        <f>VLOOKUP(Z$7,Графік!$M$5:$P$35,3,0)</f>
        <v>Р</v>
      </c>
      <c r="AA69" s="159" t="str">
        <f>VLOOKUP(AA$7,Графік!$M$5:$P$35,3,0)</f>
        <v>Р</v>
      </c>
      <c r="AB69" s="124" t="str">
        <f>VLOOKUP(AB$7,Графік!$M$5:$P$35,3,0)</f>
        <v>ВВ</v>
      </c>
      <c r="AC69" s="124" t="str">
        <f>VLOOKUP(AC$7,Графік!$M$5:$P$35,3,0)</f>
        <v>ВВ</v>
      </c>
      <c r="AD69" s="188" t="str">
        <f>VLOOKUP(AD$7,Графік!$M$5:$P$35,3,0)</f>
        <v>Р</v>
      </c>
      <c r="AE69" s="124" t="str">
        <f>VLOOKUP(AE$7,Графік!$M$5:$P$35,3,0)</f>
        <v>Р</v>
      </c>
      <c r="AF69" s="124" t="str">
        <f>VLOOKUP(AF$7,Графік!$M$5:$P$35,3,0)</f>
        <v>Р</v>
      </c>
      <c r="AG69" s="124" t="str">
        <f>VLOOKUP(AG$7,Графік!$M$5:$P$35,3,0)</f>
        <v>Р</v>
      </c>
      <c r="AH69" s="124"/>
      <c r="AI69" s="124"/>
      <c r="AJ69" s="125"/>
      <c r="AK69" s="321">
        <f ca="1">SUMIF($F69:$AJ72,"Р",$F70:$AJ70)</f>
        <v>118</v>
      </c>
      <c r="AL69" s="279">
        <f ca="1">SUMIF($F71:$AJ72,"НУ",$F72:$AJ72)</f>
        <v>4</v>
      </c>
      <c r="AM69" s="305">
        <f ca="1">SUMIF(F69:AJ72,"РВ",F70:AJ70)</f>
        <v>0</v>
      </c>
      <c r="AN69" s="308">
        <f ca="1">AK69+AL69+AM69</f>
        <v>122</v>
      </c>
      <c r="AO69" s="310">
        <f t="shared" ref="AO69" si="46">COUNTIF($F69:$AJ72,"=Р")</f>
        <v>18</v>
      </c>
      <c r="AP69" s="311">
        <f>COUNTIF($F69:$AJ72,"=ВВ")</f>
        <v>6</v>
      </c>
      <c r="AQ69" s="311">
        <f>COUNTIF($F69:$AJ72,"=В")</f>
        <v>4</v>
      </c>
      <c r="AR69" s="241">
        <f>COUNTIF($F69:$AJ72,"=НА")</f>
        <v>0</v>
      </c>
      <c r="AS69" s="241">
        <f>COUNTIF(F69:AJ72,"=ТН")</f>
        <v>0</v>
      </c>
      <c r="AT69" s="241">
        <f>COUNTIF($F69:$AJ72,"=ВД")</f>
        <v>0</v>
      </c>
      <c r="AU69" s="241">
        <f>COUNTIF($F69:$AJ72,"=ВП")</f>
        <v>0</v>
      </c>
      <c r="AV69" s="241">
        <f>COUNTIF($F69:$AJ72,"=ДД")</f>
        <v>0</v>
      </c>
      <c r="AW69" s="241">
        <f>COUNTIF($F69:$AJ72,"=П")</f>
        <v>0</v>
      </c>
      <c r="AX69" s="241">
        <f>COUNTIF($F69:$AJ72,"=ПР")</f>
        <v>0</v>
      </c>
      <c r="AY69" s="316">
        <f>COUNTIF($F69:$AJ72,"=І")</f>
        <v>0</v>
      </c>
      <c r="AZ69" s="316">
        <f>COUNTIF($F69:$AJ72,"=НЗ")</f>
        <v>0</v>
      </c>
      <c r="BA69" s="318">
        <f>IF(C69&gt;1,Графік!$P$36,"")</f>
        <v>160</v>
      </c>
    </row>
    <row r="70" spans="1:53" ht="15" customHeight="1" x14ac:dyDescent="0.2">
      <c r="A70" s="293"/>
      <c r="B70" s="296"/>
      <c r="C70" s="299"/>
      <c r="D70" s="302"/>
      <c r="E70" s="146"/>
      <c r="F70" s="96">
        <f t="shared" ref="F70:V70" si="47">IF(F69="Р",8,"")</f>
        <v>8</v>
      </c>
      <c r="G70" s="97" t="str">
        <f t="shared" si="47"/>
        <v/>
      </c>
      <c r="H70" s="97" t="str">
        <f t="shared" si="47"/>
        <v/>
      </c>
      <c r="I70" s="97">
        <f t="shared" si="47"/>
        <v>8</v>
      </c>
      <c r="J70" s="97">
        <f t="shared" si="47"/>
        <v>8</v>
      </c>
      <c r="K70" s="97">
        <f t="shared" si="47"/>
        <v>8</v>
      </c>
      <c r="L70" s="97">
        <f t="shared" si="47"/>
        <v>8</v>
      </c>
      <c r="M70" s="97">
        <f t="shared" si="47"/>
        <v>8</v>
      </c>
      <c r="N70" s="97" t="str">
        <f t="shared" si="47"/>
        <v/>
      </c>
      <c r="O70" s="97" t="str">
        <f t="shared" si="47"/>
        <v/>
      </c>
      <c r="P70" s="97">
        <f t="shared" si="47"/>
        <v>8</v>
      </c>
      <c r="Q70" s="97">
        <f t="shared" si="47"/>
        <v>8</v>
      </c>
      <c r="R70" s="97">
        <f t="shared" si="47"/>
        <v>8</v>
      </c>
      <c r="S70" s="97">
        <v>6</v>
      </c>
      <c r="T70" s="97" t="str">
        <f t="shared" si="47"/>
        <v/>
      </c>
      <c r="U70" s="97" t="str">
        <f t="shared" si="47"/>
        <v/>
      </c>
      <c r="V70" s="97" t="str">
        <f t="shared" si="47"/>
        <v/>
      </c>
      <c r="W70" s="160">
        <v>8</v>
      </c>
      <c r="X70" s="97">
        <v>8</v>
      </c>
      <c r="Y70" s="160">
        <v>8</v>
      </c>
      <c r="Z70" s="97">
        <v>8</v>
      </c>
      <c r="AA70" s="160">
        <v>8</v>
      </c>
      <c r="AB70" s="97"/>
      <c r="AC70" s="97"/>
      <c r="AD70" s="179">
        <v>8</v>
      </c>
      <c r="AE70" s="97"/>
      <c r="AF70" s="97"/>
      <c r="AG70" s="97"/>
      <c r="AH70" s="97"/>
      <c r="AI70" s="97"/>
      <c r="AJ70" s="98"/>
      <c r="AK70" s="321"/>
      <c r="AL70" s="279"/>
      <c r="AM70" s="305"/>
      <c r="AN70" s="308"/>
      <c r="AO70" s="311"/>
      <c r="AP70" s="311"/>
      <c r="AQ70" s="311"/>
      <c r="AR70" s="241"/>
      <c r="AS70" s="241"/>
      <c r="AT70" s="241"/>
      <c r="AU70" s="241"/>
      <c r="AV70" s="241"/>
      <c r="AW70" s="241"/>
      <c r="AX70" s="241"/>
      <c r="AY70" s="316"/>
      <c r="AZ70" s="316"/>
      <c r="BA70" s="319"/>
    </row>
    <row r="71" spans="1:53" ht="15" customHeight="1" x14ac:dyDescent="0.2">
      <c r="A71" s="293"/>
      <c r="B71" s="296"/>
      <c r="C71" s="299"/>
      <c r="D71" s="302"/>
      <c r="E71" s="146"/>
      <c r="F71" s="100" t="str">
        <f t="shared" ref="F71:V71" si="48">IF(F72&gt;0,"НУ","")</f>
        <v/>
      </c>
      <c r="G71" s="101" t="str">
        <f t="shared" si="48"/>
        <v/>
      </c>
      <c r="H71" s="101" t="str">
        <f t="shared" si="48"/>
        <v/>
      </c>
      <c r="I71" s="101" t="str">
        <f t="shared" si="48"/>
        <v/>
      </c>
      <c r="J71" s="101" t="str">
        <f t="shared" si="48"/>
        <v/>
      </c>
      <c r="K71" s="101" t="str">
        <f t="shared" si="48"/>
        <v/>
      </c>
      <c r="L71" s="101" t="str">
        <f t="shared" si="48"/>
        <v/>
      </c>
      <c r="M71" s="101" t="str">
        <f t="shared" si="48"/>
        <v/>
      </c>
      <c r="N71" s="101" t="str">
        <f t="shared" si="48"/>
        <v/>
      </c>
      <c r="O71" s="101" t="str">
        <f t="shared" si="48"/>
        <v/>
      </c>
      <c r="P71" s="101" t="str">
        <f t="shared" si="48"/>
        <v/>
      </c>
      <c r="Q71" s="101" t="str">
        <f t="shared" si="48"/>
        <v/>
      </c>
      <c r="R71" s="101" t="s">
        <v>509</v>
      </c>
      <c r="S71" s="101" t="str">
        <f t="shared" si="48"/>
        <v/>
      </c>
      <c r="T71" s="101" t="str">
        <f t="shared" si="48"/>
        <v/>
      </c>
      <c r="U71" s="101" t="str">
        <f t="shared" si="48"/>
        <v/>
      </c>
      <c r="V71" s="101" t="str">
        <f t="shared" si="48"/>
        <v/>
      </c>
      <c r="W71" s="102"/>
      <c r="X71" s="101"/>
      <c r="Y71" s="102"/>
      <c r="Z71" s="101"/>
      <c r="AA71" s="102"/>
      <c r="AB71" s="101"/>
      <c r="AC71" s="101"/>
      <c r="AD71" s="180"/>
      <c r="AE71" s="101"/>
      <c r="AF71" s="101"/>
      <c r="AG71" s="101"/>
      <c r="AH71" s="101" t="str">
        <f t="shared" si="6"/>
        <v/>
      </c>
      <c r="AI71" s="101" t="str">
        <f t="shared" si="6"/>
        <v/>
      </c>
      <c r="AJ71" s="130" t="str">
        <f t="shared" si="6"/>
        <v/>
      </c>
      <c r="AK71" s="321"/>
      <c r="AL71" s="279"/>
      <c r="AM71" s="305"/>
      <c r="AN71" s="308"/>
      <c r="AO71" s="311"/>
      <c r="AP71" s="311"/>
      <c r="AQ71" s="311"/>
      <c r="AR71" s="241"/>
      <c r="AS71" s="241"/>
      <c r="AT71" s="241"/>
      <c r="AU71" s="241"/>
      <c r="AV71" s="241"/>
      <c r="AW71" s="241"/>
      <c r="AX71" s="241"/>
      <c r="AY71" s="316"/>
      <c r="AZ71" s="316"/>
      <c r="BA71" s="319"/>
    </row>
    <row r="72" spans="1:53" ht="15" customHeight="1" thickBot="1" x14ac:dyDescent="0.25">
      <c r="A72" s="294"/>
      <c r="B72" s="297"/>
      <c r="C72" s="300"/>
      <c r="D72" s="303"/>
      <c r="E72" s="147"/>
      <c r="F72" s="105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>
        <v>4</v>
      </c>
      <c r="S72" s="106"/>
      <c r="T72" s="106"/>
      <c r="U72" s="106"/>
      <c r="V72" s="106"/>
      <c r="W72" s="194"/>
      <c r="X72" s="106"/>
      <c r="Y72" s="194"/>
      <c r="Z72" s="106"/>
      <c r="AA72" s="194"/>
      <c r="AB72" s="106"/>
      <c r="AC72" s="106"/>
      <c r="AD72" s="181"/>
      <c r="AE72" s="106"/>
      <c r="AF72" s="106"/>
      <c r="AG72" s="106"/>
      <c r="AH72" s="106"/>
      <c r="AI72" s="106"/>
      <c r="AJ72" s="107"/>
      <c r="AK72" s="322"/>
      <c r="AL72" s="280"/>
      <c r="AM72" s="306"/>
      <c r="AN72" s="309"/>
      <c r="AO72" s="312"/>
      <c r="AP72" s="312"/>
      <c r="AQ72" s="312"/>
      <c r="AR72" s="242"/>
      <c r="AS72" s="242"/>
      <c r="AT72" s="242"/>
      <c r="AU72" s="242"/>
      <c r="AV72" s="242"/>
      <c r="AW72" s="242"/>
      <c r="AX72" s="242"/>
      <c r="AY72" s="317"/>
      <c r="AZ72" s="317"/>
      <c r="BA72" s="320"/>
    </row>
    <row r="73" spans="1:53" ht="15" customHeight="1" x14ac:dyDescent="0.2">
      <c r="A73" s="292">
        <v>17</v>
      </c>
      <c r="B73" s="295" t="str">
        <f>IFERROR(VLOOKUP($C73,Списки!$A$1:$C$4003,2,0),"")</f>
        <v/>
      </c>
      <c r="C73" s="323"/>
      <c r="D73" s="301" t="str">
        <f>IFERROR(VLOOKUP($C73,Списки!$A$1:$C$4003,3,0),"")</f>
        <v/>
      </c>
      <c r="E73" s="145"/>
      <c r="F73" s="92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59"/>
      <c r="X73" s="124"/>
      <c r="Y73" s="159"/>
      <c r="Z73" s="124"/>
      <c r="AA73" s="159"/>
      <c r="AB73" s="124"/>
      <c r="AC73" s="124"/>
      <c r="AD73" s="188"/>
      <c r="AE73" s="124"/>
      <c r="AF73" s="124"/>
      <c r="AG73" s="124"/>
      <c r="AH73" s="124"/>
      <c r="AI73" s="124"/>
      <c r="AJ73" s="125"/>
      <c r="AK73" s="321">
        <f ca="1">SUMIF($F73:$AJ76,"Р",$F74:$AJ74)</f>
        <v>0</v>
      </c>
      <c r="AL73" s="279">
        <f ca="1">SUMIF($F75:$AJ76,"НУ",$F76:$AJ76)</f>
        <v>0</v>
      </c>
      <c r="AM73" s="305">
        <f ca="1">SUMIF(F73:AJ76,"РВ",F74:AJ74)</f>
        <v>0</v>
      </c>
      <c r="AN73" s="308">
        <f ca="1">AK73+AL73+AM73</f>
        <v>0</v>
      </c>
      <c r="AO73" s="310">
        <f t="shared" ref="AO73" si="49">COUNTIF($F73:$AJ76,"=Р")</f>
        <v>0</v>
      </c>
      <c r="AP73" s="311">
        <f>COUNTIF($F73:$AJ76,"=ВВ")</f>
        <v>0</v>
      </c>
      <c r="AQ73" s="311">
        <f>COUNTIF($F73:$AJ76,"=В")</f>
        <v>0</v>
      </c>
      <c r="AR73" s="241">
        <f>COUNTIF($F73:$AJ76,"=НА")</f>
        <v>0</v>
      </c>
      <c r="AS73" s="241">
        <f>COUNTIF(F73:AJ76,"=ТН")</f>
        <v>0</v>
      </c>
      <c r="AT73" s="241">
        <f>COUNTIF($F73:$AJ76,"=ВД")</f>
        <v>0</v>
      </c>
      <c r="AU73" s="241">
        <f>COUNTIF($F73:$AJ76,"=ВП")</f>
        <v>0</v>
      </c>
      <c r="AV73" s="241">
        <f>COUNTIF($F73:$AJ76,"=ДД")</f>
        <v>0</v>
      </c>
      <c r="AW73" s="241">
        <f>COUNTIF($F73:$AJ76,"=П")</f>
        <v>0</v>
      </c>
      <c r="AX73" s="241">
        <f>COUNTIF($F73:$AJ76,"=ПР")</f>
        <v>0</v>
      </c>
      <c r="AY73" s="316">
        <f>COUNTIF($F73:$AJ76,"=І")</f>
        <v>0</v>
      </c>
      <c r="AZ73" s="316">
        <f>COUNTIF($F73:$AJ76,"=НЗ")</f>
        <v>0</v>
      </c>
      <c r="BA73" s="318" t="str">
        <f>IF(C73&gt;1,Графік!$P$36,"")</f>
        <v/>
      </c>
    </row>
    <row r="74" spans="1:53" ht="15" customHeight="1" x14ac:dyDescent="0.2">
      <c r="A74" s="293"/>
      <c r="B74" s="296"/>
      <c r="C74" s="299"/>
      <c r="D74" s="302"/>
      <c r="E74" s="146"/>
      <c r="F74" s="96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160"/>
      <c r="X74" s="97"/>
      <c r="Y74" s="160"/>
      <c r="Z74" s="97"/>
      <c r="AA74" s="160"/>
      <c r="AB74" s="97"/>
      <c r="AC74" s="97"/>
      <c r="AD74" s="179"/>
      <c r="AE74" s="97"/>
      <c r="AF74" s="97"/>
      <c r="AG74" s="97"/>
      <c r="AH74" s="97"/>
      <c r="AI74" s="97"/>
      <c r="AJ74" s="98"/>
      <c r="AK74" s="321"/>
      <c r="AL74" s="279"/>
      <c r="AM74" s="305"/>
      <c r="AN74" s="308"/>
      <c r="AO74" s="311"/>
      <c r="AP74" s="311"/>
      <c r="AQ74" s="311"/>
      <c r="AR74" s="241"/>
      <c r="AS74" s="241"/>
      <c r="AT74" s="241"/>
      <c r="AU74" s="241"/>
      <c r="AV74" s="241"/>
      <c r="AW74" s="241"/>
      <c r="AX74" s="241"/>
      <c r="AY74" s="316"/>
      <c r="AZ74" s="316"/>
      <c r="BA74" s="319"/>
    </row>
    <row r="75" spans="1:53" ht="15" customHeight="1" x14ac:dyDescent="0.2">
      <c r="A75" s="293"/>
      <c r="B75" s="296"/>
      <c r="C75" s="299"/>
      <c r="D75" s="302"/>
      <c r="E75" s="146"/>
      <c r="F75" s="100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2"/>
      <c r="X75" s="101"/>
      <c r="Y75" s="102"/>
      <c r="Z75" s="101"/>
      <c r="AA75" s="102"/>
      <c r="AB75" s="101"/>
      <c r="AC75" s="101"/>
      <c r="AD75" s="180"/>
      <c r="AE75" s="101"/>
      <c r="AF75" s="101"/>
      <c r="AG75" s="101"/>
      <c r="AH75" s="101" t="str">
        <f t="shared" si="6"/>
        <v/>
      </c>
      <c r="AI75" s="101" t="str">
        <f t="shared" si="6"/>
        <v/>
      </c>
      <c r="AJ75" s="130" t="str">
        <f t="shared" si="6"/>
        <v/>
      </c>
      <c r="AK75" s="321"/>
      <c r="AL75" s="279"/>
      <c r="AM75" s="305"/>
      <c r="AN75" s="308"/>
      <c r="AO75" s="311"/>
      <c r="AP75" s="311"/>
      <c r="AQ75" s="311"/>
      <c r="AR75" s="241"/>
      <c r="AS75" s="241"/>
      <c r="AT75" s="241"/>
      <c r="AU75" s="241"/>
      <c r="AV75" s="241"/>
      <c r="AW75" s="241"/>
      <c r="AX75" s="241"/>
      <c r="AY75" s="316"/>
      <c r="AZ75" s="316"/>
      <c r="BA75" s="319"/>
    </row>
    <row r="76" spans="1:53" ht="15" customHeight="1" thickBot="1" x14ac:dyDescent="0.25">
      <c r="A76" s="294"/>
      <c r="B76" s="297"/>
      <c r="C76" s="300"/>
      <c r="D76" s="303"/>
      <c r="E76" s="147"/>
      <c r="F76" s="105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94"/>
      <c r="X76" s="106"/>
      <c r="Y76" s="194"/>
      <c r="Z76" s="106"/>
      <c r="AA76" s="194"/>
      <c r="AB76" s="106"/>
      <c r="AC76" s="106"/>
      <c r="AD76" s="181"/>
      <c r="AE76" s="106"/>
      <c r="AF76" s="106"/>
      <c r="AG76" s="106"/>
      <c r="AH76" s="106"/>
      <c r="AI76" s="106"/>
      <c r="AJ76" s="107"/>
      <c r="AK76" s="322"/>
      <c r="AL76" s="280"/>
      <c r="AM76" s="306"/>
      <c r="AN76" s="309"/>
      <c r="AO76" s="312"/>
      <c r="AP76" s="312"/>
      <c r="AQ76" s="312"/>
      <c r="AR76" s="242"/>
      <c r="AS76" s="242"/>
      <c r="AT76" s="242"/>
      <c r="AU76" s="242"/>
      <c r="AV76" s="242"/>
      <c r="AW76" s="242"/>
      <c r="AX76" s="242"/>
      <c r="AY76" s="317"/>
      <c r="AZ76" s="317"/>
      <c r="BA76" s="320"/>
    </row>
    <row r="77" spans="1:53" ht="15" customHeight="1" x14ac:dyDescent="0.2">
      <c r="A77" s="292">
        <v>18</v>
      </c>
      <c r="B77" s="295" t="str">
        <f>IFERROR(VLOOKUP($C77,Списки!$A$1:$C$4003,2,0),"")</f>
        <v/>
      </c>
      <c r="C77" s="323"/>
      <c r="D77" s="301" t="str">
        <f>IFERROR(VLOOKUP($C77,Списки!$A$1:$C$4003,3,0),"")</f>
        <v/>
      </c>
      <c r="E77" s="145"/>
      <c r="F77" s="92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59"/>
      <c r="X77" s="124"/>
      <c r="Y77" s="159"/>
      <c r="Z77" s="124"/>
      <c r="AA77" s="159"/>
      <c r="AB77" s="124"/>
      <c r="AC77" s="124"/>
      <c r="AD77" s="188"/>
      <c r="AE77" s="124"/>
      <c r="AF77" s="124"/>
      <c r="AG77" s="124"/>
      <c r="AH77" s="124"/>
      <c r="AI77" s="124"/>
      <c r="AJ77" s="125"/>
      <c r="AK77" s="321">
        <f ca="1">SUMIF($F77:$AJ80,"Р",$F78:$AJ78)</f>
        <v>0</v>
      </c>
      <c r="AL77" s="279">
        <f ca="1">SUMIF($F79:$AJ80,"НУ",$F80:$AJ80)</f>
        <v>0</v>
      </c>
      <c r="AM77" s="305">
        <f ca="1">SUMIF(F77:AJ80,"РВ",F78:AJ78)</f>
        <v>0</v>
      </c>
      <c r="AN77" s="308">
        <f ca="1">AK77+AL77+AM77</f>
        <v>0</v>
      </c>
      <c r="AO77" s="310">
        <f t="shared" ref="AO77" si="50">COUNTIF($F77:$AJ80,"=Р")</f>
        <v>0</v>
      </c>
      <c r="AP77" s="311">
        <f>COUNTIF($F77:$AJ80,"=ВВ")</f>
        <v>0</v>
      </c>
      <c r="AQ77" s="311">
        <f>COUNTIF($F77:$AJ80,"=В")</f>
        <v>0</v>
      </c>
      <c r="AR77" s="241">
        <f>COUNTIF($F77:$AJ80,"=НА")</f>
        <v>0</v>
      </c>
      <c r="AS77" s="241">
        <f>COUNTIF(F77:AJ80,"=ТН")</f>
        <v>0</v>
      </c>
      <c r="AT77" s="241">
        <f>COUNTIF($F77:$AJ80,"=ВД")</f>
        <v>0</v>
      </c>
      <c r="AU77" s="241">
        <f>COUNTIF($F77:$AJ80,"=ВП")</f>
        <v>0</v>
      </c>
      <c r="AV77" s="241">
        <f>COUNTIF($F77:$AJ80,"=ДД")</f>
        <v>0</v>
      </c>
      <c r="AW77" s="241">
        <f>COUNTIF($F77:$AJ80,"=П")</f>
        <v>0</v>
      </c>
      <c r="AX77" s="241">
        <f>COUNTIF($F77:$AJ80,"=ПР")</f>
        <v>0</v>
      </c>
      <c r="AY77" s="316">
        <f>COUNTIF($F77:$AJ80,"=І")</f>
        <v>0</v>
      </c>
      <c r="AZ77" s="316">
        <f>COUNTIF($F77:$AJ80,"=НЗ")</f>
        <v>0</v>
      </c>
      <c r="BA77" s="318" t="str">
        <f>IF(C77&gt;1,Графік!$P$36,"")</f>
        <v/>
      </c>
    </row>
    <row r="78" spans="1:53" ht="15" customHeight="1" x14ac:dyDescent="0.2">
      <c r="A78" s="293"/>
      <c r="B78" s="296"/>
      <c r="C78" s="299"/>
      <c r="D78" s="302"/>
      <c r="E78" s="146"/>
      <c r="F78" s="96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160"/>
      <c r="X78" s="97"/>
      <c r="Y78" s="160"/>
      <c r="Z78" s="97"/>
      <c r="AA78" s="160"/>
      <c r="AB78" s="97"/>
      <c r="AC78" s="97"/>
      <c r="AD78" s="179"/>
      <c r="AE78" s="97"/>
      <c r="AF78" s="97"/>
      <c r="AG78" s="97"/>
      <c r="AH78" s="97"/>
      <c r="AI78" s="97"/>
      <c r="AJ78" s="98"/>
      <c r="AK78" s="321"/>
      <c r="AL78" s="279"/>
      <c r="AM78" s="305"/>
      <c r="AN78" s="308"/>
      <c r="AO78" s="311"/>
      <c r="AP78" s="311"/>
      <c r="AQ78" s="311"/>
      <c r="AR78" s="241"/>
      <c r="AS78" s="241"/>
      <c r="AT78" s="241"/>
      <c r="AU78" s="241"/>
      <c r="AV78" s="241"/>
      <c r="AW78" s="241"/>
      <c r="AX78" s="241"/>
      <c r="AY78" s="316"/>
      <c r="AZ78" s="316"/>
      <c r="BA78" s="319"/>
    </row>
    <row r="79" spans="1:53" ht="15" customHeight="1" x14ac:dyDescent="0.2">
      <c r="A79" s="293"/>
      <c r="B79" s="296"/>
      <c r="C79" s="299"/>
      <c r="D79" s="302"/>
      <c r="E79" s="146"/>
      <c r="F79" s="100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2"/>
      <c r="X79" s="101"/>
      <c r="Y79" s="102"/>
      <c r="Z79" s="101"/>
      <c r="AA79" s="102"/>
      <c r="AB79" s="101"/>
      <c r="AC79" s="101"/>
      <c r="AD79" s="180"/>
      <c r="AE79" s="101"/>
      <c r="AF79" s="101"/>
      <c r="AG79" s="101"/>
      <c r="AH79" s="101" t="str">
        <f t="shared" ref="AH79:AJ107" si="51">IF(AH80&gt;0,"НУ","")</f>
        <v/>
      </c>
      <c r="AI79" s="101" t="str">
        <f t="shared" si="51"/>
        <v/>
      </c>
      <c r="AJ79" s="130" t="str">
        <f t="shared" si="51"/>
        <v/>
      </c>
      <c r="AK79" s="321"/>
      <c r="AL79" s="279"/>
      <c r="AM79" s="305"/>
      <c r="AN79" s="308"/>
      <c r="AO79" s="311"/>
      <c r="AP79" s="311"/>
      <c r="AQ79" s="311"/>
      <c r="AR79" s="241"/>
      <c r="AS79" s="241"/>
      <c r="AT79" s="241"/>
      <c r="AU79" s="241"/>
      <c r="AV79" s="241"/>
      <c r="AW79" s="241"/>
      <c r="AX79" s="241"/>
      <c r="AY79" s="316"/>
      <c r="AZ79" s="316"/>
      <c r="BA79" s="319"/>
    </row>
    <row r="80" spans="1:53" ht="15" customHeight="1" thickBot="1" x14ac:dyDescent="0.25">
      <c r="A80" s="294"/>
      <c r="B80" s="297"/>
      <c r="C80" s="300"/>
      <c r="D80" s="303"/>
      <c r="E80" s="147"/>
      <c r="F80" s="105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94"/>
      <c r="X80" s="106"/>
      <c r="Y80" s="194"/>
      <c r="Z80" s="106"/>
      <c r="AA80" s="194"/>
      <c r="AB80" s="106"/>
      <c r="AC80" s="106"/>
      <c r="AD80" s="181"/>
      <c r="AE80" s="106"/>
      <c r="AF80" s="106"/>
      <c r="AG80" s="106"/>
      <c r="AH80" s="106"/>
      <c r="AI80" s="106"/>
      <c r="AJ80" s="107"/>
      <c r="AK80" s="322"/>
      <c r="AL80" s="280"/>
      <c r="AM80" s="306"/>
      <c r="AN80" s="309"/>
      <c r="AO80" s="312"/>
      <c r="AP80" s="312"/>
      <c r="AQ80" s="312"/>
      <c r="AR80" s="242"/>
      <c r="AS80" s="242"/>
      <c r="AT80" s="242"/>
      <c r="AU80" s="242"/>
      <c r="AV80" s="242"/>
      <c r="AW80" s="242"/>
      <c r="AX80" s="242"/>
      <c r="AY80" s="317"/>
      <c r="AZ80" s="317"/>
      <c r="BA80" s="320"/>
    </row>
    <row r="81" spans="1:53" ht="15" customHeight="1" x14ac:dyDescent="0.2">
      <c r="A81" s="292">
        <v>19</v>
      </c>
      <c r="B81" s="295" t="str">
        <f>IFERROR(VLOOKUP($C81,Списки!$A$1:$C$4003,2,0),"")</f>
        <v/>
      </c>
      <c r="C81" s="323"/>
      <c r="D81" s="301" t="str">
        <f>IFERROR(VLOOKUP($C81,Списки!$A$1:$C$4003,3,0),"")</f>
        <v/>
      </c>
      <c r="E81" s="145"/>
      <c r="F81" s="92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59"/>
      <c r="X81" s="124"/>
      <c r="Y81" s="159"/>
      <c r="Z81" s="124"/>
      <c r="AA81" s="159"/>
      <c r="AB81" s="124"/>
      <c r="AC81" s="124"/>
      <c r="AD81" s="188"/>
      <c r="AE81" s="124"/>
      <c r="AF81" s="124"/>
      <c r="AG81" s="124"/>
      <c r="AH81" s="124"/>
      <c r="AI81" s="124"/>
      <c r="AJ81" s="125"/>
      <c r="AK81" s="321">
        <f ca="1">SUMIF($F81:$AJ84,"Р",$F82:$AJ82)</f>
        <v>0</v>
      </c>
      <c r="AL81" s="279">
        <f ca="1">SUMIF($F83:$AJ84,"НУ",$F84:$AJ84)</f>
        <v>0</v>
      </c>
      <c r="AM81" s="305">
        <f ca="1">SUMIF(F81:AJ84,"РВ",F82:AJ82)</f>
        <v>0</v>
      </c>
      <c r="AN81" s="308">
        <f ca="1">AK81+AL81+AM81</f>
        <v>0</v>
      </c>
      <c r="AO81" s="310">
        <f t="shared" ref="AO81" si="52">COUNTIF($F81:$AJ84,"=Р")</f>
        <v>0</v>
      </c>
      <c r="AP81" s="311">
        <f>COUNTIF($F81:$AJ84,"=ВВ")</f>
        <v>0</v>
      </c>
      <c r="AQ81" s="311">
        <f>COUNTIF($F81:$AJ84,"=В")</f>
        <v>0</v>
      </c>
      <c r="AR81" s="241">
        <f>COUNTIF($F81:$AJ84,"=НА")</f>
        <v>0</v>
      </c>
      <c r="AS81" s="241">
        <f>COUNTIF(F81:AJ84,"=ТН")</f>
        <v>0</v>
      </c>
      <c r="AT81" s="241">
        <f>COUNTIF($F81:$AJ84,"=ВД")</f>
        <v>0</v>
      </c>
      <c r="AU81" s="241">
        <f>COUNTIF($F81:$AJ84,"=ВП")</f>
        <v>0</v>
      </c>
      <c r="AV81" s="241">
        <f>COUNTIF($F81:$AJ84,"=ДД")</f>
        <v>0</v>
      </c>
      <c r="AW81" s="241">
        <f>COUNTIF($F81:$AJ84,"=П")</f>
        <v>0</v>
      </c>
      <c r="AX81" s="241">
        <f>COUNTIF($F81:$AJ84,"=ПР")</f>
        <v>0</v>
      </c>
      <c r="AY81" s="316">
        <f>COUNTIF($F81:$AJ84,"=І")</f>
        <v>0</v>
      </c>
      <c r="AZ81" s="316">
        <f>COUNTIF($F81:$AJ84,"=НЗ")</f>
        <v>0</v>
      </c>
      <c r="BA81" s="318" t="str">
        <f>IF(C81&gt;1,Графік!$P$36,"")</f>
        <v/>
      </c>
    </row>
    <row r="82" spans="1:53" ht="15" customHeight="1" x14ac:dyDescent="0.2">
      <c r="A82" s="293"/>
      <c r="B82" s="296"/>
      <c r="C82" s="299"/>
      <c r="D82" s="302"/>
      <c r="E82" s="146"/>
      <c r="F82" s="96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160"/>
      <c r="X82" s="97"/>
      <c r="Y82" s="160"/>
      <c r="Z82" s="97"/>
      <c r="AA82" s="160"/>
      <c r="AB82" s="97"/>
      <c r="AC82" s="97"/>
      <c r="AD82" s="179"/>
      <c r="AE82" s="97"/>
      <c r="AF82" s="97"/>
      <c r="AG82" s="97"/>
      <c r="AH82" s="97"/>
      <c r="AI82" s="97"/>
      <c r="AJ82" s="98"/>
      <c r="AK82" s="321"/>
      <c r="AL82" s="279"/>
      <c r="AM82" s="305"/>
      <c r="AN82" s="308"/>
      <c r="AO82" s="311"/>
      <c r="AP82" s="311"/>
      <c r="AQ82" s="311"/>
      <c r="AR82" s="241"/>
      <c r="AS82" s="241"/>
      <c r="AT82" s="241"/>
      <c r="AU82" s="241"/>
      <c r="AV82" s="241"/>
      <c r="AW82" s="241"/>
      <c r="AX82" s="241"/>
      <c r="AY82" s="316"/>
      <c r="AZ82" s="316"/>
      <c r="BA82" s="319"/>
    </row>
    <row r="83" spans="1:53" ht="15" customHeight="1" x14ac:dyDescent="0.2">
      <c r="A83" s="293"/>
      <c r="B83" s="296"/>
      <c r="C83" s="299"/>
      <c r="D83" s="302"/>
      <c r="E83" s="146"/>
      <c r="F83" s="100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2"/>
      <c r="X83" s="101"/>
      <c r="Y83" s="102"/>
      <c r="Z83" s="101"/>
      <c r="AA83" s="102"/>
      <c r="AB83" s="101"/>
      <c r="AC83" s="101"/>
      <c r="AD83" s="180"/>
      <c r="AE83" s="101"/>
      <c r="AF83" s="101"/>
      <c r="AG83" s="101"/>
      <c r="AH83" s="101" t="str">
        <f t="shared" si="51"/>
        <v/>
      </c>
      <c r="AI83" s="101" t="str">
        <f t="shared" si="51"/>
        <v/>
      </c>
      <c r="AJ83" s="130" t="str">
        <f t="shared" si="51"/>
        <v/>
      </c>
      <c r="AK83" s="321"/>
      <c r="AL83" s="279"/>
      <c r="AM83" s="305"/>
      <c r="AN83" s="308"/>
      <c r="AO83" s="311"/>
      <c r="AP83" s="311"/>
      <c r="AQ83" s="311"/>
      <c r="AR83" s="241"/>
      <c r="AS83" s="241"/>
      <c r="AT83" s="241"/>
      <c r="AU83" s="241"/>
      <c r="AV83" s="241"/>
      <c r="AW83" s="241"/>
      <c r="AX83" s="241"/>
      <c r="AY83" s="316"/>
      <c r="AZ83" s="316"/>
      <c r="BA83" s="319"/>
    </row>
    <row r="84" spans="1:53" ht="15" customHeight="1" thickBot="1" x14ac:dyDescent="0.25">
      <c r="A84" s="294"/>
      <c r="B84" s="297"/>
      <c r="C84" s="300"/>
      <c r="D84" s="303"/>
      <c r="E84" s="147"/>
      <c r="F84" s="105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94"/>
      <c r="X84" s="106"/>
      <c r="Y84" s="194"/>
      <c r="Z84" s="106"/>
      <c r="AA84" s="194"/>
      <c r="AB84" s="106"/>
      <c r="AC84" s="106"/>
      <c r="AD84" s="181"/>
      <c r="AE84" s="106"/>
      <c r="AF84" s="106"/>
      <c r="AG84" s="106"/>
      <c r="AH84" s="106"/>
      <c r="AI84" s="106"/>
      <c r="AJ84" s="107"/>
      <c r="AK84" s="322"/>
      <c r="AL84" s="280"/>
      <c r="AM84" s="306"/>
      <c r="AN84" s="309"/>
      <c r="AO84" s="312"/>
      <c r="AP84" s="312"/>
      <c r="AQ84" s="312"/>
      <c r="AR84" s="242"/>
      <c r="AS84" s="242"/>
      <c r="AT84" s="242"/>
      <c r="AU84" s="242"/>
      <c r="AV84" s="242"/>
      <c r="AW84" s="242"/>
      <c r="AX84" s="242"/>
      <c r="AY84" s="317"/>
      <c r="AZ84" s="317"/>
      <c r="BA84" s="320"/>
    </row>
    <row r="85" spans="1:53" ht="15" customHeight="1" x14ac:dyDescent="0.2">
      <c r="A85" s="292">
        <v>20</v>
      </c>
      <c r="B85" s="295" t="str">
        <f>IFERROR(VLOOKUP($C85,Списки!$A$1:$C$4003,2,0),"")</f>
        <v/>
      </c>
      <c r="C85" s="323"/>
      <c r="D85" s="301" t="str">
        <f>IFERROR(VLOOKUP($C85,Списки!$A$1:$C$4003,3,0),"")</f>
        <v/>
      </c>
      <c r="E85" s="145"/>
      <c r="F85" s="92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59"/>
      <c r="X85" s="124"/>
      <c r="Y85" s="159"/>
      <c r="Z85" s="124"/>
      <c r="AA85" s="159"/>
      <c r="AB85" s="124"/>
      <c r="AC85" s="124"/>
      <c r="AD85" s="188"/>
      <c r="AE85" s="124"/>
      <c r="AF85" s="124"/>
      <c r="AG85" s="124"/>
      <c r="AH85" s="124"/>
      <c r="AI85" s="124"/>
      <c r="AJ85" s="125"/>
      <c r="AK85" s="321">
        <f ca="1">SUMIF($F85:$AJ88,"Р",$F86:$AJ86)</f>
        <v>0</v>
      </c>
      <c r="AL85" s="279">
        <f ca="1">SUMIF($F87:$AJ88,"НУ",$F88:$AJ88)</f>
        <v>0</v>
      </c>
      <c r="AM85" s="305">
        <f ca="1">SUMIF(F85:AJ88,"РВ",F86:AJ86)</f>
        <v>0</v>
      </c>
      <c r="AN85" s="308">
        <f ca="1">AK85+AL85+AM85</f>
        <v>0</v>
      </c>
      <c r="AO85" s="310">
        <f t="shared" ref="AO85" si="53">COUNTIF($F85:$AJ88,"=Р")</f>
        <v>0</v>
      </c>
      <c r="AP85" s="311">
        <f>COUNTIF($F85:$AJ88,"=ВВ")</f>
        <v>0</v>
      </c>
      <c r="AQ85" s="311">
        <f>COUNTIF($F85:$AJ88,"=В")</f>
        <v>0</v>
      </c>
      <c r="AR85" s="241">
        <f>COUNTIF($F85:$AJ88,"=НА")</f>
        <v>0</v>
      </c>
      <c r="AS85" s="241">
        <f>COUNTIF(F85:AJ88,"=ТН")</f>
        <v>0</v>
      </c>
      <c r="AT85" s="241">
        <f>COUNTIF($F85:$AJ88,"=ВД")</f>
        <v>0</v>
      </c>
      <c r="AU85" s="241">
        <f>COUNTIF($F85:$AJ88,"=ВП")</f>
        <v>0</v>
      </c>
      <c r="AV85" s="241">
        <f>COUNTIF($F85:$AJ88,"=ДД")</f>
        <v>0</v>
      </c>
      <c r="AW85" s="241">
        <f>COUNTIF($F85:$AJ88,"=П")</f>
        <v>0</v>
      </c>
      <c r="AX85" s="241">
        <f>COUNTIF($F85:$AJ88,"=ПР")</f>
        <v>0</v>
      </c>
      <c r="AY85" s="316">
        <f>COUNTIF($F85:$AJ88,"=І")</f>
        <v>0</v>
      </c>
      <c r="AZ85" s="316">
        <f>COUNTIF($F85:$AJ88,"=НЗ")</f>
        <v>0</v>
      </c>
      <c r="BA85" s="318" t="str">
        <f>IF(C85&gt;1,Графік!$P$36,"")</f>
        <v/>
      </c>
    </row>
    <row r="86" spans="1:53" ht="15" customHeight="1" x14ac:dyDescent="0.2">
      <c r="A86" s="293"/>
      <c r="B86" s="296"/>
      <c r="C86" s="299"/>
      <c r="D86" s="302"/>
      <c r="E86" s="146"/>
      <c r="F86" s="96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160"/>
      <c r="X86" s="97"/>
      <c r="Y86" s="160"/>
      <c r="Z86" s="97"/>
      <c r="AA86" s="160"/>
      <c r="AB86" s="97"/>
      <c r="AC86" s="97"/>
      <c r="AD86" s="179"/>
      <c r="AE86" s="97"/>
      <c r="AF86" s="97"/>
      <c r="AG86" s="97"/>
      <c r="AH86" s="97"/>
      <c r="AI86" s="97"/>
      <c r="AJ86" s="98"/>
      <c r="AK86" s="321"/>
      <c r="AL86" s="279"/>
      <c r="AM86" s="305"/>
      <c r="AN86" s="308"/>
      <c r="AO86" s="311"/>
      <c r="AP86" s="311"/>
      <c r="AQ86" s="311"/>
      <c r="AR86" s="241"/>
      <c r="AS86" s="241"/>
      <c r="AT86" s="241"/>
      <c r="AU86" s="241"/>
      <c r="AV86" s="241"/>
      <c r="AW86" s="241"/>
      <c r="AX86" s="241"/>
      <c r="AY86" s="316"/>
      <c r="AZ86" s="316"/>
      <c r="BA86" s="319"/>
    </row>
    <row r="87" spans="1:53" ht="15" customHeight="1" x14ac:dyDescent="0.2">
      <c r="A87" s="293"/>
      <c r="B87" s="296"/>
      <c r="C87" s="299"/>
      <c r="D87" s="302"/>
      <c r="E87" s="146"/>
      <c r="F87" s="100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2"/>
      <c r="X87" s="101"/>
      <c r="Y87" s="102"/>
      <c r="Z87" s="101"/>
      <c r="AA87" s="102"/>
      <c r="AB87" s="101"/>
      <c r="AC87" s="101"/>
      <c r="AD87" s="180"/>
      <c r="AE87" s="101"/>
      <c r="AF87" s="101"/>
      <c r="AG87" s="101"/>
      <c r="AH87" s="101" t="str">
        <f t="shared" si="51"/>
        <v/>
      </c>
      <c r="AI87" s="101" t="str">
        <f t="shared" si="51"/>
        <v/>
      </c>
      <c r="AJ87" s="130" t="str">
        <f t="shared" si="51"/>
        <v/>
      </c>
      <c r="AK87" s="321"/>
      <c r="AL87" s="279"/>
      <c r="AM87" s="305"/>
      <c r="AN87" s="308"/>
      <c r="AO87" s="311"/>
      <c r="AP87" s="311"/>
      <c r="AQ87" s="311"/>
      <c r="AR87" s="241"/>
      <c r="AS87" s="241"/>
      <c r="AT87" s="241"/>
      <c r="AU87" s="241"/>
      <c r="AV87" s="241"/>
      <c r="AW87" s="241"/>
      <c r="AX87" s="241"/>
      <c r="AY87" s="316"/>
      <c r="AZ87" s="316"/>
      <c r="BA87" s="319"/>
    </row>
    <row r="88" spans="1:53" ht="15" customHeight="1" thickBot="1" x14ac:dyDescent="0.25">
      <c r="A88" s="294"/>
      <c r="B88" s="297"/>
      <c r="C88" s="300"/>
      <c r="D88" s="303"/>
      <c r="E88" s="147"/>
      <c r="F88" s="105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94"/>
      <c r="X88" s="106"/>
      <c r="Y88" s="194"/>
      <c r="Z88" s="106"/>
      <c r="AA88" s="194"/>
      <c r="AB88" s="106"/>
      <c r="AC88" s="106"/>
      <c r="AD88" s="181"/>
      <c r="AE88" s="106"/>
      <c r="AF88" s="106"/>
      <c r="AG88" s="106"/>
      <c r="AH88" s="106"/>
      <c r="AI88" s="106"/>
      <c r="AJ88" s="107"/>
      <c r="AK88" s="322"/>
      <c r="AL88" s="280"/>
      <c r="AM88" s="306"/>
      <c r="AN88" s="309"/>
      <c r="AO88" s="312"/>
      <c r="AP88" s="312"/>
      <c r="AQ88" s="312"/>
      <c r="AR88" s="242"/>
      <c r="AS88" s="242"/>
      <c r="AT88" s="242"/>
      <c r="AU88" s="242"/>
      <c r="AV88" s="242"/>
      <c r="AW88" s="242"/>
      <c r="AX88" s="242"/>
      <c r="AY88" s="317"/>
      <c r="AZ88" s="317"/>
      <c r="BA88" s="320"/>
    </row>
    <row r="89" spans="1:53" ht="15" customHeight="1" x14ac:dyDescent="0.2">
      <c r="A89" s="292">
        <v>21</v>
      </c>
      <c r="B89" s="295" t="str">
        <f>IFERROR(VLOOKUP($C89,Списки!$A$1:$C$4003,2,0),"")</f>
        <v/>
      </c>
      <c r="C89" s="323"/>
      <c r="D89" s="301" t="str">
        <f>IFERROR(VLOOKUP($C89,Списки!$A$1:$C$4003,3,0),"")</f>
        <v/>
      </c>
      <c r="E89" s="145"/>
      <c r="F89" s="92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59"/>
      <c r="X89" s="124"/>
      <c r="Y89" s="159"/>
      <c r="Z89" s="124"/>
      <c r="AA89" s="159"/>
      <c r="AB89" s="124"/>
      <c r="AC89" s="124"/>
      <c r="AD89" s="188"/>
      <c r="AE89" s="124"/>
      <c r="AF89" s="124"/>
      <c r="AG89" s="124"/>
      <c r="AH89" s="124"/>
      <c r="AI89" s="124"/>
      <c r="AJ89" s="125"/>
      <c r="AK89" s="321">
        <f ca="1">SUMIF($F89:$AJ92,"Р",$F90:$AJ90)</f>
        <v>0</v>
      </c>
      <c r="AL89" s="279">
        <f ca="1">SUMIF($F91:$AJ92,"НУ",$F92:$AJ92)</f>
        <v>0</v>
      </c>
      <c r="AM89" s="305">
        <f ca="1">SUMIF(F89:AJ92,"РВ",F90:AJ90)</f>
        <v>0</v>
      </c>
      <c r="AN89" s="308">
        <f ca="1">AK89+AL89+AM89</f>
        <v>0</v>
      </c>
      <c r="AO89" s="310">
        <f t="shared" ref="AO89" si="54">COUNTIF($F89:$AJ92,"=Р")</f>
        <v>0</v>
      </c>
      <c r="AP89" s="311">
        <f>COUNTIF($F89:$AJ92,"=ВВ")</f>
        <v>0</v>
      </c>
      <c r="AQ89" s="311">
        <f>COUNTIF($F89:$AJ92,"=В")</f>
        <v>0</v>
      </c>
      <c r="AR89" s="241">
        <f>COUNTIF($F89:$AJ92,"=НА")</f>
        <v>0</v>
      </c>
      <c r="AS89" s="241">
        <f>COUNTIF(F89:AJ92,"=ТН")</f>
        <v>0</v>
      </c>
      <c r="AT89" s="241">
        <f>COUNTIF($F89:$AJ92,"=ВД")</f>
        <v>0</v>
      </c>
      <c r="AU89" s="241">
        <f>COUNTIF($F89:$AJ92,"=ВП")</f>
        <v>0</v>
      </c>
      <c r="AV89" s="241">
        <f>COUNTIF($F89:$AJ92,"=ДД")</f>
        <v>0</v>
      </c>
      <c r="AW89" s="241">
        <f>COUNTIF($F89:$AJ92,"=П")</f>
        <v>0</v>
      </c>
      <c r="AX89" s="241">
        <f>COUNTIF($F89:$AJ92,"=ПР")</f>
        <v>0</v>
      </c>
      <c r="AY89" s="316">
        <f>COUNTIF($F89:$AJ92,"=І")</f>
        <v>0</v>
      </c>
      <c r="AZ89" s="316">
        <f>COUNTIF($F89:$AJ92,"=НЗ")</f>
        <v>0</v>
      </c>
      <c r="BA89" s="318" t="str">
        <f>IF(C89&gt;1,Графік!$P$36,"")</f>
        <v/>
      </c>
    </row>
    <row r="90" spans="1:53" ht="15" customHeight="1" x14ac:dyDescent="0.2">
      <c r="A90" s="293"/>
      <c r="B90" s="296"/>
      <c r="C90" s="299"/>
      <c r="D90" s="302"/>
      <c r="E90" s="146"/>
      <c r="F90" s="96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160"/>
      <c r="X90" s="97"/>
      <c r="Y90" s="160"/>
      <c r="Z90" s="97"/>
      <c r="AA90" s="160"/>
      <c r="AB90" s="97"/>
      <c r="AC90" s="97"/>
      <c r="AD90" s="179"/>
      <c r="AE90" s="97"/>
      <c r="AF90" s="97"/>
      <c r="AG90" s="97"/>
      <c r="AH90" s="97"/>
      <c r="AI90" s="97"/>
      <c r="AJ90" s="98"/>
      <c r="AK90" s="321"/>
      <c r="AL90" s="279"/>
      <c r="AM90" s="305"/>
      <c r="AN90" s="308"/>
      <c r="AO90" s="311"/>
      <c r="AP90" s="311"/>
      <c r="AQ90" s="311"/>
      <c r="AR90" s="241"/>
      <c r="AS90" s="241"/>
      <c r="AT90" s="241"/>
      <c r="AU90" s="241"/>
      <c r="AV90" s="241"/>
      <c r="AW90" s="241"/>
      <c r="AX90" s="241"/>
      <c r="AY90" s="316"/>
      <c r="AZ90" s="316"/>
      <c r="BA90" s="319"/>
    </row>
    <row r="91" spans="1:53" ht="13.9" customHeight="1" x14ac:dyDescent="0.2">
      <c r="A91" s="293"/>
      <c r="B91" s="296"/>
      <c r="C91" s="299"/>
      <c r="D91" s="302"/>
      <c r="E91" s="146"/>
      <c r="F91" s="100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2"/>
      <c r="X91" s="101"/>
      <c r="Y91" s="102"/>
      <c r="Z91" s="101"/>
      <c r="AA91" s="102"/>
      <c r="AB91" s="101"/>
      <c r="AC91" s="101"/>
      <c r="AD91" s="180"/>
      <c r="AE91" s="101"/>
      <c r="AF91" s="101"/>
      <c r="AG91" s="101"/>
      <c r="AH91" s="101" t="str">
        <f t="shared" si="51"/>
        <v/>
      </c>
      <c r="AI91" s="101" t="str">
        <f t="shared" si="51"/>
        <v/>
      </c>
      <c r="AJ91" s="130" t="str">
        <f t="shared" si="51"/>
        <v/>
      </c>
      <c r="AK91" s="321"/>
      <c r="AL91" s="279"/>
      <c r="AM91" s="305"/>
      <c r="AN91" s="308"/>
      <c r="AO91" s="311"/>
      <c r="AP91" s="311"/>
      <c r="AQ91" s="311"/>
      <c r="AR91" s="241"/>
      <c r="AS91" s="241"/>
      <c r="AT91" s="241"/>
      <c r="AU91" s="241"/>
      <c r="AV91" s="241"/>
      <c r="AW91" s="241"/>
      <c r="AX91" s="241"/>
      <c r="AY91" s="316"/>
      <c r="AZ91" s="316"/>
      <c r="BA91" s="319"/>
    </row>
    <row r="92" spans="1:53" ht="12.75" customHeight="1" thickBot="1" x14ac:dyDescent="0.25">
      <c r="A92" s="294"/>
      <c r="B92" s="297"/>
      <c r="C92" s="300"/>
      <c r="D92" s="303"/>
      <c r="E92" s="147"/>
      <c r="F92" s="105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94"/>
      <c r="X92" s="106"/>
      <c r="Y92" s="194"/>
      <c r="Z92" s="106"/>
      <c r="AA92" s="194"/>
      <c r="AB92" s="106"/>
      <c r="AC92" s="106"/>
      <c r="AD92" s="181"/>
      <c r="AE92" s="106"/>
      <c r="AF92" s="106"/>
      <c r="AG92" s="106"/>
      <c r="AH92" s="106"/>
      <c r="AI92" s="106"/>
      <c r="AJ92" s="107"/>
      <c r="AK92" s="322"/>
      <c r="AL92" s="280"/>
      <c r="AM92" s="306"/>
      <c r="AN92" s="309"/>
      <c r="AO92" s="312"/>
      <c r="AP92" s="312"/>
      <c r="AQ92" s="312"/>
      <c r="AR92" s="242"/>
      <c r="AS92" s="242"/>
      <c r="AT92" s="242"/>
      <c r="AU92" s="242"/>
      <c r="AV92" s="242"/>
      <c r="AW92" s="242"/>
      <c r="AX92" s="242"/>
      <c r="AY92" s="317"/>
      <c r="AZ92" s="317"/>
      <c r="BA92" s="320"/>
    </row>
    <row r="93" spans="1:53" s="78" customFormat="1" ht="12" customHeight="1" x14ac:dyDescent="0.2">
      <c r="A93" s="292">
        <v>22</v>
      </c>
      <c r="B93" s="295" t="str">
        <f>IFERROR(VLOOKUP($C93,Списки!$A$1:$C$4003,2,0),"")</f>
        <v/>
      </c>
      <c r="C93" s="323"/>
      <c r="D93" s="301" t="str">
        <f>IFERROR(VLOOKUP($C93,Списки!$A$1:$C$4003,3,0),"")</f>
        <v/>
      </c>
      <c r="E93" s="145"/>
      <c r="F93" s="92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59"/>
      <c r="X93" s="124"/>
      <c r="Y93" s="159"/>
      <c r="Z93" s="124"/>
      <c r="AA93" s="159"/>
      <c r="AB93" s="124"/>
      <c r="AC93" s="124"/>
      <c r="AD93" s="188"/>
      <c r="AE93" s="124"/>
      <c r="AF93" s="124"/>
      <c r="AG93" s="124"/>
      <c r="AH93" s="124"/>
      <c r="AI93" s="124"/>
      <c r="AJ93" s="125"/>
      <c r="AK93" s="321">
        <f ca="1">SUMIF($F93:$AJ96,"Р",$F94:$AJ94)</f>
        <v>0</v>
      </c>
      <c r="AL93" s="279">
        <f ca="1">SUMIF($F95:$AJ96,"НУ",$F96:$AJ96)</f>
        <v>0</v>
      </c>
      <c r="AM93" s="305">
        <f ca="1">SUMIF(F93:AJ96,"РВ",F94:AJ94)</f>
        <v>0</v>
      </c>
      <c r="AN93" s="308">
        <f ca="1">AK93+AL93+AM93</f>
        <v>0</v>
      </c>
      <c r="AO93" s="310">
        <f t="shared" ref="AO93" si="55">COUNTIF($F93:$AJ96,"=Р")</f>
        <v>0</v>
      </c>
      <c r="AP93" s="311">
        <f>COUNTIF($F93:$AJ96,"=ВВ")</f>
        <v>0</v>
      </c>
      <c r="AQ93" s="311">
        <f>COUNTIF($F93:$AJ96,"=В")</f>
        <v>0</v>
      </c>
      <c r="AR93" s="241">
        <f>COUNTIF($F93:$AJ96,"=НА")</f>
        <v>0</v>
      </c>
      <c r="AS93" s="241">
        <f>COUNTIF(F93:AJ96,"=ТН")</f>
        <v>0</v>
      </c>
      <c r="AT93" s="241">
        <f>COUNTIF($F93:$AJ96,"=ВД")</f>
        <v>0</v>
      </c>
      <c r="AU93" s="241">
        <f>COUNTIF($F93:$AJ96,"=ВП")</f>
        <v>0</v>
      </c>
      <c r="AV93" s="241">
        <f>COUNTIF($F93:$AJ96,"=ДД")</f>
        <v>0</v>
      </c>
      <c r="AW93" s="241">
        <f>COUNTIF($F93:$AJ96,"=П")</f>
        <v>0</v>
      </c>
      <c r="AX93" s="241">
        <f>COUNTIF($F93:$AJ96,"=ПР")</f>
        <v>0</v>
      </c>
      <c r="AY93" s="316">
        <f>COUNTIF($F93:$AJ96,"=І")</f>
        <v>0</v>
      </c>
      <c r="AZ93" s="316">
        <f>COUNTIF($F93:$AJ96,"=НЗ")</f>
        <v>0</v>
      </c>
      <c r="BA93" s="318" t="str">
        <f>IF(C93&gt;1,Графік!$P$36,"")</f>
        <v/>
      </c>
    </row>
    <row r="94" spans="1:53" ht="15.75" customHeight="1" x14ac:dyDescent="0.2">
      <c r="A94" s="293"/>
      <c r="B94" s="296"/>
      <c r="C94" s="299"/>
      <c r="D94" s="302"/>
      <c r="E94" s="146"/>
      <c r="F94" s="96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160"/>
      <c r="X94" s="97"/>
      <c r="Y94" s="160"/>
      <c r="Z94" s="97"/>
      <c r="AA94" s="160"/>
      <c r="AB94" s="97"/>
      <c r="AC94" s="97"/>
      <c r="AD94" s="179"/>
      <c r="AE94" s="97"/>
      <c r="AF94" s="97"/>
      <c r="AG94" s="97"/>
      <c r="AH94" s="97"/>
      <c r="AI94" s="97"/>
      <c r="AJ94" s="98"/>
      <c r="AK94" s="321"/>
      <c r="AL94" s="279"/>
      <c r="AM94" s="305"/>
      <c r="AN94" s="308"/>
      <c r="AO94" s="311"/>
      <c r="AP94" s="311"/>
      <c r="AQ94" s="311"/>
      <c r="AR94" s="241"/>
      <c r="AS94" s="241"/>
      <c r="AT94" s="241"/>
      <c r="AU94" s="241"/>
      <c r="AV94" s="241"/>
      <c r="AW94" s="241"/>
      <c r="AX94" s="241"/>
      <c r="AY94" s="316"/>
      <c r="AZ94" s="316"/>
      <c r="BA94" s="319"/>
    </row>
    <row r="95" spans="1:53" s="78" customFormat="1" ht="12" customHeight="1" x14ac:dyDescent="0.2">
      <c r="A95" s="293"/>
      <c r="B95" s="296"/>
      <c r="C95" s="299"/>
      <c r="D95" s="302"/>
      <c r="E95" s="146"/>
      <c r="F95" s="100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2"/>
      <c r="X95" s="101"/>
      <c r="Y95" s="102"/>
      <c r="Z95" s="101"/>
      <c r="AA95" s="102"/>
      <c r="AB95" s="101"/>
      <c r="AC95" s="101"/>
      <c r="AD95" s="180"/>
      <c r="AE95" s="101"/>
      <c r="AF95" s="101"/>
      <c r="AG95" s="101"/>
      <c r="AH95" s="101" t="str">
        <f t="shared" si="51"/>
        <v/>
      </c>
      <c r="AI95" s="101" t="str">
        <f t="shared" si="51"/>
        <v/>
      </c>
      <c r="AJ95" s="130" t="str">
        <f t="shared" si="51"/>
        <v/>
      </c>
      <c r="AK95" s="321"/>
      <c r="AL95" s="279"/>
      <c r="AM95" s="305"/>
      <c r="AN95" s="308"/>
      <c r="AO95" s="311"/>
      <c r="AP95" s="311"/>
      <c r="AQ95" s="311"/>
      <c r="AR95" s="241"/>
      <c r="AS95" s="241"/>
      <c r="AT95" s="241"/>
      <c r="AU95" s="241"/>
      <c r="AV95" s="241"/>
      <c r="AW95" s="241"/>
      <c r="AX95" s="241"/>
      <c r="AY95" s="316"/>
      <c r="AZ95" s="316"/>
      <c r="BA95" s="319"/>
    </row>
    <row r="96" spans="1:53" ht="13.5" customHeight="1" thickBot="1" x14ac:dyDescent="0.25">
      <c r="A96" s="294"/>
      <c r="B96" s="297"/>
      <c r="C96" s="300"/>
      <c r="D96" s="303"/>
      <c r="E96" s="147"/>
      <c r="F96" s="105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94"/>
      <c r="X96" s="106"/>
      <c r="Y96" s="194"/>
      <c r="Z96" s="106"/>
      <c r="AA96" s="194"/>
      <c r="AB96" s="106"/>
      <c r="AC96" s="106"/>
      <c r="AD96" s="181"/>
      <c r="AE96" s="106"/>
      <c r="AF96" s="106"/>
      <c r="AG96" s="106"/>
      <c r="AH96" s="106"/>
      <c r="AI96" s="106"/>
      <c r="AJ96" s="107"/>
      <c r="AK96" s="322"/>
      <c r="AL96" s="280"/>
      <c r="AM96" s="306"/>
      <c r="AN96" s="309"/>
      <c r="AO96" s="312"/>
      <c r="AP96" s="312"/>
      <c r="AQ96" s="312"/>
      <c r="AR96" s="242"/>
      <c r="AS96" s="242"/>
      <c r="AT96" s="242"/>
      <c r="AU96" s="242"/>
      <c r="AV96" s="242"/>
      <c r="AW96" s="242"/>
      <c r="AX96" s="242"/>
      <c r="AY96" s="317"/>
      <c r="AZ96" s="317"/>
      <c r="BA96" s="320"/>
    </row>
    <row r="97" spans="1:53" ht="12.75" customHeight="1" x14ac:dyDescent="0.2">
      <c r="A97" s="292">
        <v>23</v>
      </c>
      <c r="B97" s="295" t="str">
        <f>IFERROR(VLOOKUP($C97,Списки!$A$1:$C$4003,2,0),"")</f>
        <v/>
      </c>
      <c r="C97" s="323"/>
      <c r="D97" s="301" t="str">
        <f>IFERROR(VLOOKUP($C97,Списки!$A$1:$C$4003,3,0),"")</f>
        <v/>
      </c>
      <c r="E97" s="145"/>
      <c r="F97" s="92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59"/>
      <c r="X97" s="124"/>
      <c r="Y97" s="159"/>
      <c r="Z97" s="124"/>
      <c r="AA97" s="159"/>
      <c r="AB97" s="124"/>
      <c r="AC97" s="124"/>
      <c r="AD97" s="188"/>
      <c r="AE97" s="124"/>
      <c r="AF97" s="124"/>
      <c r="AG97" s="124"/>
      <c r="AH97" s="124"/>
      <c r="AI97" s="124"/>
      <c r="AJ97" s="125"/>
      <c r="AK97" s="321">
        <f ca="1">SUMIF($F97:$AJ100,"Р",$F98:$AJ98)</f>
        <v>0</v>
      </c>
      <c r="AL97" s="279">
        <f ca="1">SUMIF($F99:$AJ100,"НУ",$F100:$AJ100)</f>
        <v>0</v>
      </c>
      <c r="AM97" s="305">
        <f ca="1">SUMIF(F97:AJ100,"РВ",F98:AJ98)</f>
        <v>0</v>
      </c>
      <c r="AN97" s="308">
        <f ca="1">AK97+AL97+AM97</f>
        <v>0</v>
      </c>
      <c r="AO97" s="310">
        <f t="shared" ref="AO97" si="56">COUNTIF($F97:$AJ100,"=Р")</f>
        <v>0</v>
      </c>
      <c r="AP97" s="311">
        <f>COUNTIF($F97:$AJ100,"=ВВ")</f>
        <v>0</v>
      </c>
      <c r="AQ97" s="311">
        <f>COUNTIF($F97:$AJ100,"=В")</f>
        <v>0</v>
      </c>
      <c r="AR97" s="241">
        <f>COUNTIF($F97:$AJ100,"=НА")</f>
        <v>0</v>
      </c>
      <c r="AS97" s="241">
        <f>COUNTIF(F97:AJ100,"=ТН")</f>
        <v>0</v>
      </c>
      <c r="AT97" s="241">
        <f>COUNTIF($F97:$AJ100,"=ВД")</f>
        <v>0</v>
      </c>
      <c r="AU97" s="241">
        <f>COUNTIF($F97:$AJ100,"=ВП")</f>
        <v>0</v>
      </c>
      <c r="AV97" s="241">
        <f>COUNTIF($F97:$AJ100,"=ДД")</f>
        <v>0</v>
      </c>
      <c r="AW97" s="241">
        <f>COUNTIF($F97:$AJ100,"=П")</f>
        <v>0</v>
      </c>
      <c r="AX97" s="241">
        <f>COUNTIF($F97:$AJ100,"=ПР")</f>
        <v>0</v>
      </c>
      <c r="AY97" s="316">
        <f>COUNTIF($F97:$AJ100,"=І")</f>
        <v>0</v>
      </c>
      <c r="AZ97" s="316">
        <f>COUNTIF($F97:$AJ100,"=НЗ")</f>
        <v>0</v>
      </c>
      <c r="BA97" s="318" t="str">
        <f>IF(C97&gt;1,Графік!$P$36,"")</f>
        <v/>
      </c>
    </row>
    <row r="98" spans="1:53" ht="12.75" customHeight="1" x14ac:dyDescent="0.2">
      <c r="A98" s="293"/>
      <c r="B98" s="296"/>
      <c r="C98" s="299"/>
      <c r="D98" s="302"/>
      <c r="E98" s="146"/>
      <c r="F98" s="96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160"/>
      <c r="X98" s="97"/>
      <c r="Y98" s="160"/>
      <c r="Z98" s="97"/>
      <c r="AA98" s="160"/>
      <c r="AB98" s="97"/>
      <c r="AC98" s="97"/>
      <c r="AD98" s="179"/>
      <c r="AE98" s="97"/>
      <c r="AF98" s="97"/>
      <c r="AG98" s="97"/>
      <c r="AH98" s="97"/>
      <c r="AI98" s="97"/>
      <c r="AJ98" s="98"/>
      <c r="AK98" s="321"/>
      <c r="AL98" s="279"/>
      <c r="AM98" s="305"/>
      <c r="AN98" s="308"/>
      <c r="AO98" s="311"/>
      <c r="AP98" s="311"/>
      <c r="AQ98" s="311"/>
      <c r="AR98" s="241"/>
      <c r="AS98" s="241"/>
      <c r="AT98" s="241"/>
      <c r="AU98" s="241"/>
      <c r="AV98" s="241"/>
      <c r="AW98" s="241"/>
      <c r="AX98" s="241"/>
      <c r="AY98" s="316"/>
      <c r="AZ98" s="316"/>
      <c r="BA98" s="319"/>
    </row>
    <row r="99" spans="1:53" ht="12.75" customHeight="1" x14ac:dyDescent="0.2">
      <c r="A99" s="293"/>
      <c r="B99" s="296"/>
      <c r="C99" s="299"/>
      <c r="D99" s="302"/>
      <c r="E99" s="146"/>
      <c r="F99" s="100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2"/>
      <c r="X99" s="101"/>
      <c r="Y99" s="102"/>
      <c r="Z99" s="101"/>
      <c r="AA99" s="102"/>
      <c r="AB99" s="101"/>
      <c r="AC99" s="101"/>
      <c r="AD99" s="180"/>
      <c r="AE99" s="101"/>
      <c r="AF99" s="101"/>
      <c r="AG99" s="101"/>
      <c r="AH99" s="101" t="str">
        <f t="shared" si="51"/>
        <v/>
      </c>
      <c r="AI99" s="101" t="str">
        <f t="shared" si="51"/>
        <v/>
      </c>
      <c r="AJ99" s="130" t="str">
        <f t="shared" si="51"/>
        <v/>
      </c>
      <c r="AK99" s="321"/>
      <c r="AL99" s="279"/>
      <c r="AM99" s="305"/>
      <c r="AN99" s="308"/>
      <c r="AO99" s="311"/>
      <c r="AP99" s="311"/>
      <c r="AQ99" s="311"/>
      <c r="AR99" s="241"/>
      <c r="AS99" s="241"/>
      <c r="AT99" s="241"/>
      <c r="AU99" s="241"/>
      <c r="AV99" s="241"/>
      <c r="AW99" s="241"/>
      <c r="AX99" s="241"/>
      <c r="AY99" s="316"/>
      <c r="AZ99" s="316"/>
      <c r="BA99" s="319"/>
    </row>
    <row r="100" spans="1:53" ht="13.5" customHeight="1" thickBot="1" x14ac:dyDescent="0.25">
      <c r="A100" s="294"/>
      <c r="B100" s="297"/>
      <c r="C100" s="300"/>
      <c r="D100" s="303"/>
      <c r="E100" s="147"/>
      <c r="F100" s="105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94"/>
      <c r="X100" s="106"/>
      <c r="Y100" s="194"/>
      <c r="Z100" s="106"/>
      <c r="AA100" s="194"/>
      <c r="AB100" s="106"/>
      <c r="AC100" s="106"/>
      <c r="AD100" s="181"/>
      <c r="AE100" s="106"/>
      <c r="AF100" s="106"/>
      <c r="AG100" s="106"/>
      <c r="AH100" s="106"/>
      <c r="AI100" s="106"/>
      <c r="AJ100" s="107"/>
      <c r="AK100" s="322"/>
      <c r="AL100" s="280"/>
      <c r="AM100" s="306"/>
      <c r="AN100" s="309"/>
      <c r="AO100" s="312"/>
      <c r="AP100" s="312"/>
      <c r="AQ100" s="312"/>
      <c r="AR100" s="242"/>
      <c r="AS100" s="242"/>
      <c r="AT100" s="242"/>
      <c r="AU100" s="242"/>
      <c r="AV100" s="242"/>
      <c r="AW100" s="242"/>
      <c r="AX100" s="242"/>
      <c r="AY100" s="317"/>
      <c r="AZ100" s="317"/>
      <c r="BA100" s="320"/>
    </row>
    <row r="101" spans="1:53" ht="12.75" customHeight="1" x14ac:dyDescent="0.2">
      <c r="A101" s="292">
        <v>24</v>
      </c>
      <c r="B101" s="295" t="str">
        <f>IFERROR(VLOOKUP($C101,Списки!$A$1:$C$4003,2,0),"")</f>
        <v/>
      </c>
      <c r="C101" s="323"/>
      <c r="D101" s="301" t="str">
        <f>IFERROR(VLOOKUP($C101,Списки!$A$1:$C$4003,3,0),"")</f>
        <v/>
      </c>
      <c r="E101" s="145"/>
      <c r="F101" s="92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59"/>
      <c r="X101" s="124"/>
      <c r="Y101" s="159"/>
      <c r="Z101" s="124"/>
      <c r="AA101" s="159"/>
      <c r="AB101" s="124"/>
      <c r="AC101" s="124"/>
      <c r="AD101" s="188"/>
      <c r="AE101" s="124"/>
      <c r="AF101" s="124"/>
      <c r="AG101" s="124"/>
      <c r="AH101" s="124"/>
      <c r="AI101" s="124"/>
      <c r="AJ101" s="125"/>
      <c r="AK101" s="321">
        <f ca="1">SUMIF($F101:$AJ104,"Р",$F102:$AJ102)</f>
        <v>0</v>
      </c>
      <c r="AL101" s="279">
        <f ca="1">SUMIF($F103:$AJ104,"НУ",$F104:$AJ104)</f>
        <v>0</v>
      </c>
      <c r="AM101" s="305">
        <f ca="1">SUMIF(F101:AJ104,"РВ",F102:AJ102)</f>
        <v>0</v>
      </c>
      <c r="AN101" s="308">
        <f ca="1">AK101+AL101+AM101</f>
        <v>0</v>
      </c>
      <c r="AO101" s="310">
        <f t="shared" ref="AO101" si="57">COUNTIF($F101:$AJ104,"=Р")</f>
        <v>0</v>
      </c>
      <c r="AP101" s="311">
        <f>COUNTIF($F101:$AJ104,"=ВВ")</f>
        <v>0</v>
      </c>
      <c r="AQ101" s="311">
        <f>COUNTIF($F101:$AJ104,"=В")</f>
        <v>0</v>
      </c>
      <c r="AR101" s="241">
        <f>COUNTIF($F101:$AJ104,"=НА")</f>
        <v>0</v>
      </c>
      <c r="AS101" s="241">
        <f>COUNTIF(F101:AJ104,"=ТН")</f>
        <v>0</v>
      </c>
      <c r="AT101" s="241">
        <f>COUNTIF($F101:$AJ104,"=ВД")</f>
        <v>0</v>
      </c>
      <c r="AU101" s="241">
        <f>COUNTIF($F101:$AJ104,"=ВП")</f>
        <v>0</v>
      </c>
      <c r="AV101" s="241">
        <f>COUNTIF($F101:$AJ104,"=ДД")</f>
        <v>0</v>
      </c>
      <c r="AW101" s="241">
        <f>COUNTIF($F101:$AJ104,"=П")</f>
        <v>0</v>
      </c>
      <c r="AX101" s="241">
        <f>COUNTIF($F101:$AJ104,"=ПР")</f>
        <v>0</v>
      </c>
      <c r="AY101" s="316">
        <f>COUNTIF($F101:$AJ104,"=І")</f>
        <v>0</v>
      </c>
      <c r="AZ101" s="316">
        <f>COUNTIF($F101:$AJ104,"=НЗ")</f>
        <v>0</v>
      </c>
      <c r="BA101" s="318" t="str">
        <f>IF(C101&gt;1,Графік!$P$36,"")</f>
        <v/>
      </c>
    </row>
    <row r="102" spans="1:53" ht="12.75" customHeight="1" x14ac:dyDescent="0.2">
      <c r="A102" s="293"/>
      <c r="B102" s="296"/>
      <c r="C102" s="299"/>
      <c r="D102" s="302"/>
      <c r="E102" s="146"/>
      <c r="F102" s="96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160"/>
      <c r="X102" s="97"/>
      <c r="Y102" s="160"/>
      <c r="Z102" s="97"/>
      <c r="AA102" s="160"/>
      <c r="AB102" s="97"/>
      <c r="AC102" s="97"/>
      <c r="AD102" s="179"/>
      <c r="AE102" s="97"/>
      <c r="AF102" s="97"/>
      <c r="AG102" s="97"/>
      <c r="AH102" s="97"/>
      <c r="AI102" s="97"/>
      <c r="AJ102" s="98"/>
      <c r="AK102" s="321"/>
      <c r="AL102" s="279"/>
      <c r="AM102" s="305"/>
      <c r="AN102" s="308"/>
      <c r="AO102" s="311"/>
      <c r="AP102" s="311"/>
      <c r="AQ102" s="311"/>
      <c r="AR102" s="241"/>
      <c r="AS102" s="241"/>
      <c r="AT102" s="241"/>
      <c r="AU102" s="241"/>
      <c r="AV102" s="241"/>
      <c r="AW102" s="241"/>
      <c r="AX102" s="241"/>
      <c r="AY102" s="316"/>
      <c r="AZ102" s="316"/>
      <c r="BA102" s="319"/>
    </row>
    <row r="103" spans="1:53" ht="12.75" customHeight="1" x14ac:dyDescent="0.2">
      <c r="A103" s="293"/>
      <c r="B103" s="296"/>
      <c r="C103" s="299"/>
      <c r="D103" s="302"/>
      <c r="E103" s="146"/>
      <c r="F103" s="100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2"/>
      <c r="X103" s="101"/>
      <c r="Y103" s="102"/>
      <c r="Z103" s="101"/>
      <c r="AA103" s="102"/>
      <c r="AB103" s="101"/>
      <c r="AC103" s="101"/>
      <c r="AD103" s="180"/>
      <c r="AE103" s="101"/>
      <c r="AF103" s="101"/>
      <c r="AG103" s="101"/>
      <c r="AH103" s="101" t="str">
        <f t="shared" si="51"/>
        <v/>
      </c>
      <c r="AI103" s="101" t="str">
        <f t="shared" si="51"/>
        <v/>
      </c>
      <c r="AJ103" s="130" t="str">
        <f t="shared" si="51"/>
        <v/>
      </c>
      <c r="AK103" s="321"/>
      <c r="AL103" s="279"/>
      <c r="AM103" s="305"/>
      <c r="AN103" s="308"/>
      <c r="AO103" s="311"/>
      <c r="AP103" s="311"/>
      <c r="AQ103" s="311"/>
      <c r="AR103" s="241"/>
      <c r="AS103" s="241"/>
      <c r="AT103" s="241"/>
      <c r="AU103" s="241"/>
      <c r="AV103" s="241"/>
      <c r="AW103" s="241"/>
      <c r="AX103" s="241"/>
      <c r="AY103" s="316"/>
      <c r="AZ103" s="316"/>
      <c r="BA103" s="319"/>
    </row>
    <row r="104" spans="1:53" ht="13.5" customHeight="1" thickBot="1" x14ac:dyDescent="0.25">
      <c r="A104" s="294"/>
      <c r="B104" s="297"/>
      <c r="C104" s="300"/>
      <c r="D104" s="303"/>
      <c r="E104" s="147"/>
      <c r="F104" s="105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94"/>
      <c r="X104" s="106"/>
      <c r="Y104" s="194"/>
      <c r="Z104" s="106"/>
      <c r="AA104" s="194"/>
      <c r="AB104" s="106"/>
      <c r="AC104" s="106"/>
      <c r="AD104" s="181"/>
      <c r="AE104" s="106"/>
      <c r="AF104" s="106"/>
      <c r="AG104" s="106"/>
      <c r="AH104" s="106"/>
      <c r="AI104" s="106"/>
      <c r="AJ104" s="107"/>
      <c r="AK104" s="322"/>
      <c r="AL104" s="280"/>
      <c r="AM104" s="306"/>
      <c r="AN104" s="309"/>
      <c r="AO104" s="312"/>
      <c r="AP104" s="312"/>
      <c r="AQ104" s="312"/>
      <c r="AR104" s="242"/>
      <c r="AS104" s="242"/>
      <c r="AT104" s="242"/>
      <c r="AU104" s="242"/>
      <c r="AV104" s="242"/>
      <c r="AW104" s="242"/>
      <c r="AX104" s="242"/>
      <c r="AY104" s="317"/>
      <c r="AZ104" s="317"/>
      <c r="BA104" s="320"/>
    </row>
    <row r="105" spans="1:53" ht="12.75" customHeight="1" x14ac:dyDescent="0.2">
      <c r="A105" s="292">
        <v>25</v>
      </c>
      <c r="B105" s="295" t="str">
        <f>IFERROR(VLOOKUP($C105,Списки!$A$1:$C$4003,2,0),"")</f>
        <v/>
      </c>
      <c r="C105" s="323"/>
      <c r="D105" s="301" t="str">
        <f>IFERROR(VLOOKUP($C105,Списки!$A$1:$C$4003,3,0),"")</f>
        <v/>
      </c>
      <c r="E105" s="145"/>
      <c r="F105" s="92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59"/>
      <c r="X105" s="124"/>
      <c r="Y105" s="159"/>
      <c r="Z105" s="124"/>
      <c r="AA105" s="159"/>
      <c r="AB105" s="124"/>
      <c r="AC105" s="124"/>
      <c r="AD105" s="188"/>
      <c r="AE105" s="124"/>
      <c r="AF105" s="124"/>
      <c r="AG105" s="124"/>
      <c r="AH105" s="124"/>
      <c r="AI105" s="124"/>
      <c r="AJ105" s="125"/>
      <c r="AK105" s="321">
        <f ca="1">SUMIF($F105:$AJ108,"Р",$F106:$AJ106)</f>
        <v>0</v>
      </c>
      <c r="AL105" s="279">
        <f ca="1">SUMIF($F107:$AJ108,"НУ",$F108:$AJ108)</f>
        <v>0</v>
      </c>
      <c r="AM105" s="305">
        <f ca="1">SUMIF(F105:AJ108,"РВ",F106:AJ106)</f>
        <v>0</v>
      </c>
      <c r="AN105" s="308">
        <f ca="1">AK105+AL105+AM105</f>
        <v>0</v>
      </c>
      <c r="AO105" s="310">
        <f t="shared" ref="AO105" si="58">COUNTIF($F105:$AJ108,"=Р")</f>
        <v>0</v>
      </c>
      <c r="AP105" s="311">
        <f>COUNTIF($F105:$AJ108,"=ВВ")</f>
        <v>0</v>
      </c>
      <c r="AQ105" s="311">
        <f>COUNTIF($F105:$AJ108,"=В")</f>
        <v>0</v>
      </c>
      <c r="AR105" s="241">
        <f>COUNTIF($F105:$AJ108,"=НА")</f>
        <v>0</v>
      </c>
      <c r="AS105" s="241">
        <f>COUNTIF(F105:AJ108,"=ТН")</f>
        <v>0</v>
      </c>
      <c r="AT105" s="241">
        <f>COUNTIF($F105:$AJ108,"=ВД")</f>
        <v>0</v>
      </c>
      <c r="AU105" s="241">
        <f>COUNTIF($F105:$AJ108,"=ВП")</f>
        <v>0</v>
      </c>
      <c r="AV105" s="241">
        <f>COUNTIF($F105:$AJ108,"=ДД")</f>
        <v>0</v>
      </c>
      <c r="AW105" s="241">
        <f>COUNTIF($F105:$AJ108,"=П")</f>
        <v>0</v>
      </c>
      <c r="AX105" s="241">
        <f>COUNTIF($F105:$AJ108,"=ПР")</f>
        <v>0</v>
      </c>
      <c r="AY105" s="316">
        <f>COUNTIF($F105:$AJ108,"=І")</f>
        <v>0</v>
      </c>
      <c r="AZ105" s="316">
        <f>COUNTIF($F105:$AJ108,"=НЗ")</f>
        <v>0</v>
      </c>
      <c r="BA105" s="318" t="str">
        <f>IF(C105&gt;1,Графік!$P$36,"")</f>
        <v/>
      </c>
    </row>
    <row r="106" spans="1:53" ht="12.75" customHeight="1" x14ac:dyDescent="0.2">
      <c r="A106" s="293"/>
      <c r="B106" s="296"/>
      <c r="C106" s="299"/>
      <c r="D106" s="302"/>
      <c r="E106" s="146"/>
      <c r="F106" s="96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160"/>
      <c r="X106" s="97"/>
      <c r="Y106" s="160"/>
      <c r="Z106" s="97"/>
      <c r="AA106" s="160"/>
      <c r="AB106" s="97"/>
      <c r="AC106" s="97"/>
      <c r="AD106" s="179"/>
      <c r="AE106" s="97"/>
      <c r="AF106" s="97"/>
      <c r="AG106" s="97"/>
      <c r="AH106" s="97"/>
      <c r="AI106" s="97"/>
      <c r="AJ106" s="98"/>
      <c r="AK106" s="321"/>
      <c r="AL106" s="279"/>
      <c r="AM106" s="305"/>
      <c r="AN106" s="308"/>
      <c r="AO106" s="311"/>
      <c r="AP106" s="311"/>
      <c r="AQ106" s="311"/>
      <c r="AR106" s="241"/>
      <c r="AS106" s="241"/>
      <c r="AT106" s="241"/>
      <c r="AU106" s="241"/>
      <c r="AV106" s="241"/>
      <c r="AW106" s="241"/>
      <c r="AX106" s="241"/>
      <c r="AY106" s="316"/>
      <c r="AZ106" s="316"/>
      <c r="BA106" s="319"/>
    </row>
    <row r="107" spans="1:53" ht="12.75" customHeight="1" x14ac:dyDescent="0.2">
      <c r="A107" s="293"/>
      <c r="B107" s="296"/>
      <c r="C107" s="299"/>
      <c r="D107" s="302"/>
      <c r="E107" s="146"/>
      <c r="F107" s="100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2"/>
      <c r="X107" s="101"/>
      <c r="Y107" s="102"/>
      <c r="Z107" s="101"/>
      <c r="AA107" s="102"/>
      <c r="AB107" s="101"/>
      <c r="AC107" s="101"/>
      <c r="AD107" s="180"/>
      <c r="AE107" s="101"/>
      <c r="AF107" s="101"/>
      <c r="AG107" s="101"/>
      <c r="AH107" s="101" t="str">
        <f t="shared" si="51"/>
        <v/>
      </c>
      <c r="AI107" s="101" t="str">
        <f t="shared" si="51"/>
        <v/>
      </c>
      <c r="AJ107" s="130" t="str">
        <f t="shared" si="51"/>
        <v/>
      </c>
      <c r="AK107" s="321"/>
      <c r="AL107" s="279"/>
      <c r="AM107" s="305"/>
      <c r="AN107" s="308"/>
      <c r="AO107" s="311"/>
      <c r="AP107" s="311"/>
      <c r="AQ107" s="311"/>
      <c r="AR107" s="241"/>
      <c r="AS107" s="241"/>
      <c r="AT107" s="241"/>
      <c r="AU107" s="241"/>
      <c r="AV107" s="241"/>
      <c r="AW107" s="241"/>
      <c r="AX107" s="241"/>
      <c r="AY107" s="316"/>
      <c r="AZ107" s="316"/>
      <c r="BA107" s="319"/>
    </row>
    <row r="108" spans="1:53" ht="13.5" customHeight="1" thickBot="1" x14ac:dyDescent="0.25">
      <c r="A108" s="294"/>
      <c r="B108" s="297"/>
      <c r="C108" s="300"/>
      <c r="D108" s="303"/>
      <c r="E108" s="147"/>
      <c r="F108" s="105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94"/>
      <c r="X108" s="106"/>
      <c r="Y108" s="194"/>
      <c r="Z108" s="106"/>
      <c r="AA108" s="194"/>
      <c r="AB108" s="106"/>
      <c r="AC108" s="106"/>
      <c r="AD108" s="181"/>
      <c r="AE108" s="106"/>
      <c r="AF108" s="106"/>
      <c r="AG108" s="106"/>
      <c r="AH108" s="106"/>
      <c r="AI108" s="106"/>
      <c r="AJ108" s="107"/>
      <c r="AK108" s="322"/>
      <c r="AL108" s="280"/>
      <c r="AM108" s="306"/>
      <c r="AN108" s="309"/>
      <c r="AO108" s="312"/>
      <c r="AP108" s="312"/>
      <c r="AQ108" s="312"/>
      <c r="AR108" s="242"/>
      <c r="AS108" s="242"/>
      <c r="AT108" s="242"/>
      <c r="AU108" s="242"/>
      <c r="AV108" s="242"/>
      <c r="AW108" s="242"/>
      <c r="AX108" s="242"/>
      <c r="AY108" s="317"/>
      <c r="AZ108" s="317"/>
      <c r="BA108" s="320"/>
    </row>
    <row r="109" spans="1:53" ht="27" customHeight="1" thickBot="1" x14ac:dyDescent="0.25">
      <c r="A109" s="335" t="s">
        <v>496</v>
      </c>
      <c r="B109" s="336"/>
      <c r="C109" s="336"/>
      <c r="D109" s="336"/>
      <c r="E109" s="337"/>
      <c r="F109" s="218">
        <f>IF(COUNTIF(F$9:F$108,"Р")=0,"-",COUNTIF(F$9:F$108,"Р"))</f>
        <v>16</v>
      </c>
      <c r="G109" s="218" t="str">
        <f t="shared" ref="G109:AJ109" si="59">IF(COUNTIF(G$9:G$108,"Р")=0,"-",COUNTIF(G$9:G$108,"Р"))</f>
        <v>-</v>
      </c>
      <c r="H109" s="218" t="str">
        <f t="shared" si="59"/>
        <v>-</v>
      </c>
      <c r="I109" s="218">
        <f t="shared" si="59"/>
        <v>16</v>
      </c>
      <c r="J109" s="218">
        <f t="shared" si="59"/>
        <v>16</v>
      </c>
      <c r="K109" s="218">
        <f t="shared" si="59"/>
        <v>16</v>
      </c>
      <c r="L109" s="218">
        <f t="shared" si="59"/>
        <v>16</v>
      </c>
      <c r="M109" s="218">
        <f t="shared" si="59"/>
        <v>16</v>
      </c>
      <c r="N109" s="218" t="str">
        <f t="shared" si="59"/>
        <v>-</v>
      </c>
      <c r="O109" s="218" t="str">
        <f t="shared" si="59"/>
        <v>-</v>
      </c>
      <c r="P109" s="218">
        <f t="shared" si="59"/>
        <v>16</v>
      </c>
      <c r="Q109" s="218">
        <f t="shared" si="59"/>
        <v>16</v>
      </c>
      <c r="R109" s="218">
        <f t="shared" si="59"/>
        <v>16</v>
      </c>
      <c r="S109" s="218">
        <f t="shared" si="59"/>
        <v>15</v>
      </c>
      <c r="T109" s="218">
        <f t="shared" si="59"/>
        <v>14</v>
      </c>
      <c r="U109" s="218" t="str">
        <f t="shared" si="59"/>
        <v>-</v>
      </c>
      <c r="V109" s="218" t="str">
        <f t="shared" si="59"/>
        <v>-</v>
      </c>
      <c r="W109" s="218">
        <f t="shared" si="59"/>
        <v>13</v>
      </c>
      <c r="X109" s="218">
        <f t="shared" si="59"/>
        <v>14</v>
      </c>
      <c r="Y109" s="234">
        <f t="shared" si="59"/>
        <v>14</v>
      </c>
      <c r="Z109" s="218">
        <f t="shared" si="59"/>
        <v>15</v>
      </c>
      <c r="AA109" s="234">
        <f t="shared" si="59"/>
        <v>15</v>
      </c>
      <c r="AB109" s="218" t="str">
        <f t="shared" si="59"/>
        <v>-</v>
      </c>
      <c r="AC109" s="218" t="str">
        <f t="shared" si="59"/>
        <v>-</v>
      </c>
      <c r="AD109" s="236">
        <f t="shared" si="59"/>
        <v>16</v>
      </c>
      <c r="AE109" s="218">
        <f t="shared" si="59"/>
        <v>16</v>
      </c>
      <c r="AF109" s="218">
        <f t="shared" si="59"/>
        <v>16</v>
      </c>
      <c r="AG109" s="218">
        <f t="shared" si="59"/>
        <v>16</v>
      </c>
      <c r="AH109" s="218" t="str">
        <f t="shared" si="59"/>
        <v>-</v>
      </c>
      <c r="AI109" s="218" t="str">
        <f t="shared" si="59"/>
        <v>-</v>
      </c>
      <c r="AJ109" s="218" t="str">
        <f t="shared" si="59"/>
        <v>-</v>
      </c>
      <c r="AK109" s="229">
        <f ca="1">IF(SUM(AK$9:AK$108)&gt;0,SUM(AK$9:AK$108),"-")</f>
        <v>2075.5</v>
      </c>
      <c r="AL109" s="219">
        <f t="shared" ref="AL109:BA109" ca="1" si="60">IF(SUM(AL$9:AL$108)&gt;0,SUM(AL$9:AL$108),"-")</f>
        <v>38.5</v>
      </c>
      <c r="AM109" s="219">
        <f t="shared" ca="1" si="60"/>
        <v>90</v>
      </c>
      <c r="AN109" s="230">
        <f t="shared" ca="1" si="60"/>
        <v>2204</v>
      </c>
      <c r="AO109" s="220">
        <f t="shared" si="60"/>
        <v>308</v>
      </c>
      <c r="AP109" s="220">
        <f t="shared" si="60"/>
        <v>115</v>
      </c>
      <c r="AQ109" s="220">
        <f t="shared" si="60"/>
        <v>7</v>
      </c>
      <c r="AR109" s="220" t="str">
        <f t="shared" si="60"/>
        <v>-</v>
      </c>
      <c r="AS109" s="220">
        <f t="shared" si="60"/>
        <v>8</v>
      </c>
      <c r="AT109" s="220" t="str">
        <f t="shared" si="60"/>
        <v>-</v>
      </c>
      <c r="AU109" s="220" t="str">
        <f t="shared" si="60"/>
        <v>-</v>
      </c>
      <c r="AV109" s="220" t="str">
        <f t="shared" si="60"/>
        <v>-</v>
      </c>
      <c r="AW109" s="220" t="str">
        <f t="shared" si="60"/>
        <v>-</v>
      </c>
      <c r="AX109" s="220" t="str">
        <f t="shared" si="60"/>
        <v>-</v>
      </c>
      <c r="AY109" s="220" t="str">
        <f t="shared" si="60"/>
        <v>-</v>
      </c>
      <c r="AZ109" s="220" t="str">
        <f t="shared" si="60"/>
        <v>-</v>
      </c>
      <c r="BA109" s="221">
        <f t="shared" si="60"/>
        <v>2560</v>
      </c>
    </row>
    <row r="110" spans="1:53" ht="27" customHeight="1" thickBot="1" x14ac:dyDescent="0.25">
      <c r="A110" s="335" t="s">
        <v>85</v>
      </c>
      <c r="B110" s="336"/>
      <c r="C110" s="336"/>
      <c r="D110" s="336"/>
      <c r="E110" s="337"/>
      <c r="F110" s="218" t="str">
        <f>IF(COUNTIF(F$9:F$108,"РВ")=0,"-",COUNTIF(F$9:F$108,"РВ"))</f>
        <v>-</v>
      </c>
      <c r="G110" s="218" t="str">
        <f t="shared" ref="G110:AJ110" si="61">IF(COUNTIF(G$9:G$108,"РВ")=0,"-",COUNTIF(G$9:G$108,"РВ"))</f>
        <v>-</v>
      </c>
      <c r="H110" s="218" t="str">
        <f t="shared" si="61"/>
        <v>-</v>
      </c>
      <c r="I110" s="218" t="str">
        <f t="shared" si="61"/>
        <v>-</v>
      </c>
      <c r="J110" s="218" t="str">
        <f t="shared" si="61"/>
        <v>-</v>
      </c>
      <c r="K110" s="218" t="str">
        <f t="shared" si="61"/>
        <v>-</v>
      </c>
      <c r="L110" s="218" t="str">
        <f t="shared" si="61"/>
        <v>-</v>
      </c>
      <c r="M110" s="218" t="str">
        <f t="shared" si="61"/>
        <v>-</v>
      </c>
      <c r="N110" s="218" t="str">
        <f t="shared" si="61"/>
        <v>-</v>
      </c>
      <c r="O110" s="218" t="str">
        <f t="shared" si="61"/>
        <v>-</v>
      </c>
      <c r="P110" s="218" t="str">
        <f t="shared" si="61"/>
        <v>-</v>
      </c>
      <c r="Q110" s="218" t="str">
        <f t="shared" si="61"/>
        <v>-</v>
      </c>
      <c r="R110" s="218" t="str">
        <f t="shared" si="61"/>
        <v>-</v>
      </c>
      <c r="S110" s="218" t="str">
        <f t="shared" si="61"/>
        <v>-</v>
      </c>
      <c r="T110" s="218" t="str">
        <f t="shared" si="61"/>
        <v>-</v>
      </c>
      <c r="U110" s="218">
        <f t="shared" si="61"/>
        <v>2</v>
      </c>
      <c r="V110" s="218">
        <f t="shared" si="61"/>
        <v>1</v>
      </c>
      <c r="W110" s="218" t="str">
        <f t="shared" si="61"/>
        <v>-</v>
      </c>
      <c r="X110" s="218" t="str">
        <f t="shared" si="61"/>
        <v>-</v>
      </c>
      <c r="Y110" s="234" t="str">
        <f t="shared" si="61"/>
        <v>-</v>
      </c>
      <c r="Z110" s="218" t="str">
        <f t="shared" si="61"/>
        <v>-</v>
      </c>
      <c r="AA110" s="234" t="str">
        <f t="shared" si="61"/>
        <v>-</v>
      </c>
      <c r="AB110" s="218">
        <f t="shared" si="61"/>
        <v>4</v>
      </c>
      <c r="AC110" s="218">
        <f t="shared" si="61"/>
        <v>3</v>
      </c>
      <c r="AD110" s="236" t="str">
        <f t="shared" si="61"/>
        <v>-</v>
      </c>
      <c r="AE110" s="218" t="str">
        <f t="shared" si="61"/>
        <v>-</v>
      </c>
      <c r="AF110" s="218" t="str">
        <f t="shared" si="61"/>
        <v>-</v>
      </c>
      <c r="AG110" s="218" t="str">
        <f t="shared" si="61"/>
        <v>-</v>
      </c>
      <c r="AH110" s="218" t="str">
        <f t="shared" si="61"/>
        <v>-</v>
      </c>
      <c r="AI110" s="218" t="str">
        <f t="shared" si="61"/>
        <v>-</v>
      </c>
      <c r="AJ110" s="218" t="str">
        <f t="shared" si="61"/>
        <v>-</v>
      </c>
      <c r="AK110" s="231"/>
      <c r="AL110" s="231"/>
      <c r="AM110" s="231"/>
      <c r="AN110" s="231"/>
      <c r="AO110" s="231"/>
      <c r="AP110" s="231"/>
      <c r="AQ110" s="231"/>
      <c r="AR110" s="231"/>
      <c r="AS110" s="231"/>
      <c r="AT110" s="231"/>
      <c r="AU110" s="231"/>
      <c r="AV110" s="231"/>
      <c r="AW110" s="231"/>
      <c r="AX110" s="231"/>
      <c r="AY110" s="231"/>
      <c r="AZ110" s="231"/>
      <c r="BA110" s="232"/>
    </row>
    <row r="111" spans="1:53" ht="27" customHeight="1" thickBot="1" x14ac:dyDescent="0.25">
      <c r="A111" s="335" t="s">
        <v>84</v>
      </c>
      <c r="B111" s="336"/>
      <c r="C111" s="336"/>
      <c r="D111" s="336"/>
      <c r="E111" s="336"/>
      <c r="F111" s="218" t="str">
        <f>IF(COUNTIF(F$9:F$108,"НУ")=0,"-",COUNTIF(F$9:F$108,"НУ"))</f>
        <v>-</v>
      </c>
      <c r="G111" s="218" t="str">
        <f t="shared" ref="G111:AJ111" si="62">IF(COUNTIF(G$9:G$108,"НУ")=0,"-",COUNTIF(G$9:G$108,"НУ"))</f>
        <v>-</v>
      </c>
      <c r="H111" s="218" t="str">
        <f t="shared" si="62"/>
        <v>-</v>
      </c>
      <c r="I111" s="218" t="str">
        <f t="shared" si="62"/>
        <v>-</v>
      </c>
      <c r="J111" s="218" t="str">
        <f t="shared" si="62"/>
        <v>-</v>
      </c>
      <c r="K111" s="218" t="str">
        <f t="shared" si="62"/>
        <v>-</v>
      </c>
      <c r="L111" s="218" t="str">
        <f t="shared" si="62"/>
        <v>-</v>
      </c>
      <c r="M111" s="218" t="str">
        <f t="shared" si="62"/>
        <v>-</v>
      </c>
      <c r="N111" s="218" t="str">
        <f t="shared" si="62"/>
        <v>-</v>
      </c>
      <c r="O111" s="218" t="str">
        <f t="shared" si="62"/>
        <v>-</v>
      </c>
      <c r="P111" s="218" t="str">
        <f t="shared" si="62"/>
        <v>-</v>
      </c>
      <c r="Q111" s="218" t="str">
        <f t="shared" si="62"/>
        <v>-</v>
      </c>
      <c r="R111" s="218">
        <f t="shared" si="62"/>
        <v>10</v>
      </c>
      <c r="S111" s="218" t="str">
        <f t="shared" si="62"/>
        <v>-</v>
      </c>
      <c r="T111" s="218" t="str">
        <f t="shared" si="62"/>
        <v>-</v>
      </c>
      <c r="U111" s="218" t="str">
        <f t="shared" si="62"/>
        <v>-</v>
      </c>
      <c r="V111" s="218" t="str">
        <f t="shared" si="62"/>
        <v>-</v>
      </c>
      <c r="W111" s="218" t="str">
        <f t="shared" si="62"/>
        <v>-</v>
      </c>
      <c r="X111" s="218">
        <f t="shared" si="62"/>
        <v>1</v>
      </c>
      <c r="Y111" s="234" t="str">
        <f t="shared" si="62"/>
        <v>-</v>
      </c>
      <c r="Z111" s="218" t="str">
        <f t="shared" si="62"/>
        <v>-</v>
      </c>
      <c r="AA111" s="234" t="str">
        <f t="shared" si="62"/>
        <v>-</v>
      </c>
      <c r="AB111" s="218" t="str">
        <f t="shared" si="62"/>
        <v>-</v>
      </c>
      <c r="AC111" s="218" t="str">
        <f t="shared" si="62"/>
        <v>-</v>
      </c>
      <c r="AD111" s="236" t="str">
        <f t="shared" si="62"/>
        <v>-</v>
      </c>
      <c r="AE111" s="218" t="str">
        <f t="shared" si="62"/>
        <v>-</v>
      </c>
      <c r="AF111" s="218" t="str">
        <f t="shared" si="62"/>
        <v>-</v>
      </c>
      <c r="AG111" s="218" t="str">
        <f t="shared" si="62"/>
        <v>-</v>
      </c>
      <c r="AH111" s="218" t="str">
        <f t="shared" si="62"/>
        <v>-</v>
      </c>
      <c r="AI111" s="218" t="str">
        <f t="shared" si="62"/>
        <v>-</v>
      </c>
      <c r="AJ111" s="218" t="str">
        <f t="shared" si="62"/>
        <v>-</v>
      </c>
      <c r="AK111" s="231"/>
      <c r="AL111" s="231"/>
      <c r="AM111" s="231"/>
      <c r="AN111" s="231"/>
      <c r="AO111" s="231"/>
      <c r="AP111" s="231"/>
      <c r="AQ111" s="231"/>
      <c r="AR111" s="231"/>
      <c r="AS111" s="231"/>
      <c r="AT111" s="231"/>
      <c r="AU111" s="231"/>
      <c r="AV111" s="231"/>
      <c r="AW111" s="231"/>
      <c r="AX111" s="231"/>
      <c r="AY111" s="231"/>
      <c r="AZ111" s="231"/>
      <c r="BA111" s="232"/>
    </row>
    <row r="112" spans="1:53" ht="27" customHeight="1" thickBot="1" x14ac:dyDescent="0.25">
      <c r="A112" s="338" t="s">
        <v>640</v>
      </c>
      <c r="B112" s="339"/>
      <c r="C112" s="339"/>
      <c r="D112" s="339"/>
      <c r="E112" s="339"/>
      <c r="F112" s="222" t="str">
        <f>IF(COUNTIF(F$9:F$108,"ВВ"),"-",IF(COUNTIF(F$9:F$108,"НЗ")+COUNTIF(F$9:F$108,"ТН")+COUNTIF(F$9:F$108,"ПР")+COUNTIF(F$9:F$108,"П")+COUNTIF(F$9:F$108,"В")+COUNTIF(F$9:F$108,"НА")+COUNTIF(F$9:F$108,"ВД")+COUNTIF(F$9:F$108,"ВП")+COUNTIF(F$9:F$108,"ДД")+COUNTIF(F$9:F$108,"І")=0,"-",COUNTIF(F$9:F$108,"НЗ")+COUNTIF(F$9:F$108,"ТН")+COUNTIF(F$9:F$108,"ПР")+COUNTIF(F$9:F$108,"П")+COUNTIF(F$9:F$108,"В")+COUNTIF(F$9:F$108,"НА")+COUNTIF(F$9:F$108,"ВД")+COUNTIF(F$9:F$108,"ВП")+COUNTIF(F$9:F$108,"ДД")+COUNTIF(F$9:F$108,"І")))</f>
        <v>-</v>
      </c>
      <c r="G112" s="222" t="str">
        <f t="shared" ref="G112:AJ112" si="63">IF(COUNTIF(G$9:G$108,"ВВ"),"-",IF(COUNTIF(G$9:G$108,"НЗ")+COUNTIF(G$9:G$108,"ТН")+COUNTIF(G$9:G$108,"ПР")+COUNTIF(G$9:G$108,"П")+COUNTIF(G$9:G$108,"В")+COUNTIF(G$9:G$108,"НА")+COUNTIF(G$9:G$108,"ВД")+COUNTIF(G$9:G$108,"ВП")+COUNTIF(G$9:G$108,"ДД")+COUNTIF(G$9:G$108,"І")=0,"-",COUNTIF(G$9:G$108,"НЗ")+COUNTIF(G$9:G$108,"ТН")+COUNTIF(G$9:G$108,"ПР")+COUNTIF(G$9:G$108,"П")+COUNTIF(G$9:G$108,"В")+COUNTIF(G$9:G$108,"НА")+COUNTIF(G$9:G$108,"ВД")+COUNTIF(G$9:G$108,"ВП")+COUNTIF(G$9:G$108,"ДД")+COUNTIF(G$9:G$108,"І")))</f>
        <v>-</v>
      </c>
      <c r="H112" s="222" t="str">
        <f t="shared" si="63"/>
        <v>-</v>
      </c>
      <c r="I112" s="222" t="str">
        <f t="shared" si="63"/>
        <v>-</v>
      </c>
      <c r="J112" s="222" t="str">
        <f t="shared" si="63"/>
        <v>-</v>
      </c>
      <c r="K112" s="222" t="str">
        <f t="shared" si="63"/>
        <v>-</v>
      </c>
      <c r="L112" s="222" t="str">
        <f t="shared" si="63"/>
        <v>-</v>
      </c>
      <c r="M112" s="222" t="str">
        <f t="shared" si="63"/>
        <v>-</v>
      </c>
      <c r="N112" s="222" t="str">
        <f t="shared" si="63"/>
        <v>-</v>
      </c>
      <c r="O112" s="222" t="str">
        <f t="shared" si="63"/>
        <v>-</v>
      </c>
      <c r="P112" s="222" t="str">
        <f t="shared" si="63"/>
        <v>-</v>
      </c>
      <c r="Q112" s="222" t="str">
        <f t="shared" si="63"/>
        <v>-</v>
      </c>
      <c r="R112" s="222" t="str">
        <f t="shared" si="63"/>
        <v>-</v>
      </c>
      <c r="S112" s="222">
        <f t="shared" si="63"/>
        <v>1</v>
      </c>
      <c r="T112" s="222">
        <f t="shared" si="63"/>
        <v>2</v>
      </c>
      <c r="U112" s="222" t="str">
        <f t="shared" si="63"/>
        <v>-</v>
      </c>
      <c r="V112" s="222" t="str">
        <f t="shared" si="63"/>
        <v>-</v>
      </c>
      <c r="W112" s="222">
        <f t="shared" si="63"/>
        <v>3</v>
      </c>
      <c r="X112" s="222">
        <f t="shared" si="63"/>
        <v>2</v>
      </c>
      <c r="Y112" s="235">
        <f t="shared" si="63"/>
        <v>2</v>
      </c>
      <c r="Z112" s="222">
        <f t="shared" si="63"/>
        <v>1</v>
      </c>
      <c r="AA112" s="235">
        <f t="shared" si="63"/>
        <v>1</v>
      </c>
      <c r="AB112" s="222" t="str">
        <f t="shared" si="63"/>
        <v>-</v>
      </c>
      <c r="AC112" s="222" t="str">
        <f t="shared" si="63"/>
        <v>-</v>
      </c>
      <c r="AD112" s="237" t="str">
        <f t="shared" si="63"/>
        <v>-</v>
      </c>
      <c r="AE112" s="222" t="str">
        <f t="shared" si="63"/>
        <v>-</v>
      </c>
      <c r="AF112" s="222" t="str">
        <f t="shared" si="63"/>
        <v>-</v>
      </c>
      <c r="AG112" s="222" t="str">
        <f t="shared" si="63"/>
        <v>-</v>
      </c>
      <c r="AH112" s="222" t="str">
        <f t="shared" si="63"/>
        <v>-</v>
      </c>
      <c r="AI112" s="222" t="str">
        <f t="shared" si="63"/>
        <v>-</v>
      </c>
      <c r="AJ112" s="222" t="str">
        <f t="shared" si="63"/>
        <v>-</v>
      </c>
      <c r="AK112" s="223"/>
      <c r="AL112" s="223"/>
      <c r="AM112" s="223"/>
      <c r="AN112" s="223"/>
      <c r="AO112" s="223"/>
      <c r="AP112" s="223"/>
      <c r="AQ112" s="223"/>
      <c r="AR112" s="223"/>
      <c r="AS112" s="223"/>
      <c r="AT112" s="223"/>
      <c r="AU112" s="223"/>
      <c r="AV112" s="223"/>
      <c r="AW112" s="223"/>
      <c r="AX112" s="223"/>
      <c r="AY112" s="223"/>
      <c r="AZ112" s="223"/>
      <c r="BA112" s="224"/>
    </row>
    <row r="113" spans="1:53" x14ac:dyDescent="0.2">
      <c r="D113" s="65"/>
    </row>
    <row r="114" spans="1:53" x14ac:dyDescent="0.2">
      <c r="A114" s="331" t="s">
        <v>62</v>
      </c>
      <c r="B114" s="331"/>
      <c r="C114" s="331"/>
      <c r="D114" s="331"/>
      <c r="E114" s="332"/>
      <c r="F114" s="332"/>
      <c r="G114" s="332"/>
      <c r="H114" s="332"/>
      <c r="I114" s="332"/>
      <c r="J114" s="332"/>
      <c r="L114" s="329"/>
      <c r="M114" s="329"/>
      <c r="N114" s="329"/>
      <c r="P114" s="330"/>
      <c r="Q114" s="330"/>
      <c r="R114" s="330"/>
      <c r="S114" s="330"/>
      <c r="T114" s="330"/>
      <c r="U114" s="111"/>
      <c r="V114" s="111"/>
      <c r="W114" s="195"/>
      <c r="X114" s="111"/>
      <c r="Y114" s="195"/>
      <c r="Z114" s="111"/>
      <c r="AA114" s="195"/>
      <c r="AB114" s="111"/>
      <c r="AC114" s="111"/>
      <c r="AD114" s="182"/>
      <c r="AE114" s="111"/>
      <c r="AF114" s="111"/>
      <c r="AG114" s="111"/>
      <c r="AH114" s="111"/>
      <c r="AI114" s="111"/>
      <c r="AJ114" s="111"/>
      <c r="AK114" s="333"/>
      <c r="AL114" s="333"/>
      <c r="AM114" s="333"/>
      <c r="AN114" s="112"/>
      <c r="AO114" s="112"/>
    </row>
    <row r="115" spans="1:53" x14ac:dyDescent="0.15">
      <c r="A115" s="78"/>
      <c r="B115" s="133"/>
      <c r="C115" s="114"/>
      <c r="D115" s="78"/>
      <c r="E115" s="334" t="s">
        <v>63</v>
      </c>
      <c r="F115" s="334"/>
      <c r="G115" s="334"/>
      <c r="H115" s="334"/>
      <c r="I115" s="334"/>
      <c r="J115" s="334"/>
      <c r="K115" s="78"/>
      <c r="L115" s="334" t="s">
        <v>64</v>
      </c>
      <c r="M115" s="334"/>
      <c r="N115" s="334"/>
      <c r="O115" s="78"/>
      <c r="P115" s="334" t="s">
        <v>65</v>
      </c>
      <c r="Q115" s="334"/>
      <c r="R115" s="334"/>
      <c r="S115" s="334"/>
      <c r="T115" s="334"/>
      <c r="U115" s="78"/>
      <c r="V115" s="78"/>
      <c r="W115" s="196"/>
      <c r="X115" s="78"/>
      <c r="Y115" s="196"/>
      <c r="Z115" s="78"/>
      <c r="AA115" s="196"/>
      <c r="AB115" s="78"/>
      <c r="AC115" s="78"/>
      <c r="AD115" s="183"/>
      <c r="AE115" s="78"/>
      <c r="AF115" s="78"/>
      <c r="AG115" s="78"/>
      <c r="AH115" s="78"/>
      <c r="AI115" s="78"/>
      <c r="AJ115" s="78"/>
      <c r="AK115" s="78"/>
      <c r="AL115" s="115"/>
      <c r="AM115" s="78"/>
      <c r="AN115" s="116"/>
      <c r="AO115" s="116"/>
      <c r="AP115" s="78"/>
      <c r="AQ115" s="78"/>
      <c r="AR115" s="78"/>
      <c r="AS115" s="78"/>
      <c r="AT115" s="78"/>
      <c r="AU115" s="78"/>
      <c r="AV115" s="78"/>
      <c r="AW115" s="78"/>
      <c r="AX115" s="78"/>
      <c r="AY115" s="78"/>
      <c r="AZ115" s="78"/>
      <c r="BA115" s="117"/>
    </row>
    <row r="116" spans="1:53" x14ac:dyDescent="0.2">
      <c r="A116" s="118" t="s">
        <v>66</v>
      </c>
      <c r="B116" s="134"/>
      <c r="C116" s="119"/>
      <c r="E116" s="328" t="s">
        <v>67</v>
      </c>
      <c r="F116" s="328"/>
      <c r="G116" s="328"/>
      <c r="H116" s="328"/>
      <c r="I116" s="328"/>
      <c r="J116" s="328"/>
      <c r="L116" s="329"/>
      <c r="M116" s="329"/>
      <c r="N116" s="329"/>
      <c r="P116" s="330"/>
      <c r="Q116" s="330"/>
      <c r="R116" s="330"/>
      <c r="S116" s="330"/>
      <c r="T116" s="330"/>
      <c r="U116" s="111"/>
      <c r="V116" s="111"/>
      <c r="W116" s="195"/>
      <c r="X116" s="111"/>
      <c r="Y116" s="195"/>
      <c r="Z116" s="111"/>
      <c r="AA116" s="195"/>
      <c r="AB116" s="111"/>
      <c r="AC116" s="111"/>
      <c r="AD116" s="182"/>
      <c r="AE116" s="111"/>
      <c r="AF116" s="111"/>
      <c r="AG116" s="111"/>
      <c r="AH116" s="111"/>
      <c r="AI116" s="111"/>
      <c r="AJ116" s="111"/>
      <c r="AK116" s="340">
        <f ca="1">AO3</f>
        <v>43522</v>
      </c>
      <c r="AL116" s="340"/>
      <c r="AM116" s="340"/>
      <c r="AN116" s="112"/>
      <c r="AO116" s="112"/>
    </row>
    <row r="117" spans="1:53" x14ac:dyDescent="0.2">
      <c r="A117" s="78"/>
      <c r="B117" s="78"/>
      <c r="C117" s="120"/>
      <c r="D117" s="78"/>
      <c r="E117" s="334" t="s">
        <v>63</v>
      </c>
      <c r="F117" s="334"/>
      <c r="G117" s="334"/>
      <c r="H117" s="334"/>
      <c r="I117" s="334"/>
      <c r="J117" s="334"/>
      <c r="K117" s="78"/>
      <c r="L117" s="334" t="s">
        <v>64</v>
      </c>
      <c r="M117" s="334"/>
      <c r="N117" s="334"/>
      <c r="O117" s="78"/>
      <c r="P117" s="334" t="s">
        <v>65</v>
      </c>
      <c r="Q117" s="334"/>
      <c r="R117" s="334"/>
      <c r="S117" s="334"/>
      <c r="T117" s="334"/>
      <c r="U117" s="116"/>
      <c r="V117" s="116"/>
      <c r="W117" s="197"/>
      <c r="X117" s="116"/>
      <c r="Y117" s="197"/>
      <c r="Z117" s="116"/>
      <c r="AA117" s="197"/>
      <c r="AB117" s="116"/>
      <c r="AC117" s="116"/>
      <c r="AD117" s="184"/>
      <c r="AE117" s="116"/>
      <c r="AF117" s="116"/>
      <c r="AG117" s="116"/>
      <c r="AH117" s="116"/>
      <c r="AI117" s="116"/>
      <c r="AJ117" s="116"/>
      <c r="AK117" s="116"/>
      <c r="AL117" s="78"/>
      <c r="AM117" s="116"/>
      <c r="AN117" s="116"/>
      <c r="AO117" s="116"/>
      <c r="AP117" s="78"/>
      <c r="AQ117" s="78"/>
      <c r="AR117" s="78"/>
      <c r="AS117" s="78"/>
      <c r="AT117" s="78"/>
      <c r="AU117" s="78"/>
      <c r="AV117" s="78"/>
      <c r="AW117" s="78"/>
      <c r="AX117" s="78"/>
      <c r="AY117" s="78"/>
      <c r="AZ117" s="78"/>
      <c r="BA117" s="117"/>
    </row>
    <row r="119" spans="1:53" x14ac:dyDescent="0.2">
      <c r="D119" s="341" t="s">
        <v>68</v>
      </c>
      <c r="E119" s="342"/>
      <c r="F119" s="342"/>
      <c r="G119" s="342"/>
      <c r="H119" s="342"/>
      <c r="I119" s="342"/>
      <c r="J119" s="342"/>
      <c r="K119" s="342"/>
      <c r="L119" s="342"/>
      <c r="M119" s="342"/>
      <c r="N119" s="342"/>
      <c r="O119" s="342"/>
      <c r="P119" s="342"/>
      <c r="Q119" s="342"/>
      <c r="R119" s="342"/>
      <c r="S119" s="342"/>
      <c r="T119" s="342"/>
      <c r="U119" s="342"/>
      <c r="V119" s="342"/>
      <c r="W119" s="342"/>
      <c r="X119" s="342"/>
      <c r="Y119" s="342"/>
      <c r="Z119" s="342"/>
      <c r="AA119" s="342"/>
      <c r="AB119" s="342"/>
      <c r="AC119" s="342"/>
      <c r="AD119" s="342"/>
      <c r="AE119" s="342"/>
      <c r="AF119" s="342"/>
      <c r="AG119" s="342"/>
      <c r="AH119" s="342"/>
      <c r="AI119" s="342"/>
      <c r="AJ119" s="342"/>
      <c r="AK119" s="342"/>
      <c r="AL119" s="342"/>
      <c r="AM119" s="342"/>
    </row>
    <row r="120" spans="1:53" x14ac:dyDescent="0.2">
      <c r="D120" s="121" t="s">
        <v>10</v>
      </c>
      <c r="E120" s="148" t="s">
        <v>69</v>
      </c>
      <c r="F120" s="327" t="s">
        <v>70</v>
      </c>
      <c r="G120" s="327"/>
      <c r="H120" s="327"/>
      <c r="I120" s="327"/>
      <c r="J120" s="327"/>
      <c r="K120" s="327"/>
      <c r="L120" s="327"/>
      <c r="M120" s="327"/>
      <c r="N120" s="327"/>
      <c r="O120" s="327"/>
      <c r="P120" s="327"/>
      <c r="Q120" s="327"/>
      <c r="R120" s="327"/>
      <c r="S120" s="327"/>
      <c r="T120" s="327"/>
      <c r="U120" s="327"/>
      <c r="V120" s="327"/>
      <c r="W120" s="327"/>
      <c r="X120" s="327"/>
      <c r="Y120" s="327"/>
      <c r="Z120" s="327"/>
      <c r="AA120" s="327"/>
      <c r="AB120" s="327"/>
      <c r="AC120" s="327"/>
      <c r="AD120" s="327"/>
      <c r="AE120" s="327"/>
      <c r="AF120" s="327"/>
      <c r="AG120" s="327"/>
      <c r="AH120" s="327"/>
      <c r="AI120" s="327"/>
      <c r="AJ120" s="327"/>
      <c r="AK120" s="327"/>
      <c r="AL120" s="327"/>
      <c r="AM120" s="327"/>
    </row>
    <row r="121" spans="1:53" x14ac:dyDescent="0.2">
      <c r="D121" s="121" t="s">
        <v>11</v>
      </c>
      <c r="E121" s="148" t="s">
        <v>69</v>
      </c>
      <c r="F121" s="327" t="s">
        <v>71</v>
      </c>
      <c r="G121" s="327"/>
      <c r="H121" s="327"/>
      <c r="I121" s="327"/>
      <c r="J121" s="327"/>
      <c r="K121" s="327"/>
      <c r="L121" s="327"/>
      <c r="M121" s="327"/>
      <c r="N121" s="327"/>
      <c r="O121" s="327"/>
      <c r="P121" s="327"/>
      <c r="Q121" s="327"/>
      <c r="R121" s="327"/>
      <c r="S121" s="327"/>
      <c r="T121" s="327"/>
      <c r="U121" s="327"/>
      <c r="V121" s="327"/>
      <c r="W121" s="327"/>
      <c r="X121" s="327"/>
      <c r="Y121" s="327"/>
      <c r="Z121" s="327"/>
      <c r="AA121" s="327"/>
      <c r="AB121" s="327"/>
      <c r="AC121" s="327"/>
      <c r="AD121" s="327"/>
      <c r="AE121" s="327"/>
      <c r="AF121" s="327"/>
      <c r="AG121" s="327"/>
      <c r="AH121" s="327"/>
      <c r="AI121" s="327"/>
      <c r="AJ121" s="327"/>
      <c r="AK121" s="327"/>
      <c r="AL121" s="327"/>
      <c r="AM121" s="327"/>
    </row>
    <row r="122" spans="1:53" x14ac:dyDescent="0.2">
      <c r="D122" s="121" t="s">
        <v>72</v>
      </c>
      <c r="E122" s="148" t="s">
        <v>69</v>
      </c>
      <c r="F122" s="327" t="s">
        <v>73</v>
      </c>
      <c r="G122" s="327"/>
      <c r="H122" s="327"/>
      <c r="I122" s="327"/>
      <c r="J122" s="327"/>
      <c r="K122" s="327"/>
      <c r="L122" s="327"/>
      <c r="M122" s="327"/>
      <c r="N122" s="327"/>
      <c r="O122" s="327"/>
      <c r="P122" s="327"/>
      <c r="Q122" s="327"/>
      <c r="R122" s="327"/>
      <c r="S122" s="327"/>
      <c r="T122" s="327"/>
      <c r="U122" s="327"/>
      <c r="V122" s="327"/>
      <c r="W122" s="327"/>
      <c r="X122" s="327"/>
      <c r="Y122" s="327"/>
      <c r="Z122" s="327"/>
      <c r="AA122" s="327"/>
      <c r="AB122" s="327"/>
      <c r="AC122" s="327"/>
      <c r="AD122" s="327"/>
      <c r="AE122" s="327"/>
      <c r="AF122" s="327"/>
      <c r="AG122" s="327"/>
      <c r="AH122" s="327"/>
      <c r="AI122" s="327"/>
      <c r="AJ122" s="327"/>
      <c r="AK122" s="327"/>
      <c r="AL122" s="327"/>
      <c r="AM122" s="327"/>
    </row>
    <row r="123" spans="1:53" x14ac:dyDescent="0.2">
      <c r="D123" s="121" t="s">
        <v>74</v>
      </c>
      <c r="E123" s="148" t="s">
        <v>69</v>
      </c>
      <c r="F123" s="327" t="s">
        <v>75</v>
      </c>
      <c r="G123" s="327"/>
      <c r="H123" s="327"/>
      <c r="I123" s="327"/>
      <c r="J123" s="327"/>
      <c r="K123" s="327"/>
      <c r="L123" s="327"/>
      <c r="M123" s="327"/>
      <c r="N123" s="327"/>
      <c r="O123" s="327"/>
      <c r="P123" s="327"/>
      <c r="Q123" s="327"/>
      <c r="R123" s="327"/>
      <c r="S123" s="327"/>
      <c r="T123" s="327"/>
      <c r="U123" s="327"/>
      <c r="V123" s="327"/>
      <c r="W123" s="327"/>
      <c r="X123" s="327"/>
      <c r="Y123" s="327"/>
      <c r="Z123" s="327"/>
      <c r="AA123" s="327"/>
      <c r="AB123" s="327"/>
      <c r="AC123" s="327"/>
      <c r="AD123" s="327"/>
      <c r="AE123" s="327"/>
      <c r="AF123" s="327"/>
      <c r="AG123" s="327"/>
      <c r="AH123" s="327"/>
      <c r="AI123" s="327"/>
      <c r="AJ123" s="327"/>
      <c r="AK123" s="327"/>
      <c r="AL123" s="327"/>
      <c r="AM123" s="327"/>
    </row>
    <row r="124" spans="1:53" x14ac:dyDescent="0.2">
      <c r="D124" s="121" t="s">
        <v>50</v>
      </c>
      <c r="E124" s="148" t="s">
        <v>69</v>
      </c>
      <c r="F124" s="327" t="s">
        <v>76</v>
      </c>
      <c r="G124" s="327"/>
      <c r="H124" s="327"/>
      <c r="I124" s="327"/>
      <c r="J124" s="327"/>
      <c r="K124" s="327"/>
      <c r="L124" s="327"/>
      <c r="M124" s="327"/>
      <c r="N124" s="327"/>
      <c r="O124" s="327"/>
      <c r="P124" s="327"/>
      <c r="Q124" s="327"/>
      <c r="R124" s="327"/>
      <c r="S124" s="327"/>
      <c r="T124" s="327"/>
      <c r="U124" s="327"/>
      <c r="V124" s="327"/>
      <c r="W124" s="327"/>
      <c r="X124" s="327"/>
      <c r="Y124" s="327"/>
      <c r="Z124" s="327"/>
      <c r="AA124" s="327"/>
      <c r="AB124" s="327"/>
      <c r="AC124" s="327"/>
      <c r="AD124" s="327"/>
      <c r="AE124" s="327"/>
      <c r="AF124" s="327"/>
      <c r="AG124" s="327"/>
      <c r="AH124" s="327"/>
      <c r="AI124" s="327"/>
      <c r="AJ124" s="327"/>
      <c r="AK124" s="327"/>
      <c r="AL124" s="327"/>
      <c r="AM124" s="327"/>
    </row>
    <row r="125" spans="1:53" x14ac:dyDescent="0.2">
      <c r="D125" s="121" t="s">
        <v>51</v>
      </c>
      <c r="E125" s="148" t="s">
        <v>69</v>
      </c>
      <c r="F125" s="327" t="s">
        <v>77</v>
      </c>
      <c r="G125" s="327"/>
      <c r="H125" s="327"/>
      <c r="I125" s="327"/>
      <c r="J125" s="327"/>
      <c r="K125" s="327"/>
      <c r="L125" s="327"/>
      <c r="M125" s="327"/>
      <c r="N125" s="327"/>
      <c r="O125" s="327"/>
      <c r="P125" s="327"/>
      <c r="Q125" s="327"/>
      <c r="R125" s="327"/>
      <c r="S125" s="327"/>
      <c r="T125" s="327"/>
      <c r="U125" s="327"/>
      <c r="V125" s="327"/>
      <c r="W125" s="327"/>
      <c r="X125" s="327"/>
      <c r="Y125" s="327"/>
      <c r="Z125" s="327"/>
      <c r="AA125" s="327"/>
      <c r="AB125" s="327"/>
      <c r="AC125" s="327"/>
      <c r="AD125" s="327"/>
      <c r="AE125" s="327"/>
      <c r="AF125" s="327"/>
      <c r="AG125" s="327"/>
      <c r="AH125" s="327"/>
      <c r="AI125" s="327"/>
      <c r="AJ125" s="327"/>
      <c r="AK125" s="327"/>
      <c r="AL125" s="327"/>
      <c r="AM125" s="327"/>
    </row>
    <row r="126" spans="1:53" x14ac:dyDescent="0.2">
      <c r="D126" s="121" t="s">
        <v>55</v>
      </c>
      <c r="E126" s="148" t="s">
        <v>69</v>
      </c>
      <c r="F126" s="327" t="s">
        <v>42</v>
      </c>
      <c r="G126" s="327"/>
      <c r="H126" s="327"/>
      <c r="I126" s="327"/>
      <c r="J126" s="327"/>
      <c r="K126" s="327"/>
      <c r="L126" s="327"/>
      <c r="M126" s="327"/>
      <c r="N126" s="327"/>
      <c r="O126" s="327"/>
      <c r="P126" s="327"/>
      <c r="Q126" s="327"/>
      <c r="R126" s="327"/>
      <c r="S126" s="327"/>
      <c r="T126" s="327"/>
      <c r="U126" s="327"/>
      <c r="V126" s="327"/>
      <c r="W126" s="327"/>
      <c r="X126" s="327"/>
      <c r="Y126" s="327"/>
      <c r="Z126" s="327"/>
      <c r="AA126" s="327"/>
      <c r="AB126" s="327"/>
      <c r="AC126" s="327"/>
      <c r="AD126" s="327"/>
      <c r="AE126" s="327"/>
      <c r="AF126" s="327"/>
      <c r="AG126" s="327"/>
      <c r="AH126" s="327"/>
      <c r="AI126" s="327"/>
      <c r="AJ126" s="327"/>
      <c r="AK126" s="327"/>
      <c r="AL126" s="327"/>
      <c r="AM126" s="327"/>
    </row>
    <row r="127" spans="1:53" x14ac:dyDescent="0.2">
      <c r="D127" s="121" t="s">
        <v>78</v>
      </c>
      <c r="E127" s="148" t="s">
        <v>69</v>
      </c>
      <c r="F127" s="327" t="s">
        <v>79</v>
      </c>
      <c r="G127" s="327"/>
      <c r="H127" s="327"/>
      <c r="I127" s="327"/>
      <c r="J127" s="327"/>
      <c r="K127" s="327"/>
      <c r="L127" s="327"/>
      <c r="M127" s="327"/>
      <c r="N127" s="327"/>
      <c r="O127" s="327"/>
      <c r="P127" s="327"/>
      <c r="Q127" s="327"/>
      <c r="R127" s="327"/>
      <c r="S127" s="327"/>
      <c r="T127" s="327"/>
      <c r="U127" s="327"/>
      <c r="V127" s="327"/>
      <c r="W127" s="327"/>
      <c r="X127" s="327"/>
      <c r="Y127" s="327"/>
      <c r="Z127" s="327"/>
      <c r="AA127" s="327"/>
      <c r="AB127" s="327"/>
      <c r="AC127" s="327"/>
      <c r="AD127" s="327"/>
      <c r="AE127" s="327"/>
      <c r="AF127" s="327"/>
      <c r="AG127" s="327"/>
      <c r="AH127" s="327"/>
      <c r="AI127" s="327"/>
      <c r="AJ127" s="327"/>
      <c r="AK127" s="327"/>
      <c r="AL127" s="327"/>
      <c r="AM127" s="327"/>
    </row>
    <row r="128" spans="1:53" x14ac:dyDescent="0.2">
      <c r="D128" s="121" t="s">
        <v>56</v>
      </c>
      <c r="E128" s="148" t="s">
        <v>69</v>
      </c>
      <c r="F128" s="327" t="s">
        <v>80</v>
      </c>
      <c r="G128" s="327"/>
      <c r="H128" s="327"/>
      <c r="I128" s="327"/>
      <c r="J128" s="327"/>
      <c r="K128" s="327"/>
      <c r="L128" s="327"/>
      <c r="M128" s="327"/>
      <c r="N128" s="327"/>
      <c r="O128" s="327"/>
      <c r="P128" s="327"/>
      <c r="Q128" s="327"/>
      <c r="R128" s="327"/>
      <c r="S128" s="327"/>
      <c r="T128" s="327"/>
      <c r="U128" s="327"/>
      <c r="V128" s="327"/>
      <c r="W128" s="327"/>
      <c r="X128" s="327"/>
      <c r="Y128" s="327"/>
      <c r="Z128" s="327"/>
      <c r="AA128" s="327"/>
      <c r="AB128" s="327"/>
      <c r="AC128" s="327"/>
      <c r="AD128" s="327"/>
      <c r="AE128" s="327"/>
      <c r="AF128" s="327"/>
      <c r="AG128" s="327"/>
      <c r="AH128" s="327"/>
      <c r="AI128" s="327"/>
      <c r="AJ128" s="327"/>
      <c r="AK128" s="327"/>
      <c r="AL128" s="327"/>
      <c r="AM128" s="327"/>
    </row>
    <row r="129" spans="4:39" x14ac:dyDescent="0.2">
      <c r="D129" s="121" t="s">
        <v>57</v>
      </c>
      <c r="E129" s="148" t="s">
        <v>69</v>
      </c>
      <c r="F129" s="327" t="s">
        <v>81</v>
      </c>
      <c r="G129" s="327"/>
      <c r="H129" s="327"/>
      <c r="I129" s="327"/>
      <c r="J129" s="327"/>
      <c r="K129" s="327"/>
      <c r="L129" s="327"/>
      <c r="M129" s="327"/>
      <c r="N129" s="327"/>
      <c r="O129" s="327"/>
      <c r="P129" s="327"/>
      <c r="Q129" s="327"/>
      <c r="R129" s="327"/>
      <c r="S129" s="327"/>
      <c r="T129" s="327"/>
      <c r="U129" s="327"/>
      <c r="V129" s="327"/>
      <c r="W129" s="327"/>
      <c r="X129" s="327"/>
      <c r="Y129" s="327"/>
      <c r="Z129" s="327"/>
      <c r="AA129" s="327"/>
      <c r="AB129" s="327"/>
      <c r="AC129" s="327"/>
      <c r="AD129" s="327"/>
      <c r="AE129" s="327"/>
      <c r="AF129" s="327"/>
      <c r="AG129" s="327"/>
      <c r="AH129" s="327"/>
      <c r="AI129" s="327"/>
      <c r="AJ129" s="327"/>
      <c r="AK129" s="327"/>
      <c r="AL129" s="327"/>
      <c r="AM129" s="327"/>
    </row>
    <row r="130" spans="4:39" x14ac:dyDescent="0.2">
      <c r="D130" s="121" t="s">
        <v>53</v>
      </c>
      <c r="E130" s="148" t="s">
        <v>69</v>
      </c>
      <c r="F130" s="327" t="s">
        <v>82</v>
      </c>
      <c r="G130" s="327"/>
      <c r="H130" s="327"/>
      <c r="I130" s="327"/>
      <c r="J130" s="327"/>
      <c r="K130" s="327"/>
      <c r="L130" s="327"/>
      <c r="M130" s="327"/>
      <c r="N130" s="327"/>
      <c r="O130" s="327"/>
      <c r="P130" s="327"/>
      <c r="Q130" s="327"/>
      <c r="R130" s="327"/>
      <c r="S130" s="327"/>
      <c r="T130" s="327"/>
      <c r="U130" s="327"/>
      <c r="V130" s="327"/>
      <c r="W130" s="327"/>
      <c r="X130" s="327"/>
      <c r="Y130" s="327"/>
      <c r="Z130" s="327"/>
      <c r="AA130" s="327"/>
      <c r="AB130" s="327"/>
      <c r="AC130" s="327"/>
      <c r="AD130" s="327"/>
      <c r="AE130" s="327"/>
      <c r="AF130" s="327"/>
      <c r="AG130" s="327"/>
      <c r="AH130" s="327"/>
      <c r="AI130" s="327"/>
      <c r="AJ130" s="327"/>
      <c r="AK130" s="327"/>
      <c r="AL130" s="327"/>
      <c r="AM130" s="327"/>
    </row>
    <row r="131" spans="4:39" x14ac:dyDescent="0.2">
      <c r="D131" s="121" t="s">
        <v>58</v>
      </c>
      <c r="E131" s="148" t="s">
        <v>69</v>
      </c>
      <c r="F131" s="327" t="s">
        <v>45</v>
      </c>
      <c r="G131" s="327"/>
      <c r="H131" s="327"/>
      <c r="I131" s="327"/>
      <c r="J131" s="327"/>
      <c r="K131" s="327"/>
      <c r="L131" s="327"/>
      <c r="M131" s="327"/>
      <c r="N131" s="327"/>
      <c r="O131" s="327"/>
      <c r="P131" s="327"/>
      <c r="Q131" s="327"/>
      <c r="R131" s="327"/>
      <c r="S131" s="327"/>
      <c r="T131" s="327"/>
      <c r="U131" s="327"/>
      <c r="V131" s="327"/>
      <c r="W131" s="327"/>
      <c r="X131" s="327"/>
      <c r="Y131" s="327"/>
      <c r="Z131" s="327"/>
      <c r="AA131" s="327"/>
      <c r="AB131" s="327"/>
      <c r="AC131" s="327"/>
      <c r="AD131" s="327"/>
      <c r="AE131" s="327"/>
      <c r="AF131" s="327"/>
      <c r="AG131" s="327"/>
      <c r="AH131" s="327"/>
      <c r="AI131" s="327"/>
      <c r="AJ131" s="327"/>
      <c r="AK131" s="327"/>
      <c r="AL131" s="327"/>
      <c r="AM131" s="327"/>
    </row>
    <row r="132" spans="4:39" x14ac:dyDescent="0.2">
      <c r="D132" s="121" t="s">
        <v>59</v>
      </c>
      <c r="E132" s="148" t="s">
        <v>69</v>
      </c>
      <c r="F132" s="327" t="s">
        <v>46</v>
      </c>
      <c r="G132" s="327"/>
      <c r="H132" s="327"/>
      <c r="I132" s="327"/>
      <c r="J132" s="327"/>
      <c r="K132" s="327"/>
      <c r="L132" s="327"/>
      <c r="M132" s="327"/>
      <c r="N132" s="327"/>
      <c r="O132" s="327"/>
      <c r="P132" s="327"/>
      <c r="Q132" s="327"/>
      <c r="R132" s="327"/>
      <c r="S132" s="327"/>
      <c r="T132" s="327"/>
      <c r="U132" s="327"/>
      <c r="V132" s="327"/>
      <c r="W132" s="327"/>
      <c r="X132" s="327"/>
      <c r="Y132" s="327"/>
      <c r="Z132" s="327"/>
      <c r="AA132" s="327"/>
      <c r="AB132" s="327"/>
      <c r="AC132" s="327"/>
      <c r="AD132" s="327"/>
      <c r="AE132" s="327"/>
      <c r="AF132" s="327"/>
      <c r="AG132" s="327"/>
      <c r="AH132" s="327"/>
      <c r="AI132" s="327"/>
      <c r="AJ132" s="327"/>
      <c r="AK132" s="327"/>
      <c r="AL132" s="327"/>
      <c r="AM132" s="327"/>
    </row>
    <row r="133" spans="4:39" ht="13.5" thickBot="1" x14ac:dyDescent="0.25">
      <c r="D133" s="121" t="s">
        <v>54</v>
      </c>
      <c r="E133" s="148" t="s">
        <v>69</v>
      </c>
      <c r="F133" s="327" t="s">
        <v>83</v>
      </c>
      <c r="G133" s="327"/>
      <c r="H133" s="327"/>
      <c r="I133" s="327"/>
      <c r="J133" s="327"/>
      <c r="K133" s="327"/>
      <c r="L133" s="327"/>
      <c r="M133" s="327"/>
      <c r="N133" s="327"/>
      <c r="O133" s="327"/>
      <c r="P133" s="327"/>
      <c r="Q133" s="327"/>
      <c r="R133" s="327"/>
      <c r="S133" s="327"/>
      <c r="T133" s="327"/>
      <c r="U133" s="327"/>
      <c r="V133" s="327"/>
      <c r="W133" s="327"/>
      <c r="X133" s="327"/>
      <c r="Y133" s="327"/>
      <c r="Z133" s="327"/>
      <c r="AA133" s="327"/>
      <c r="AB133" s="327"/>
      <c r="AC133" s="327"/>
      <c r="AD133" s="327"/>
      <c r="AE133" s="327"/>
      <c r="AF133" s="327"/>
      <c r="AG133" s="327"/>
      <c r="AH133" s="327"/>
      <c r="AI133" s="327"/>
      <c r="AJ133" s="327"/>
      <c r="AK133" s="327"/>
      <c r="AL133" s="327"/>
      <c r="AM133" s="327"/>
    </row>
    <row r="134" spans="4:39" ht="13.5" thickBot="1" x14ac:dyDescent="0.25">
      <c r="D134" s="89" t="s">
        <v>497</v>
      </c>
      <c r="E134" s="148" t="s">
        <v>69</v>
      </c>
      <c r="F134" s="327" t="s">
        <v>47</v>
      </c>
      <c r="G134" s="327"/>
      <c r="H134" s="327"/>
      <c r="I134" s="327"/>
      <c r="J134" s="327"/>
      <c r="K134" s="327"/>
      <c r="L134" s="327"/>
      <c r="M134" s="327"/>
      <c r="N134" s="327"/>
      <c r="O134" s="327"/>
      <c r="P134" s="327"/>
      <c r="Q134" s="327"/>
      <c r="R134" s="327"/>
      <c r="S134" s="327"/>
      <c r="T134" s="327"/>
      <c r="U134" s="327"/>
      <c r="V134" s="327"/>
      <c r="W134" s="327"/>
      <c r="X134" s="327"/>
      <c r="Y134" s="327"/>
      <c r="Z134" s="327"/>
      <c r="AA134" s="327"/>
      <c r="AB134" s="327"/>
      <c r="AC134" s="327"/>
      <c r="AD134" s="327"/>
      <c r="AE134" s="327"/>
      <c r="AF134" s="327"/>
      <c r="AG134" s="327"/>
      <c r="AH134" s="327"/>
      <c r="AI134" s="327"/>
      <c r="AJ134" s="327"/>
      <c r="AK134" s="327"/>
      <c r="AL134" s="327"/>
      <c r="AM134" s="327"/>
    </row>
    <row r="135" spans="4:39" x14ac:dyDescent="0.2">
      <c r="D135" s="121" t="s">
        <v>60</v>
      </c>
      <c r="E135" s="148" t="s">
        <v>69</v>
      </c>
      <c r="F135" s="327" t="s">
        <v>48</v>
      </c>
      <c r="G135" s="327"/>
      <c r="H135" s="327"/>
      <c r="I135" s="327"/>
      <c r="J135" s="327"/>
      <c r="K135" s="327"/>
      <c r="L135" s="327"/>
      <c r="M135" s="327"/>
      <c r="N135" s="327"/>
      <c r="O135" s="327"/>
      <c r="P135" s="327"/>
      <c r="Q135" s="327"/>
      <c r="R135" s="327"/>
      <c r="S135" s="327"/>
      <c r="T135" s="327"/>
      <c r="U135" s="327"/>
      <c r="V135" s="327"/>
      <c r="W135" s="327"/>
      <c r="X135" s="327"/>
      <c r="Y135" s="327"/>
      <c r="Z135" s="327"/>
      <c r="AA135" s="327"/>
      <c r="AB135" s="327"/>
      <c r="AC135" s="327"/>
      <c r="AD135" s="327"/>
      <c r="AE135" s="327"/>
      <c r="AF135" s="327"/>
      <c r="AG135" s="327"/>
      <c r="AH135" s="327"/>
      <c r="AI135" s="327"/>
      <c r="AJ135" s="327"/>
      <c r="AK135" s="327"/>
      <c r="AL135" s="327"/>
      <c r="AM135" s="327"/>
    </row>
    <row r="136" spans="4:39" x14ac:dyDescent="0.2">
      <c r="E136" s="149"/>
    </row>
    <row r="137" spans="4:39" x14ac:dyDescent="0.2">
      <c r="E137" s="149"/>
    </row>
    <row r="138" spans="4:39" x14ac:dyDescent="0.2">
      <c r="E138" s="149"/>
    </row>
    <row r="139" spans="4:39" x14ac:dyDescent="0.2">
      <c r="E139" s="149"/>
    </row>
  </sheetData>
  <autoFilter ref="AK8:BA8"/>
  <mergeCells count="598">
    <mergeCell ref="AP49:AP52"/>
    <mergeCell ref="AQ49:AQ52"/>
    <mergeCell ref="C57:C60"/>
    <mergeCell ref="D57:D60"/>
    <mergeCell ref="AP17:AP20"/>
    <mergeCell ref="AQ17:AQ20"/>
    <mergeCell ref="C25:C28"/>
    <mergeCell ref="D25:D28"/>
    <mergeCell ref="AK25:AK28"/>
    <mergeCell ref="AL25:AL28"/>
    <mergeCell ref="AP25:AP28"/>
    <mergeCell ref="AQ25:AQ28"/>
    <mergeCell ref="AQ45:AQ48"/>
    <mergeCell ref="AK57:AK60"/>
    <mergeCell ref="AL57:AL60"/>
    <mergeCell ref="AP57:AP60"/>
    <mergeCell ref="AQ57:AQ60"/>
    <mergeCell ref="A1:O1"/>
    <mergeCell ref="AE1:AJ1"/>
    <mergeCell ref="AL1:AN2"/>
    <mergeCell ref="AO1:AQ2"/>
    <mergeCell ref="AE2:AG2"/>
    <mergeCell ref="AH2:AJ2"/>
    <mergeCell ref="H5:Q5"/>
    <mergeCell ref="R5:AK5"/>
    <mergeCell ref="A6:A7"/>
    <mergeCell ref="B6:B7"/>
    <mergeCell ref="C6:C7"/>
    <mergeCell ref="D6:D7"/>
    <mergeCell ref="E6:E7"/>
    <mergeCell ref="F6:AJ6"/>
    <mergeCell ref="AK6:AK7"/>
    <mergeCell ref="A3:O3"/>
    <mergeCell ref="AE3:AG3"/>
    <mergeCell ref="AH3:AJ3"/>
    <mergeCell ref="AL3:AN3"/>
    <mergeCell ref="AO3:AQ3"/>
    <mergeCell ref="I4:U4"/>
    <mergeCell ref="AX6:AX7"/>
    <mergeCell ref="AY6:AY7"/>
    <mergeCell ref="AZ6:AZ7"/>
    <mergeCell ref="BA6:BA7"/>
    <mergeCell ref="A9:A12"/>
    <mergeCell ref="B9:B12"/>
    <mergeCell ref="C9:C12"/>
    <mergeCell ref="D9:D12"/>
    <mergeCell ref="AK9:AK12"/>
    <mergeCell ref="AL9:AL12"/>
    <mergeCell ref="AR6:AR7"/>
    <mergeCell ref="AS6:AS7"/>
    <mergeCell ref="AT6:AT7"/>
    <mergeCell ref="AU6:AU7"/>
    <mergeCell ref="AV6:AV7"/>
    <mergeCell ref="AW6:AW7"/>
    <mergeCell ref="AL6:AL7"/>
    <mergeCell ref="AM6:AM7"/>
    <mergeCell ref="AN6:AN7"/>
    <mergeCell ref="AO6:AO7"/>
    <mergeCell ref="AP6:AP7"/>
    <mergeCell ref="AQ6:AQ7"/>
    <mergeCell ref="AY9:AY12"/>
    <mergeCell ref="AZ9:AZ12"/>
    <mergeCell ref="BA9:BA12"/>
    <mergeCell ref="A13:A16"/>
    <mergeCell ref="B13:B16"/>
    <mergeCell ref="C13:C16"/>
    <mergeCell ref="D13:D16"/>
    <mergeCell ref="AK13:AK16"/>
    <mergeCell ref="AL13:AL16"/>
    <mergeCell ref="AM13:AM16"/>
    <mergeCell ref="AS9:AS12"/>
    <mergeCell ref="AT9:AT12"/>
    <mergeCell ref="AU9:AU12"/>
    <mergeCell ref="AV9:AV12"/>
    <mergeCell ref="AW9:AW12"/>
    <mergeCell ref="AX9:AX12"/>
    <mergeCell ref="AM9:AM12"/>
    <mergeCell ref="AN9:AN12"/>
    <mergeCell ref="AO9:AO12"/>
    <mergeCell ref="AP9:AP12"/>
    <mergeCell ref="AQ9:AQ12"/>
    <mergeCell ref="AR9:AR12"/>
    <mergeCell ref="AQ13:AQ16"/>
    <mergeCell ref="AR17:AR20"/>
    <mergeCell ref="AS17:AS20"/>
    <mergeCell ref="AT17:AT20"/>
    <mergeCell ref="AZ13:AZ16"/>
    <mergeCell ref="BA13:BA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T13:AT16"/>
    <mergeCell ref="AU13:AU16"/>
    <mergeCell ref="AV13:AV16"/>
    <mergeCell ref="AW13:AW16"/>
    <mergeCell ref="AX13:AX16"/>
    <mergeCell ref="AY13:AY16"/>
    <mergeCell ref="AN13:AN16"/>
    <mergeCell ref="AO13:AO16"/>
    <mergeCell ref="AP13:AP16"/>
    <mergeCell ref="AR13:AR16"/>
    <mergeCell ref="AS13:AS16"/>
    <mergeCell ref="BA21:BA24"/>
    <mergeCell ref="AP21:AP24"/>
    <mergeCell ref="AQ21:AQ24"/>
    <mergeCell ref="AR21:AR24"/>
    <mergeCell ref="AS21:AS24"/>
    <mergeCell ref="AT21:AT24"/>
    <mergeCell ref="AU21:AU24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U17:AU20"/>
    <mergeCell ref="AV17:AV20"/>
    <mergeCell ref="AW17:AW20"/>
    <mergeCell ref="AX17:AX20"/>
    <mergeCell ref="AY17:AY20"/>
    <mergeCell ref="AZ17:AZ20"/>
    <mergeCell ref="AO17:AO20"/>
    <mergeCell ref="AV21:AV24"/>
    <mergeCell ref="AW21:AW24"/>
    <mergeCell ref="AX21:AX24"/>
    <mergeCell ref="AY21:AY24"/>
    <mergeCell ref="AZ21:AZ24"/>
    <mergeCell ref="AY25:AY28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S25:AS28"/>
    <mergeCell ref="AT25:AT28"/>
    <mergeCell ref="AU25:AU28"/>
    <mergeCell ref="AV25:AV28"/>
    <mergeCell ref="AW25:AW28"/>
    <mergeCell ref="AX25:AX28"/>
    <mergeCell ref="AM25:AM28"/>
    <mergeCell ref="AN25:AN28"/>
    <mergeCell ref="AO25:AO28"/>
    <mergeCell ref="AR25:AR28"/>
    <mergeCell ref="A25:A28"/>
    <mergeCell ref="B25:B28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T29:AT32"/>
    <mergeCell ref="AU29:AU32"/>
    <mergeCell ref="AV29:AV32"/>
    <mergeCell ref="AW29:AW32"/>
    <mergeCell ref="AX29:AX32"/>
    <mergeCell ref="AY29:AY32"/>
    <mergeCell ref="AN29:AN32"/>
    <mergeCell ref="AO29:AO32"/>
    <mergeCell ref="AP29:AP32"/>
    <mergeCell ref="AQ29:AQ32"/>
    <mergeCell ref="AR29:AR32"/>
    <mergeCell ref="AS29:AS32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O37:AO40"/>
    <mergeCell ref="AU33:AU36"/>
    <mergeCell ref="AV33:AV36"/>
    <mergeCell ref="AW33:AW36"/>
    <mergeCell ref="AX33:AX36"/>
    <mergeCell ref="AY33:AY36"/>
    <mergeCell ref="AZ33:AZ36"/>
    <mergeCell ref="AO33:AO36"/>
    <mergeCell ref="AP33:AP36"/>
    <mergeCell ref="AQ33:AQ36"/>
    <mergeCell ref="AR33:AR36"/>
    <mergeCell ref="AS33:AS36"/>
    <mergeCell ref="AT33:AT36"/>
    <mergeCell ref="AX37:AX40"/>
    <mergeCell ref="AY37:AY40"/>
    <mergeCell ref="AZ37:AZ40"/>
    <mergeCell ref="BA37:BA40"/>
    <mergeCell ref="AP37:AP40"/>
    <mergeCell ref="AQ37:AQ40"/>
    <mergeCell ref="AR37:AR40"/>
    <mergeCell ref="AS37:AS40"/>
    <mergeCell ref="AT37:AT40"/>
    <mergeCell ref="AU37:AU40"/>
    <mergeCell ref="AV37:AV40"/>
    <mergeCell ref="AW37:AW40"/>
    <mergeCell ref="AZ41:AZ44"/>
    <mergeCell ref="BA41:BA44"/>
    <mergeCell ref="AX41:AX44"/>
    <mergeCell ref="A41:A44"/>
    <mergeCell ref="B41:B44"/>
    <mergeCell ref="C41:C44"/>
    <mergeCell ref="D41:D44"/>
    <mergeCell ref="AK41:AK44"/>
    <mergeCell ref="AL41:AL44"/>
    <mergeCell ref="AS41:AS44"/>
    <mergeCell ref="AT41:AT44"/>
    <mergeCell ref="AU41:AU44"/>
    <mergeCell ref="AV41:AV44"/>
    <mergeCell ref="AW41:AW44"/>
    <mergeCell ref="AM41:AM44"/>
    <mergeCell ref="AN41:AN44"/>
    <mergeCell ref="AO41:AO44"/>
    <mergeCell ref="AP41:AP44"/>
    <mergeCell ref="AQ41:AQ44"/>
    <mergeCell ref="A45:A48"/>
    <mergeCell ref="B45:B48"/>
    <mergeCell ref="C45:C48"/>
    <mergeCell ref="D45:D48"/>
    <mergeCell ref="AK45:AK48"/>
    <mergeCell ref="AL45:AL48"/>
    <mergeCell ref="AM45:AM48"/>
    <mergeCell ref="AR41:AR44"/>
    <mergeCell ref="AY41:AY44"/>
    <mergeCell ref="AR49:AR52"/>
    <mergeCell ref="AS49:AS52"/>
    <mergeCell ref="AT49:AT52"/>
    <mergeCell ref="AZ45:AZ48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T45:AT48"/>
    <mergeCell ref="AU45:AU48"/>
    <mergeCell ref="AV45:AV48"/>
    <mergeCell ref="AW45:AW48"/>
    <mergeCell ref="AX45:AX48"/>
    <mergeCell ref="AY45:AY48"/>
    <mergeCell ref="AN45:AN48"/>
    <mergeCell ref="AO45:AO48"/>
    <mergeCell ref="AP45:AP48"/>
    <mergeCell ref="AR45:AR48"/>
    <mergeCell ref="AS45:AS48"/>
    <mergeCell ref="BA53:BA56"/>
    <mergeCell ref="AP53:AP56"/>
    <mergeCell ref="AQ53:AQ56"/>
    <mergeCell ref="AR53:AR56"/>
    <mergeCell ref="AS53:AS56"/>
    <mergeCell ref="AT53:AT56"/>
    <mergeCell ref="AU53:AU56"/>
    <mergeCell ref="BA49:BA52"/>
    <mergeCell ref="A53:A56"/>
    <mergeCell ref="B53:B56"/>
    <mergeCell ref="C53:C56"/>
    <mergeCell ref="D53:D56"/>
    <mergeCell ref="AK53:AK56"/>
    <mergeCell ref="AL53:AL56"/>
    <mergeCell ref="AM53:AM56"/>
    <mergeCell ref="AN53:AN56"/>
    <mergeCell ref="AO53:AO56"/>
    <mergeCell ref="AU49:AU52"/>
    <mergeCell ref="AV49:AV52"/>
    <mergeCell ref="AW49:AW52"/>
    <mergeCell ref="AX49:AX52"/>
    <mergeCell ref="AY49:AY52"/>
    <mergeCell ref="AZ49:AZ52"/>
    <mergeCell ref="AO49:AO52"/>
    <mergeCell ref="AV53:AV56"/>
    <mergeCell ref="AW53:AW56"/>
    <mergeCell ref="AX53:AX56"/>
    <mergeCell ref="AY53:AY56"/>
    <mergeCell ref="AZ53:AZ56"/>
    <mergeCell ref="AY57:AY60"/>
    <mergeCell ref="AZ57:AZ60"/>
    <mergeCell ref="BA57:BA60"/>
    <mergeCell ref="A61:A64"/>
    <mergeCell ref="B61:B64"/>
    <mergeCell ref="C61:C64"/>
    <mergeCell ref="D61:D64"/>
    <mergeCell ref="AK61:AK64"/>
    <mergeCell ref="AL61:AL64"/>
    <mergeCell ref="AM61:AM64"/>
    <mergeCell ref="AS57:AS60"/>
    <mergeCell ref="AT57:AT60"/>
    <mergeCell ref="AU57:AU60"/>
    <mergeCell ref="AV57:AV60"/>
    <mergeCell ref="AW57:AW60"/>
    <mergeCell ref="AX57:AX60"/>
    <mergeCell ref="AM57:AM60"/>
    <mergeCell ref="AN57:AN60"/>
    <mergeCell ref="AO57:AO60"/>
    <mergeCell ref="AR57:AR60"/>
    <mergeCell ref="A57:A60"/>
    <mergeCell ref="B57:B60"/>
    <mergeCell ref="AZ61:AZ64"/>
    <mergeCell ref="BA61:BA64"/>
    <mergeCell ref="A65:A68"/>
    <mergeCell ref="B65:B68"/>
    <mergeCell ref="C65:C68"/>
    <mergeCell ref="D65:D68"/>
    <mergeCell ref="AK65:AK68"/>
    <mergeCell ref="AL65:AL68"/>
    <mergeCell ref="AM65:AM68"/>
    <mergeCell ref="AN65:AN68"/>
    <mergeCell ref="AT61:AT64"/>
    <mergeCell ref="AU61:AU64"/>
    <mergeCell ref="AV61:AV64"/>
    <mergeCell ref="AW61:AW64"/>
    <mergeCell ref="AX61:AX64"/>
    <mergeCell ref="AY61:AY64"/>
    <mergeCell ref="AN61:AN64"/>
    <mergeCell ref="AO61:AO64"/>
    <mergeCell ref="AP61:AP64"/>
    <mergeCell ref="AQ61:AQ64"/>
    <mergeCell ref="AR61:AR64"/>
    <mergeCell ref="AS61:AS64"/>
    <mergeCell ref="BA65:BA68"/>
    <mergeCell ref="A69:A72"/>
    <mergeCell ref="B69:B72"/>
    <mergeCell ref="C69:C72"/>
    <mergeCell ref="D69:D72"/>
    <mergeCell ref="AK69:AK72"/>
    <mergeCell ref="AL69:AL72"/>
    <mergeCell ref="AM69:AM72"/>
    <mergeCell ref="AN69:AN72"/>
    <mergeCell ref="AO69:AO72"/>
    <mergeCell ref="AU65:AU68"/>
    <mergeCell ref="AV65:AV68"/>
    <mergeCell ref="AW65:AW68"/>
    <mergeCell ref="AX65:AX68"/>
    <mergeCell ref="AY65:AY68"/>
    <mergeCell ref="AZ65:AZ68"/>
    <mergeCell ref="AO65:AO68"/>
    <mergeCell ref="AP65:AP68"/>
    <mergeCell ref="AQ65:AQ68"/>
    <mergeCell ref="AR65:AR68"/>
    <mergeCell ref="AS65:AS68"/>
    <mergeCell ref="AT65:AT68"/>
    <mergeCell ref="AX69:AX72"/>
    <mergeCell ref="AY69:AY72"/>
    <mergeCell ref="AZ69:AZ72"/>
    <mergeCell ref="BA69:BA72"/>
    <mergeCell ref="AP69:AP72"/>
    <mergeCell ref="AQ69:AQ72"/>
    <mergeCell ref="AR69:AR72"/>
    <mergeCell ref="AS69:AS72"/>
    <mergeCell ref="AT69:AT72"/>
    <mergeCell ref="AU69:AU72"/>
    <mergeCell ref="AV69:AV72"/>
    <mergeCell ref="AW69:AW72"/>
    <mergeCell ref="AR73:AR76"/>
    <mergeCell ref="AY73:AY76"/>
    <mergeCell ref="AZ73:AZ76"/>
    <mergeCell ref="BA73:BA76"/>
    <mergeCell ref="AX73:AX76"/>
    <mergeCell ref="A73:A76"/>
    <mergeCell ref="B73:B76"/>
    <mergeCell ref="C73:C76"/>
    <mergeCell ref="D73:D76"/>
    <mergeCell ref="AK73:AK76"/>
    <mergeCell ref="AL73:AL76"/>
    <mergeCell ref="AS73:AS76"/>
    <mergeCell ref="AT73:AT76"/>
    <mergeCell ref="AU73:AU76"/>
    <mergeCell ref="AV73:AV76"/>
    <mergeCell ref="AW73:AW76"/>
    <mergeCell ref="AM73:AM76"/>
    <mergeCell ref="AN73:AN76"/>
    <mergeCell ref="AO73:AO76"/>
    <mergeCell ref="AP73:AP76"/>
    <mergeCell ref="AQ73:AQ76"/>
    <mergeCell ref="AQ77:AQ80"/>
    <mergeCell ref="AR77:AR80"/>
    <mergeCell ref="AS77:AS80"/>
    <mergeCell ref="A77:A80"/>
    <mergeCell ref="B77:B80"/>
    <mergeCell ref="C77:C80"/>
    <mergeCell ref="D77:D80"/>
    <mergeCell ref="AK77:AK80"/>
    <mergeCell ref="AL77:AL80"/>
    <mergeCell ref="AM77:AM80"/>
    <mergeCell ref="AP81:AP84"/>
    <mergeCell ref="AQ81:AQ84"/>
    <mergeCell ref="AR81:AR84"/>
    <mergeCell ref="AS81:AS84"/>
    <mergeCell ref="AT81:AT84"/>
    <mergeCell ref="AZ77:AZ80"/>
    <mergeCell ref="BA77:BA80"/>
    <mergeCell ref="A81:A84"/>
    <mergeCell ref="B81:B84"/>
    <mergeCell ref="C81:C84"/>
    <mergeCell ref="D81:D84"/>
    <mergeCell ref="AK81:AK84"/>
    <mergeCell ref="AL81:AL84"/>
    <mergeCell ref="AM81:AM84"/>
    <mergeCell ref="AN81:AN84"/>
    <mergeCell ref="AT77:AT80"/>
    <mergeCell ref="AU77:AU80"/>
    <mergeCell ref="AV77:AV80"/>
    <mergeCell ref="AW77:AW80"/>
    <mergeCell ref="AX77:AX80"/>
    <mergeCell ref="AY77:AY80"/>
    <mergeCell ref="AN77:AN80"/>
    <mergeCell ref="AO77:AO80"/>
    <mergeCell ref="AP77:AP80"/>
    <mergeCell ref="BA85:BA88"/>
    <mergeCell ref="AP85:AP88"/>
    <mergeCell ref="AQ85:AQ88"/>
    <mergeCell ref="AR85:AR88"/>
    <mergeCell ref="AS85:AS88"/>
    <mergeCell ref="AT85:AT88"/>
    <mergeCell ref="AU85:AU88"/>
    <mergeCell ref="BA81:BA84"/>
    <mergeCell ref="A85:A88"/>
    <mergeCell ref="B85:B88"/>
    <mergeCell ref="C85:C88"/>
    <mergeCell ref="D85:D88"/>
    <mergeCell ref="AK85:AK88"/>
    <mergeCell ref="AL85:AL88"/>
    <mergeCell ref="AM85:AM88"/>
    <mergeCell ref="AN85:AN88"/>
    <mergeCell ref="AO85:AO88"/>
    <mergeCell ref="AU81:AU84"/>
    <mergeCell ref="AV81:AV84"/>
    <mergeCell ref="AW81:AW84"/>
    <mergeCell ref="AX81:AX84"/>
    <mergeCell ref="AY81:AY84"/>
    <mergeCell ref="AZ81:AZ84"/>
    <mergeCell ref="AO81:AO84"/>
    <mergeCell ref="C89:C92"/>
    <mergeCell ref="D89:D92"/>
    <mergeCell ref="AK89:AK92"/>
    <mergeCell ref="AL89:AL92"/>
    <mergeCell ref="AV85:AV88"/>
    <mergeCell ref="AW85:AW88"/>
    <mergeCell ref="AX85:AX88"/>
    <mergeCell ref="AY85:AY88"/>
    <mergeCell ref="AZ85:AZ88"/>
    <mergeCell ref="AY89:AY92"/>
    <mergeCell ref="AZ89:AZ92"/>
    <mergeCell ref="BA89:BA92"/>
    <mergeCell ref="A93:A96"/>
    <mergeCell ref="B93:B96"/>
    <mergeCell ref="C93:C96"/>
    <mergeCell ref="D93:D96"/>
    <mergeCell ref="AK93:AK96"/>
    <mergeCell ref="AL93:AL96"/>
    <mergeCell ref="AM93:AM96"/>
    <mergeCell ref="AS89:AS92"/>
    <mergeCell ref="AT89:AT92"/>
    <mergeCell ref="AU89:AU92"/>
    <mergeCell ref="AV89:AV92"/>
    <mergeCell ref="AW89:AW92"/>
    <mergeCell ref="AX89:AX92"/>
    <mergeCell ref="AM89:AM92"/>
    <mergeCell ref="AN89:AN92"/>
    <mergeCell ref="AO89:AO92"/>
    <mergeCell ref="AP89:AP92"/>
    <mergeCell ref="AQ89:AQ92"/>
    <mergeCell ref="AR89:AR92"/>
    <mergeCell ref="A89:A92"/>
    <mergeCell ref="B89:B92"/>
    <mergeCell ref="AZ93:AZ96"/>
    <mergeCell ref="BA93:BA96"/>
    <mergeCell ref="AY93:AY96"/>
    <mergeCell ref="AN93:AN96"/>
    <mergeCell ref="AO93:AO96"/>
    <mergeCell ref="AP93:AP96"/>
    <mergeCell ref="AQ93:AQ96"/>
    <mergeCell ref="AR93:AR96"/>
    <mergeCell ref="AS93:AS96"/>
    <mergeCell ref="A97:A100"/>
    <mergeCell ref="B97:B100"/>
    <mergeCell ref="C97:C100"/>
    <mergeCell ref="D97:D100"/>
    <mergeCell ref="AK97:AK100"/>
    <mergeCell ref="AL97:AL100"/>
    <mergeCell ref="AM97:AM100"/>
    <mergeCell ref="AN97:AN100"/>
    <mergeCell ref="AT93:AT96"/>
    <mergeCell ref="AP97:AP100"/>
    <mergeCell ref="AQ97:AQ100"/>
    <mergeCell ref="AR97:AR100"/>
    <mergeCell ref="AS97:AS100"/>
    <mergeCell ref="AT97:AT100"/>
    <mergeCell ref="AO97:AO100"/>
    <mergeCell ref="AV101:AV104"/>
    <mergeCell ref="AW101:AW104"/>
    <mergeCell ref="AU93:AU96"/>
    <mergeCell ref="AV93:AV96"/>
    <mergeCell ref="AW93:AW96"/>
    <mergeCell ref="AY105:AY108"/>
    <mergeCell ref="AZ105:AZ108"/>
    <mergeCell ref="BA105:BA108"/>
    <mergeCell ref="AU105:AU108"/>
    <mergeCell ref="AV105:AV108"/>
    <mergeCell ref="AW105:AW108"/>
    <mergeCell ref="AX105:AX108"/>
    <mergeCell ref="BA97:BA100"/>
    <mergeCell ref="AU97:AU100"/>
    <mergeCell ref="AV97:AV100"/>
    <mergeCell ref="AW97:AW100"/>
    <mergeCell ref="AX97:AX100"/>
    <mergeCell ref="AY97:AY100"/>
    <mergeCell ref="AZ97:AZ100"/>
    <mergeCell ref="AX101:AX104"/>
    <mergeCell ref="AY101:AY104"/>
    <mergeCell ref="AZ101:AZ104"/>
    <mergeCell ref="BA101:BA104"/>
    <mergeCell ref="AX93:AX96"/>
    <mergeCell ref="A101:A104"/>
    <mergeCell ref="B101:B104"/>
    <mergeCell ref="C101:C104"/>
    <mergeCell ref="D101:D104"/>
    <mergeCell ref="AK101:AK104"/>
    <mergeCell ref="AL101:AL104"/>
    <mergeCell ref="AM101:AM104"/>
    <mergeCell ref="AN101:AN104"/>
    <mergeCell ref="AO101:AO104"/>
    <mergeCell ref="AP101:AP104"/>
    <mergeCell ref="AQ101:AQ104"/>
    <mergeCell ref="AR101:AR104"/>
    <mergeCell ref="AS101:AS104"/>
    <mergeCell ref="AT101:AT104"/>
    <mergeCell ref="AU101:AU104"/>
    <mergeCell ref="A114:D114"/>
    <mergeCell ref="E114:J114"/>
    <mergeCell ref="L114:N114"/>
    <mergeCell ref="P114:T114"/>
    <mergeCell ref="AK114:AM114"/>
    <mergeCell ref="AS105:AS108"/>
    <mergeCell ref="AT105:AT108"/>
    <mergeCell ref="AM105:AM108"/>
    <mergeCell ref="AN105:AN108"/>
    <mergeCell ref="AO105:AO108"/>
    <mergeCell ref="AP105:AP108"/>
    <mergeCell ref="AQ105:AQ108"/>
    <mergeCell ref="AR105:AR108"/>
    <mergeCell ref="A105:A108"/>
    <mergeCell ref="B105:B108"/>
    <mergeCell ref="C105:C108"/>
    <mergeCell ref="D105:D108"/>
    <mergeCell ref="AK105:AK108"/>
    <mergeCell ref="AL105:AL108"/>
    <mergeCell ref="A109:E109"/>
    <mergeCell ref="A110:E110"/>
    <mergeCell ref="A111:E111"/>
    <mergeCell ref="A112:E112"/>
    <mergeCell ref="E115:J115"/>
    <mergeCell ref="L115:N115"/>
    <mergeCell ref="P115:T115"/>
    <mergeCell ref="E116:J116"/>
    <mergeCell ref="L116:N116"/>
    <mergeCell ref="P116:T116"/>
    <mergeCell ref="F121:AM121"/>
    <mergeCell ref="F122:AM122"/>
    <mergeCell ref="F123:AM123"/>
    <mergeCell ref="F124:AM124"/>
    <mergeCell ref="F125:AM125"/>
    <mergeCell ref="F126:AM126"/>
    <mergeCell ref="AK116:AM116"/>
    <mergeCell ref="E117:J117"/>
    <mergeCell ref="L117:N117"/>
    <mergeCell ref="P117:T117"/>
    <mergeCell ref="D119:AM119"/>
    <mergeCell ref="F120:AM120"/>
    <mergeCell ref="F133:AM133"/>
    <mergeCell ref="F134:AM134"/>
    <mergeCell ref="F135:AM135"/>
    <mergeCell ref="F127:AM127"/>
    <mergeCell ref="F128:AM128"/>
    <mergeCell ref="F129:AM129"/>
    <mergeCell ref="F130:AM130"/>
    <mergeCell ref="F131:AM131"/>
    <mergeCell ref="F132:AM132"/>
  </mergeCells>
  <conditionalFormatting sqref="W12:AJ12 AD16:AJ16 S32:V32 W76:AJ76 W80:AJ80 W84:AJ84 W88:AJ88 W92:AJ92 W96:AJ96 W100:AJ100 W104:AJ104 W108:AJ108 F16:L16 N16:R16 AD20:AJ20 AD24:AJ24 AD28:AJ28 AD32:AJ32 AD36:AJ36 AD40:AJ40 AD44:AJ44 AD48:AJ48 AD52:AJ52 AD56:AJ56 AD60:AJ60 AD64:AJ64 AD68:AJ68 AD72:AJ72">
    <cfRule type="cellIs" dxfId="114" priority="8" stopIfTrue="1" operator="greaterThan">
      <formula>4</formula>
    </cfRule>
  </conditionalFormatting>
  <conditionalFormatting sqref="F12:R12 F20:R20 F24:R24 F28:R28 F32:R32 F36:T36 F40:T40 F44:T44 F48:T48 F52:T52 F56:T56 F60:T60 F64:T64 F68:T68 F72:T72 F76:T76 F80:T80 F84:T84 F88:T88 F92:T92 F96:T96 F100:T100 F104:T104 F108:T108">
    <cfRule type="cellIs" dxfId="113" priority="7" stopIfTrue="1" operator="greaterThan">
      <formula>4</formula>
    </cfRule>
  </conditionalFormatting>
  <conditionalFormatting sqref="E12">
    <cfRule type="cellIs" dxfId="112" priority="6" stopIfTrue="1" operator="greaterThan">
      <formula>4</formula>
    </cfRule>
  </conditionalFormatting>
  <conditionalFormatting sqref="U36:V36 U40:V40 U44:V44 U48:V48 U52:V52 U56:V56 U60:V60 U64:V64 U68:V68 U72:V72 U76:V76 U80:V80 U84:V84 U88:V88 U92:V92 U96:V96 U100:V100 U104:V104 U108:V108">
    <cfRule type="cellIs" dxfId="111" priority="5" stopIfTrue="1" operator="greaterThan">
      <formula>4</formula>
    </cfRule>
  </conditionalFormatting>
  <conditionalFormatting sqref="S12:T12 S16:T16 S20:T20 S24:T24 S28:T28">
    <cfRule type="cellIs" dxfId="110" priority="4" stopIfTrue="1" operator="greaterThan">
      <formula>4</formula>
    </cfRule>
  </conditionalFormatting>
  <conditionalFormatting sqref="U12:V12 U16:V16 U20:V20 U24:V24 U28:V28">
    <cfRule type="cellIs" dxfId="109" priority="3" stopIfTrue="1" operator="greaterThan">
      <formula>4</formula>
    </cfRule>
  </conditionalFormatting>
  <conditionalFormatting sqref="W16 Y16:AC16 W20:AC20 W24:AC24 W28:AC28 W32:AC32 W36:AC36 W40:AC40 W44:AC44 W48:AC48 W52:AC52 W56:AC56 W60:AC60 W64:AC64 W68:AC68 W72:AC72">
    <cfRule type="cellIs" dxfId="108" priority="2" stopIfTrue="1" operator="greaterThan">
      <formula>4</formula>
    </cfRule>
  </conditionalFormatting>
  <conditionalFormatting sqref="X16">
    <cfRule type="cellIs" dxfId="107" priority="1" stopIfTrue="1" operator="greaterThan">
      <formula>4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9">
    <tabColor theme="8"/>
  </sheetPr>
  <dimension ref="A1:BA143"/>
  <sheetViews>
    <sheetView zoomScale="90" zoomScaleNormal="90" workbookViewId="0">
      <pane xSplit="5" ySplit="8" topLeftCell="F18" activePane="bottomRight" state="frozen"/>
      <selection pane="topRight" activeCell="F1" sqref="F1"/>
      <selection pane="bottomLeft" activeCell="A13" sqref="A13"/>
      <selection pane="bottomRight" activeCell="Y42" sqref="Y42"/>
    </sheetView>
  </sheetViews>
  <sheetFormatPr defaultRowHeight="12.75" x14ac:dyDescent="0.2"/>
  <cols>
    <col min="1" max="1" width="4" style="63" customWidth="1"/>
    <col min="2" max="2" width="29.5703125" style="63" customWidth="1"/>
    <col min="3" max="3" width="13.140625" style="65" customWidth="1"/>
    <col min="4" max="4" width="27.7109375" style="63" customWidth="1"/>
    <col min="5" max="5" width="4" style="99" customWidth="1"/>
    <col min="6" max="22" width="4.7109375" style="63" customWidth="1"/>
    <col min="23" max="27" width="4.7109375" style="190" customWidth="1"/>
    <col min="28" max="29" width="4.7109375" style="63" customWidth="1"/>
    <col min="30" max="30" width="4.7109375" style="190" customWidth="1"/>
    <col min="31" max="31" width="4.7109375" style="174" customWidth="1"/>
    <col min="32" max="36" width="4.7109375" style="63" customWidth="1"/>
    <col min="37" max="37" width="8.5703125" style="63" customWidth="1"/>
    <col min="38" max="39" width="4.7109375" style="63" customWidth="1"/>
    <col min="40" max="40" width="8.85546875" style="63" customWidth="1"/>
    <col min="41" max="41" width="6.140625" style="63" customWidth="1"/>
    <col min="42" max="42" width="6.28515625" style="63" customWidth="1"/>
    <col min="43" max="45" width="4.7109375" style="63" customWidth="1"/>
    <col min="46" max="46" width="4.85546875" style="63" customWidth="1"/>
    <col min="47" max="47" width="9.5703125" style="63" customWidth="1"/>
    <col min="48" max="48" width="7.85546875" style="63" customWidth="1"/>
    <col min="49" max="52" width="4.7109375" style="63" customWidth="1"/>
    <col min="53" max="53" width="8.7109375" style="64" customWidth="1"/>
    <col min="54" max="256" width="9.140625" style="63"/>
    <col min="257" max="257" width="4" style="63" customWidth="1"/>
    <col min="258" max="258" width="29.5703125" style="63" customWidth="1"/>
    <col min="259" max="259" width="16.5703125" style="63" customWidth="1"/>
    <col min="260" max="260" width="27.7109375" style="63" customWidth="1"/>
    <col min="261" max="261" width="4" style="63" customWidth="1"/>
    <col min="262" max="292" width="4.7109375" style="63" customWidth="1"/>
    <col min="293" max="293" width="8.5703125" style="63" customWidth="1"/>
    <col min="294" max="295" width="4.7109375" style="63" customWidth="1"/>
    <col min="296" max="296" width="9.42578125" style="63" customWidth="1"/>
    <col min="297" max="297" width="6.140625" style="63" customWidth="1"/>
    <col min="298" max="298" width="6.28515625" style="63" customWidth="1"/>
    <col min="299" max="301" width="4.7109375" style="63" customWidth="1"/>
    <col min="302" max="302" width="4.85546875" style="63" customWidth="1"/>
    <col min="303" max="303" width="7" style="63" customWidth="1"/>
    <col min="304" max="304" width="6.28515625" style="63" customWidth="1"/>
    <col min="305" max="308" width="4.7109375" style="63" customWidth="1"/>
    <col min="309" max="309" width="8.7109375" style="63" customWidth="1"/>
    <col min="310" max="512" width="9.140625" style="63"/>
    <col min="513" max="513" width="4" style="63" customWidth="1"/>
    <col min="514" max="514" width="29.5703125" style="63" customWidth="1"/>
    <col min="515" max="515" width="16.5703125" style="63" customWidth="1"/>
    <col min="516" max="516" width="27.7109375" style="63" customWidth="1"/>
    <col min="517" max="517" width="4" style="63" customWidth="1"/>
    <col min="518" max="548" width="4.7109375" style="63" customWidth="1"/>
    <col min="549" max="549" width="8.5703125" style="63" customWidth="1"/>
    <col min="550" max="551" width="4.7109375" style="63" customWidth="1"/>
    <col min="552" max="552" width="9.42578125" style="63" customWidth="1"/>
    <col min="553" max="553" width="6.140625" style="63" customWidth="1"/>
    <col min="554" max="554" width="6.28515625" style="63" customWidth="1"/>
    <col min="555" max="557" width="4.7109375" style="63" customWidth="1"/>
    <col min="558" max="558" width="4.85546875" style="63" customWidth="1"/>
    <col min="559" max="559" width="7" style="63" customWidth="1"/>
    <col min="560" max="560" width="6.28515625" style="63" customWidth="1"/>
    <col min="561" max="564" width="4.7109375" style="63" customWidth="1"/>
    <col min="565" max="565" width="8.7109375" style="63" customWidth="1"/>
    <col min="566" max="768" width="9.140625" style="63"/>
    <col min="769" max="769" width="4" style="63" customWidth="1"/>
    <col min="770" max="770" width="29.5703125" style="63" customWidth="1"/>
    <col min="771" max="771" width="16.5703125" style="63" customWidth="1"/>
    <col min="772" max="772" width="27.7109375" style="63" customWidth="1"/>
    <col min="773" max="773" width="4" style="63" customWidth="1"/>
    <col min="774" max="804" width="4.7109375" style="63" customWidth="1"/>
    <col min="805" max="805" width="8.5703125" style="63" customWidth="1"/>
    <col min="806" max="807" width="4.7109375" style="63" customWidth="1"/>
    <col min="808" max="808" width="9.42578125" style="63" customWidth="1"/>
    <col min="809" max="809" width="6.140625" style="63" customWidth="1"/>
    <col min="810" max="810" width="6.28515625" style="63" customWidth="1"/>
    <col min="811" max="813" width="4.7109375" style="63" customWidth="1"/>
    <col min="814" max="814" width="4.85546875" style="63" customWidth="1"/>
    <col min="815" max="815" width="7" style="63" customWidth="1"/>
    <col min="816" max="816" width="6.28515625" style="63" customWidth="1"/>
    <col min="817" max="820" width="4.7109375" style="63" customWidth="1"/>
    <col min="821" max="821" width="8.7109375" style="63" customWidth="1"/>
    <col min="822" max="1024" width="9.140625" style="63"/>
    <col min="1025" max="1025" width="4" style="63" customWidth="1"/>
    <col min="1026" max="1026" width="29.5703125" style="63" customWidth="1"/>
    <col min="1027" max="1027" width="16.5703125" style="63" customWidth="1"/>
    <col min="1028" max="1028" width="27.7109375" style="63" customWidth="1"/>
    <col min="1029" max="1029" width="4" style="63" customWidth="1"/>
    <col min="1030" max="1060" width="4.7109375" style="63" customWidth="1"/>
    <col min="1061" max="1061" width="8.5703125" style="63" customWidth="1"/>
    <col min="1062" max="1063" width="4.7109375" style="63" customWidth="1"/>
    <col min="1064" max="1064" width="9.42578125" style="63" customWidth="1"/>
    <col min="1065" max="1065" width="6.140625" style="63" customWidth="1"/>
    <col min="1066" max="1066" width="6.28515625" style="63" customWidth="1"/>
    <col min="1067" max="1069" width="4.7109375" style="63" customWidth="1"/>
    <col min="1070" max="1070" width="4.85546875" style="63" customWidth="1"/>
    <col min="1071" max="1071" width="7" style="63" customWidth="1"/>
    <col min="1072" max="1072" width="6.28515625" style="63" customWidth="1"/>
    <col min="1073" max="1076" width="4.7109375" style="63" customWidth="1"/>
    <col min="1077" max="1077" width="8.7109375" style="63" customWidth="1"/>
    <col min="1078" max="1280" width="9.140625" style="63"/>
    <col min="1281" max="1281" width="4" style="63" customWidth="1"/>
    <col min="1282" max="1282" width="29.5703125" style="63" customWidth="1"/>
    <col min="1283" max="1283" width="16.5703125" style="63" customWidth="1"/>
    <col min="1284" max="1284" width="27.7109375" style="63" customWidth="1"/>
    <col min="1285" max="1285" width="4" style="63" customWidth="1"/>
    <col min="1286" max="1316" width="4.7109375" style="63" customWidth="1"/>
    <col min="1317" max="1317" width="8.5703125" style="63" customWidth="1"/>
    <col min="1318" max="1319" width="4.7109375" style="63" customWidth="1"/>
    <col min="1320" max="1320" width="9.42578125" style="63" customWidth="1"/>
    <col min="1321" max="1321" width="6.140625" style="63" customWidth="1"/>
    <col min="1322" max="1322" width="6.28515625" style="63" customWidth="1"/>
    <col min="1323" max="1325" width="4.7109375" style="63" customWidth="1"/>
    <col min="1326" max="1326" width="4.85546875" style="63" customWidth="1"/>
    <col min="1327" max="1327" width="7" style="63" customWidth="1"/>
    <col min="1328" max="1328" width="6.28515625" style="63" customWidth="1"/>
    <col min="1329" max="1332" width="4.7109375" style="63" customWidth="1"/>
    <col min="1333" max="1333" width="8.7109375" style="63" customWidth="1"/>
    <col min="1334" max="1536" width="9.140625" style="63"/>
    <col min="1537" max="1537" width="4" style="63" customWidth="1"/>
    <col min="1538" max="1538" width="29.5703125" style="63" customWidth="1"/>
    <col min="1539" max="1539" width="16.5703125" style="63" customWidth="1"/>
    <col min="1540" max="1540" width="27.7109375" style="63" customWidth="1"/>
    <col min="1541" max="1541" width="4" style="63" customWidth="1"/>
    <col min="1542" max="1572" width="4.7109375" style="63" customWidth="1"/>
    <col min="1573" max="1573" width="8.5703125" style="63" customWidth="1"/>
    <col min="1574" max="1575" width="4.7109375" style="63" customWidth="1"/>
    <col min="1576" max="1576" width="9.42578125" style="63" customWidth="1"/>
    <col min="1577" max="1577" width="6.140625" style="63" customWidth="1"/>
    <col min="1578" max="1578" width="6.28515625" style="63" customWidth="1"/>
    <col min="1579" max="1581" width="4.7109375" style="63" customWidth="1"/>
    <col min="1582" max="1582" width="4.85546875" style="63" customWidth="1"/>
    <col min="1583" max="1583" width="7" style="63" customWidth="1"/>
    <col min="1584" max="1584" width="6.28515625" style="63" customWidth="1"/>
    <col min="1585" max="1588" width="4.7109375" style="63" customWidth="1"/>
    <col min="1589" max="1589" width="8.7109375" style="63" customWidth="1"/>
    <col min="1590" max="1792" width="9.140625" style="63"/>
    <col min="1793" max="1793" width="4" style="63" customWidth="1"/>
    <col min="1794" max="1794" width="29.5703125" style="63" customWidth="1"/>
    <col min="1795" max="1795" width="16.5703125" style="63" customWidth="1"/>
    <col min="1796" max="1796" width="27.7109375" style="63" customWidth="1"/>
    <col min="1797" max="1797" width="4" style="63" customWidth="1"/>
    <col min="1798" max="1828" width="4.7109375" style="63" customWidth="1"/>
    <col min="1829" max="1829" width="8.5703125" style="63" customWidth="1"/>
    <col min="1830" max="1831" width="4.7109375" style="63" customWidth="1"/>
    <col min="1832" max="1832" width="9.42578125" style="63" customWidth="1"/>
    <col min="1833" max="1833" width="6.140625" style="63" customWidth="1"/>
    <col min="1834" max="1834" width="6.28515625" style="63" customWidth="1"/>
    <col min="1835" max="1837" width="4.7109375" style="63" customWidth="1"/>
    <col min="1838" max="1838" width="4.85546875" style="63" customWidth="1"/>
    <col min="1839" max="1839" width="7" style="63" customWidth="1"/>
    <col min="1840" max="1840" width="6.28515625" style="63" customWidth="1"/>
    <col min="1841" max="1844" width="4.7109375" style="63" customWidth="1"/>
    <col min="1845" max="1845" width="8.7109375" style="63" customWidth="1"/>
    <col min="1846" max="2048" width="9.140625" style="63"/>
    <col min="2049" max="2049" width="4" style="63" customWidth="1"/>
    <col min="2050" max="2050" width="29.5703125" style="63" customWidth="1"/>
    <col min="2051" max="2051" width="16.5703125" style="63" customWidth="1"/>
    <col min="2052" max="2052" width="27.7109375" style="63" customWidth="1"/>
    <col min="2053" max="2053" width="4" style="63" customWidth="1"/>
    <col min="2054" max="2084" width="4.7109375" style="63" customWidth="1"/>
    <col min="2085" max="2085" width="8.5703125" style="63" customWidth="1"/>
    <col min="2086" max="2087" width="4.7109375" style="63" customWidth="1"/>
    <col min="2088" max="2088" width="9.42578125" style="63" customWidth="1"/>
    <col min="2089" max="2089" width="6.140625" style="63" customWidth="1"/>
    <col min="2090" max="2090" width="6.28515625" style="63" customWidth="1"/>
    <col min="2091" max="2093" width="4.7109375" style="63" customWidth="1"/>
    <col min="2094" max="2094" width="4.85546875" style="63" customWidth="1"/>
    <col min="2095" max="2095" width="7" style="63" customWidth="1"/>
    <col min="2096" max="2096" width="6.28515625" style="63" customWidth="1"/>
    <col min="2097" max="2100" width="4.7109375" style="63" customWidth="1"/>
    <col min="2101" max="2101" width="8.7109375" style="63" customWidth="1"/>
    <col min="2102" max="2304" width="9.140625" style="63"/>
    <col min="2305" max="2305" width="4" style="63" customWidth="1"/>
    <col min="2306" max="2306" width="29.5703125" style="63" customWidth="1"/>
    <col min="2307" max="2307" width="16.5703125" style="63" customWidth="1"/>
    <col min="2308" max="2308" width="27.7109375" style="63" customWidth="1"/>
    <col min="2309" max="2309" width="4" style="63" customWidth="1"/>
    <col min="2310" max="2340" width="4.7109375" style="63" customWidth="1"/>
    <col min="2341" max="2341" width="8.5703125" style="63" customWidth="1"/>
    <col min="2342" max="2343" width="4.7109375" style="63" customWidth="1"/>
    <col min="2344" max="2344" width="9.42578125" style="63" customWidth="1"/>
    <col min="2345" max="2345" width="6.140625" style="63" customWidth="1"/>
    <col min="2346" max="2346" width="6.28515625" style="63" customWidth="1"/>
    <col min="2347" max="2349" width="4.7109375" style="63" customWidth="1"/>
    <col min="2350" max="2350" width="4.85546875" style="63" customWidth="1"/>
    <col min="2351" max="2351" width="7" style="63" customWidth="1"/>
    <col min="2352" max="2352" width="6.28515625" style="63" customWidth="1"/>
    <col min="2353" max="2356" width="4.7109375" style="63" customWidth="1"/>
    <col min="2357" max="2357" width="8.7109375" style="63" customWidth="1"/>
    <col min="2358" max="2560" width="9.140625" style="63"/>
    <col min="2561" max="2561" width="4" style="63" customWidth="1"/>
    <col min="2562" max="2562" width="29.5703125" style="63" customWidth="1"/>
    <col min="2563" max="2563" width="16.5703125" style="63" customWidth="1"/>
    <col min="2564" max="2564" width="27.7109375" style="63" customWidth="1"/>
    <col min="2565" max="2565" width="4" style="63" customWidth="1"/>
    <col min="2566" max="2596" width="4.7109375" style="63" customWidth="1"/>
    <col min="2597" max="2597" width="8.5703125" style="63" customWidth="1"/>
    <col min="2598" max="2599" width="4.7109375" style="63" customWidth="1"/>
    <col min="2600" max="2600" width="9.42578125" style="63" customWidth="1"/>
    <col min="2601" max="2601" width="6.140625" style="63" customWidth="1"/>
    <col min="2602" max="2602" width="6.28515625" style="63" customWidth="1"/>
    <col min="2603" max="2605" width="4.7109375" style="63" customWidth="1"/>
    <col min="2606" max="2606" width="4.85546875" style="63" customWidth="1"/>
    <col min="2607" max="2607" width="7" style="63" customWidth="1"/>
    <col min="2608" max="2608" width="6.28515625" style="63" customWidth="1"/>
    <col min="2609" max="2612" width="4.7109375" style="63" customWidth="1"/>
    <col min="2613" max="2613" width="8.7109375" style="63" customWidth="1"/>
    <col min="2614" max="2816" width="9.140625" style="63"/>
    <col min="2817" max="2817" width="4" style="63" customWidth="1"/>
    <col min="2818" max="2818" width="29.5703125" style="63" customWidth="1"/>
    <col min="2819" max="2819" width="16.5703125" style="63" customWidth="1"/>
    <col min="2820" max="2820" width="27.7109375" style="63" customWidth="1"/>
    <col min="2821" max="2821" width="4" style="63" customWidth="1"/>
    <col min="2822" max="2852" width="4.7109375" style="63" customWidth="1"/>
    <col min="2853" max="2853" width="8.5703125" style="63" customWidth="1"/>
    <col min="2854" max="2855" width="4.7109375" style="63" customWidth="1"/>
    <col min="2856" max="2856" width="9.42578125" style="63" customWidth="1"/>
    <col min="2857" max="2857" width="6.140625" style="63" customWidth="1"/>
    <col min="2858" max="2858" width="6.28515625" style="63" customWidth="1"/>
    <col min="2859" max="2861" width="4.7109375" style="63" customWidth="1"/>
    <col min="2862" max="2862" width="4.85546875" style="63" customWidth="1"/>
    <col min="2863" max="2863" width="7" style="63" customWidth="1"/>
    <col min="2864" max="2864" width="6.28515625" style="63" customWidth="1"/>
    <col min="2865" max="2868" width="4.7109375" style="63" customWidth="1"/>
    <col min="2869" max="2869" width="8.7109375" style="63" customWidth="1"/>
    <col min="2870" max="3072" width="9.140625" style="63"/>
    <col min="3073" max="3073" width="4" style="63" customWidth="1"/>
    <col min="3074" max="3074" width="29.5703125" style="63" customWidth="1"/>
    <col min="3075" max="3075" width="16.5703125" style="63" customWidth="1"/>
    <col min="3076" max="3076" width="27.7109375" style="63" customWidth="1"/>
    <col min="3077" max="3077" width="4" style="63" customWidth="1"/>
    <col min="3078" max="3108" width="4.7109375" style="63" customWidth="1"/>
    <col min="3109" max="3109" width="8.5703125" style="63" customWidth="1"/>
    <col min="3110" max="3111" width="4.7109375" style="63" customWidth="1"/>
    <col min="3112" max="3112" width="9.42578125" style="63" customWidth="1"/>
    <col min="3113" max="3113" width="6.140625" style="63" customWidth="1"/>
    <col min="3114" max="3114" width="6.28515625" style="63" customWidth="1"/>
    <col min="3115" max="3117" width="4.7109375" style="63" customWidth="1"/>
    <col min="3118" max="3118" width="4.85546875" style="63" customWidth="1"/>
    <col min="3119" max="3119" width="7" style="63" customWidth="1"/>
    <col min="3120" max="3120" width="6.28515625" style="63" customWidth="1"/>
    <col min="3121" max="3124" width="4.7109375" style="63" customWidth="1"/>
    <col min="3125" max="3125" width="8.7109375" style="63" customWidth="1"/>
    <col min="3126" max="3328" width="9.140625" style="63"/>
    <col min="3329" max="3329" width="4" style="63" customWidth="1"/>
    <col min="3330" max="3330" width="29.5703125" style="63" customWidth="1"/>
    <col min="3331" max="3331" width="16.5703125" style="63" customWidth="1"/>
    <col min="3332" max="3332" width="27.7109375" style="63" customWidth="1"/>
    <col min="3333" max="3333" width="4" style="63" customWidth="1"/>
    <col min="3334" max="3364" width="4.7109375" style="63" customWidth="1"/>
    <col min="3365" max="3365" width="8.5703125" style="63" customWidth="1"/>
    <col min="3366" max="3367" width="4.7109375" style="63" customWidth="1"/>
    <col min="3368" max="3368" width="9.42578125" style="63" customWidth="1"/>
    <col min="3369" max="3369" width="6.140625" style="63" customWidth="1"/>
    <col min="3370" max="3370" width="6.28515625" style="63" customWidth="1"/>
    <col min="3371" max="3373" width="4.7109375" style="63" customWidth="1"/>
    <col min="3374" max="3374" width="4.85546875" style="63" customWidth="1"/>
    <col min="3375" max="3375" width="7" style="63" customWidth="1"/>
    <col min="3376" max="3376" width="6.28515625" style="63" customWidth="1"/>
    <col min="3377" max="3380" width="4.7109375" style="63" customWidth="1"/>
    <col min="3381" max="3381" width="8.7109375" style="63" customWidth="1"/>
    <col min="3382" max="3584" width="9.140625" style="63"/>
    <col min="3585" max="3585" width="4" style="63" customWidth="1"/>
    <col min="3586" max="3586" width="29.5703125" style="63" customWidth="1"/>
    <col min="3587" max="3587" width="16.5703125" style="63" customWidth="1"/>
    <col min="3588" max="3588" width="27.7109375" style="63" customWidth="1"/>
    <col min="3589" max="3589" width="4" style="63" customWidth="1"/>
    <col min="3590" max="3620" width="4.7109375" style="63" customWidth="1"/>
    <col min="3621" max="3621" width="8.5703125" style="63" customWidth="1"/>
    <col min="3622" max="3623" width="4.7109375" style="63" customWidth="1"/>
    <col min="3624" max="3624" width="9.42578125" style="63" customWidth="1"/>
    <col min="3625" max="3625" width="6.140625" style="63" customWidth="1"/>
    <col min="3626" max="3626" width="6.28515625" style="63" customWidth="1"/>
    <col min="3627" max="3629" width="4.7109375" style="63" customWidth="1"/>
    <col min="3630" max="3630" width="4.85546875" style="63" customWidth="1"/>
    <col min="3631" max="3631" width="7" style="63" customWidth="1"/>
    <col min="3632" max="3632" width="6.28515625" style="63" customWidth="1"/>
    <col min="3633" max="3636" width="4.7109375" style="63" customWidth="1"/>
    <col min="3637" max="3637" width="8.7109375" style="63" customWidth="1"/>
    <col min="3638" max="3840" width="9.140625" style="63"/>
    <col min="3841" max="3841" width="4" style="63" customWidth="1"/>
    <col min="3842" max="3842" width="29.5703125" style="63" customWidth="1"/>
    <col min="3843" max="3843" width="16.5703125" style="63" customWidth="1"/>
    <col min="3844" max="3844" width="27.7109375" style="63" customWidth="1"/>
    <col min="3845" max="3845" width="4" style="63" customWidth="1"/>
    <col min="3846" max="3876" width="4.7109375" style="63" customWidth="1"/>
    <col min="3877" max="3877" width="8.5703125" style="63" customWidth="1"/>
    <col min="3878" max="3879" width="4.7109375" style="63" customWidth="1"/>
    <col min="3880" max="3880" width="9.42578125" style="63" customWidth="1"/>
    <col min="3881" max="3881" width="6.140625" style="63" customWidth="1"/>
    <col min="3882" max="3882" width="6.28515625" style="63" customWidth="1"/>
    <col min="3883" max="3885" width="4.7109375" style="63" customWidth="1"/>
    <col min="3886" max="3886" width="4.85546875" style="63" customWidth="1"/>
    <col min="3887" max="3887" width="7" style="63" customWidth="1"/>
    <col min="3888" max="3888" width="6.28515625" style="63" customWidth="1"/>
    <col min="3889" max="3892" width="4.7109375" style="63" customWidth="1"/>
    <col min="3893" max="3893" width="8.7109375" style="63" customWidth="1"/>
    <col min="3894" max="4096" width="9.140625" style="63"/>
    <col min="4097" max="4097" width="4" style="63" customWidth="1"/>
    <col min="4098" max="4098" width="29.5703125" style="63" customWidth="1"/>
    <col min="4099" max="4099" width="16.5703125" style="63" customWidth="1"/>
    <col min="4100" max="4100" width="27.7109375" style="63" customWidth="1"/>
    <col min="4101" max="4101" width="4" style="63" customWidth="1"/>
    <col min="4102" max="4132" width="4.7109375" style="63" customWidth="1"/>
    <col min="4133" max="4133" width="8.5703125" style="63" customWidth="1"/>
    <col min="4134" max="4135" width="4.7109375" style="63" customWidth="1"/>
    <col min="4136" max="4136" width="9.42578125" style="63" customWidth="1"/>
    <col min="4137" max="4137" width="6.140625" style="63" customWidth="1"/>
    <col min="4138" max="4138" width="6.28515625" style="63" customWidth="1"/>
    <col min="4139" max="4141" width="4.7109375" style="63" customWidth="1"/>
    <col min="4142" max="4142" width="4.85546875" style="63" customWidth="1"/>
    <col min="4143" max="4143" width="7" style="63" customWidth="1"/>
    <col min="4144" max="4144" width="6.28515625" style="63" customWidth="1"/>
    <col min="4145" max="4148" width="4.7109375" style="63" customWidth="1"/>
    <col min="4149" max="4149" width="8.7109375" style="63" customWidth="1"/>
    <col min="4150" max="4352" width="9.140625" style="63"/>
    <col min="4353" max="4353" width="4" style="63" customWidth="1"/>
    <col min="4354" max="4354" width="29.5703125" style="63" customWidth="1"/>
    <col min="4355" max="4355" width="16.5703125" style="63" customWidth="1"/>
    <col min="4356" max="4356" width="27.7109375" style="63" customWidth="1"/>
    <col min="4357" max="4357" width="4" style="63" customWidth="1"/>
    <col min="4358" max="4388" width="4.7109375" style="63" customWidth="1"/>
    <col min="4389" max="4389" width="8.5703125" style="63" customWidth="1"/>
    <col min="4390" max="4391" width="4.7109375" style="63" customWidth="1"/>
    <col min="4392" max="4392" width="9.42578125" style="63" customWidth="1"/>
    <col min="4393" max="4393" width="6.140625" style="63" customWidth="1"/>
    <col min="4394" max="4394" width="6.28515625" style="63" customWidth="1"/>
    <col min="4395" max="4397" width="4.7109375" style="63" customWidth="1"/>
    <col min="4398" max="4398" width="4.85546875" style="63" customWidth="1"/>
    <col min="4399" max="4399" width="7" style="63" customWidth="1"/>
    <col min="4400" max="4400" width="6.28515625" style="63" customWidth="1"/>
    <col min="4401" max="4404" width="4.7109375" style="63" customWidth="1"/>
    <col min="4405" max="4405" width="8.7109375" style="63" customWidth="1"/>
    <col min="4406" max="4608" width="9.140625" style="63"/>
    <col min="4609" max="4609" width="4" style="63" customWidth="1"/>
    <col min="4610" max="4610" width="29.5703125" style="63" customWidth="1"/>
    <col min="4611" max="4611" width="16.5703125" style="63" customWidth="1"/>
    <col min="4612" max="4612" width="27.7109375" style="63" customWidth="1"/>
    <col min="4613" max="4613" width="4" style="63" customWidth="1"/>
    <col min="4614" max="4644" width="4.7109375" style="63" customWidth="1"/>
    <col min="4645" max="4645" width="8.5703125" style="63" customWidth="1"/>
    <col min="4646" max="4647" width="4.7109375" style="63" customWidth="1"/>
    <col min="4648" max="4648" width="9.42578125" style="63" customWidth="1"/>
    <col min="4649" max="4649" width="6.140625" style="63" customWidth="1"/>
    <col min="4650" max="4650" width="6.28515625" style="63" customWidth="1"/>
    <col min="4651" max="4653" width="4.7109375" style="63" customWidth="1"/>
    <col min="4654" max="4654" width="4.85546875" style="63" customWidth="1"/>
    <col min="4655" max="4655" width="7" style="63" customWidth="1"/>
    <col min="4656" max="4656" width="6.28515625" style="63" customWidth="1"/>
    <col min="4657" max="4660" width="4.7109375" style="63" customWidth="1"/>
    <col min="4661" max="4661" width="8.7109375" style="63" customWidth="1"/>
    <col min="4662" max="4864" width="9.140625" style="63"/>
    <col min="4865" max="4865" width="4" style="63" customWidth="1"/>
    <col min="4866" max="4866" width="29.5703125" style="63" customWidth="1"/>
    <col min="4867" max="4867" width="16.5703125" style="63" customWidth="1"/>
    <col min="4868" max="4868" width="27.7109375" style="63" customWidth="1"/>
    <col min="4869" max="4869" width="4" style="63" customWidth="1"/>
    <col min="4870" max="4900" width="4.7109375" style="63" customWidth="1"/>
    <col min="4901" max="4901" width="8.5703125" style="63" customWidth="1"/>
    <col min="4902" max="4903" width="4.7109375" style="63" customWidth="1"/>
    <col min="4904" max="4904" width="9.42578125" style="63" customWidth="1"/>
    <col min="4905" max="4905" width="6.140625" style="63" customWidth="1"/>
    <col min="4906" max="4906" width="6.28515625" style="63" customWidth="1"/>
    <col min="4907" max="4909" width="4.7109375" style="63" customWidth="1"/>
    <col min="4910" max="4910" width="4.85546875" style="63" customWidth="1"/>
    <col min="4911" max="4911" width="7" style="63" customWidth="1"/>
    <col min="4912" max="4912" width="6.28515625" style="63" customWidth="1"/>
    <col min="4913" max="4916" width="4.7109375" style="63" customWidth="1"/>
    <col min="4917" max="4917" width="8.7109375" style="63" customWidth="1"/>
    <col min="4918" max="5120" width="9.140625" style="63"/>
    <col min="5121" max="5121" width="4" style="63" customWidth="1"/>
    <col min="5122" max="5122" width="29.5703125" style="63" customWidth="1"/>
    <col min="5123" max="5123" width="16.5703125" style="63" customWidth="1"/>
    <col min="5124" max="5124" width="27.7109375" style="63" customWidth="1"/>
    <col min="5125" max="5125" width="4" style="63" customWidth="1"/>
    <col min="5126" max="5156" width="4.7109375" style="63" customWidth="1"/>
    <col min="5157" max="5157" width="8.5703125" style="63" customWidth="1"/>
    <col min="5158" max="5159" width="4.7109375" style="63" customWidth="1"/>
    <col min="5160" max="5160" width="9.42578125" style="63" customWidth="1"/>
    <col min="5161" max="5161" width="6.140625" style="63" customWidth="1"/>
    <col min="5162" max="5162" width="6.28515625" style="63" customWidth="1"/>
    <col min="5163" max="5165" width="4.7109375" style="63" customWidth="1"/>
    <col min="5166" max="5166" width="4.85546875" style="63" customWidth="1"/>
    <col min="5167" max="5167" width="7" style="63" customWidth="1"/>
    <col min="5168" max="5168" width="6.28515625" style="63" customWidth="1"/>
    <col min="5169" max="5172" width="4.7109375" style="63" customWidth="1"/>
    <col min="5173" max="5173" width="8.7109375" style="63" customWidth="1"/>
    <col min="5174" max="5376" width="9.140625" style="63"/>
    <col min="5377" max="5377" width="4" style="63" customWidth="1"/>
    <col min="5378" max="5378" width="29.5703125" style="63" customWidth="1"/>
    <col min="5379" max="5379" width="16.5703125" style="63" customWidth="1"/>
    <col min="5380" max="5380" width="27.7109375" style="63" customWidth="1"/>
    <col min="5381" max="5381" width="4" style="63" customWidth="1"/>
    <col min="5382" max="5412" width="4.7109375" style="63" customWidth="1"/>
    <col min="5413" max="5413" width="8.5703125" style="63" customWidth="1"/>
    <col min="5414" max="5415" width="4.7109375" style="63" customWidth="1"/>
    <col min="5416" max="5416" width="9.42578125" style="63" customWidth="1"/>
    <col min="5417" max="5417" width="6.140625" style="63" customWidth="1"/>
    <col min="5418" max="5418" width="6.28515625" style="63" customWidth="1"/>
    <col min="5419" max="5421" width="4.7109375" style="63" customWidth="1"/>
    <col min="5422" max="5422" width="4.85546875" style="63" customWidth="1"/>
    <col min="5423" max="5423" width="7" style="63" customWidth="1"/>
    <col min="5424" max="5424" width="6.28515625" style="63" customWidth="1"/>
    <col min="5425" max="5428" width="4.7109375" style="63" customWidth="1"/>
    <col min="5429" max="5429" width="8.7109375" style="63" customWidth="1"/>
    <col min="5430" max="5632" width="9.140625" style="63"/>
    <col min="5633" max="5633" width="4" style="63" customWidth="1"/>
    <col min="5634" max="5634" width="29.5703125" style="63" customWidth="1"/>
    <col min="5635" max="5635" width="16.5703125" style="63" customWidth="1"/>
    <col min="5636" max="5636" width="27.7109375" style="63" customWidth="1"/>
    <col min="5637" max="5637" width="4" style="63" customWidth="1"/>
    <col min="5638" max="5668" width="4.7109375" style="63" customWidth="1"/>
    <col min="5669" max="5669" width="8.5703125" style="63" customWidth="1"/>
    <col min="5670" max="5671" width="4.7109375" style="63" customWidth="1"/>
    <col min="5672" max="5672" width="9.42578125" style="63" customWidth="1"/>
    <col min="5673" max="5673" width="6.140625" style="63" customWidth="1"/>
    <col min="5674" max="5674" width="6.28515625" style="63" customWidth="1"/>
    <col min="5675" max="5677" width="4.7109375" style="63" customWidth="1"/>
    <col min="5678" max="5678" width="4.85546875" style="63" customWidth="1"/>
    <col min="5679" max="5679" width="7" style="63" customWidth="1"/>
    <col min="5680" max="5680" width="6.28515625" style="63" customWidth="1"/>
    <col min="5681" max="5684" width="4.7109375" style="63" customWidth="1"/>
    <col min="5685" max="5685" width="8.7109375" style="63" customWidth="1"/>
    <col min="5686" max="5888" width="9.140625" style="63"/>
    <col min="5889" max="5889" width="4" style="63" customWidth="1"/>
    <col min="5890" max="5890" width="29.5703125" style="63" customWidth="1"/>
    <col min="5891" max="5891" width="16.5703125" style="63" customWidth="1"/>
    <col min="5892" max="5892" width="27.7109375" style="63" customWidth="1"/>
    <col min="5893" max="5893" width="4" style="63" customWidth="1"/>
    <col min="5894" max="5924" width="4.7109375" style="63" customWidth="1"/>
    <col min="5925" max="5925" width="8.5703125" style="63" customWidth="1"/>
    <col min="5926" max="5927" width="4.7109375" style="63" customWidth="1"/>
    <col min="5928" max="5928" width="9.42578125" style="63" customWidth="1"/>
    <col min="5929" max="5929" width="6.140625" style="63" customWidth="1"/>
    <col min="5930" max="5930" width="6.28515625" style="63" customWidth="1"/>
    <col min="5931" max="5933" width="4.7109375" style="63" customWidth="1"/>
    <col min="5934" max="5934" width="4.85546875" style="63" customWidth="1"/>
    <col min="5935" max="5935" width="7" style="63" customWidth="1"/>
    <col min="5936" max="5936" width="6.28515625" style="63" customWidth="1"/>
    <col min="5937" max="5940" width="4.7109375" style="63" customWidth="1"/>
    <col min="5941" max="5941" width="8.7109375" style="63" customWidth="1"/>
    <col min="5942" max="6144" width="9.140625" style="63"/>
    <col min="6145" max="6145" width="4" style="63" customWidth="1"/>
    <col min="6146" max="6146" width="29.5703125" style="63" customWidth="1"/>
    <col min="6147" max="6147" width="16.5703125" style="63" customWidth="1"/>
    <col min="6148" max="6148" width="27.7109375" style="63" customWidth="1"/>
    <col min="6149" max="6149" width="4" style="63" customWidth="1"/>
    <col min="6150" max="6180" width="4.7109375" style="63" customWidth="1"/>
    <col min="6181" max="6181" width="8.5703125" style="63" customWidth="1"/>
    <col min="6182" max="6183" width="4.7109375" style="63" customWidth="1"/>
    <col min="6184" max="6184" width="9.42578125" style="63" customWidth="1"/>
    <col min="6185" max="6185" width="6.140625" style="63" customWidth="1"/>
    <col min="6186" max="6186" width="6.28515625" style="63" customWidth="1"/>
    <col min="6187" max="6189" width="4.7109375" style="63" customWidth="1"/>
    <col min="6190" max="6190" width="4.85546875" style="63" customWidth="1"/>
    <col min="6191" max="6191" width="7" style="63" customWidth="1"/>
    <col min="6192" max="6192" width="6.28515625" style="63" customWidth="1"/>
    <col min="6193" max="6196" width="4.7109375" style="63" customWidth="1"/>
    <col min="6197" max="6197" width="8.7109375" style="63" customWidth="1"/>
    <col min="6198" max="6400" width="9.140625" style="63"/>
    <col min="6401" max="6401" width="4" style="63" customWidth="1"/>
    <col min="6402" max="6402" width="29.5703125" style="63" customWidth="1"/>
    <col min="6403" max="6403" width="16.5703125" style="63" customWidth="1"/>
    <col min="6404" max="6404" width="27.7109375" style="63" customWidth="1"/>
    <col min="6405" max="6405" width="4" style="63" customWidth="1"/>
    <col min="6406" max="6436" width="4.7109375" style="63" customWidth="1"/>
    <col min="6437" max="6437" width="8.5703125" style="63" customWidth="1"/>
    <col min="6438" max="6439" width="4.7109375" style="63" customWidth="1"/>
    <col min="6440" max="6440" width="9.42578125" style="63" customWidth="1"/>
    <col min="6441" max="6441" width="6.140625" style="63" customWidth="1"/>
    <col min="6442" max="6442" width="6.28515625" style="63" customWidth="1"/>
    <col min="6443" max="6445" width="4.7109375" style="63" customWidth="1"/>
    <col min="6446" max="6446" width="4.85546875" style="63" customWidth="1"/>
    <col min="6447" max="6447" width="7" style="63" customWidth="1"/>
    <col min="6448" max="6448" width="6.28515625" style="63" customWidth="1"/>
    <col min="6449" max="6452" width="4.7109375" style="63" customWidth="1"/>
    <col min="6453" max="6453" width="8.7109375" style="63" customWidth="1"/>
    <col min="6454" max="6656" width="9.140625" style="63"/>
    <col min="6657" max="6657" width="4" style="63" customWidth="1"/>
    <col min="6658" max="6658" width="29.5703125" style="63" customWidth="1"/>
    <col min="6659" max="6659" width="16.5703125" style="63" customWidth="1"/>
    <col min="6660" max="6660" width="27.7109375" style="63" customWidth="1"/>
    <col min="6661" max="6661" width="4" style="63" customWidth="1"/>
    <col min="6662" max="6692" width="4.7109375" style="63" customWidth="1"/>
    <col min="6693" max="6693" width="8.5703125" style="63" customWidth="1"/>
    <col min="6694" max="6695" width="4.7109375" style="63" customWidth="1"/>
    <col min="6696" max="6696" width="9.42578125" style="63" customWidth="1"/>
    <col min="6697" max="6697" width="6.140625" style="63" customWidth="1"/>
    <col min="6698" max="6698" width="6.28515625" style="63" customWidth="1"/>
    <col min="6699" max="6701" width="4.7109375" style="63" customWidth="1"/>
    <col min="6702" max="6702" width="4.85546875" style="63" customWidth="1"/>
    <col min="6703" max="6703" width="7" style="63" customWidth="1"/>
    <col min="6704" max="6704" width="6.28515625" style="63" customWidth="1"/>
    <col min="6705" max="6708" width="4.7109375" style="63" customWidth="1"/>
    <col min="6709" max="6709" width="8.7109375" style="63" customWidth="1"/>
    <col min="6710" max="6912" width="9.140625" style="63"/>
    <col min="6913" max="6913" width="4" style="63" customWidth="1"/>
    <col min="6914" max="6914" width="29.5703125" style="63" customWidth="1"/>
    <col min="6915" max="6915" width="16.5703125" style="63" customWidth="1"/>
    <col min="6916" max="6916" width="27.7109375" style="63" customWidth="1"/>
    <col min="6917" max="6917" width="4" style="63" customWidth="1"/>
    <col min="6918" max="6948" width="4.7109375" style="63" customWidth="1"/>
    <col min="6949" max="6949" width="8.5703125" style="63" customWidth="1"/>
    <col min="6950" max="6951" width="4.7109375" style="63" customWidth="1"/>
    <col min="6952" max="6952" width="9.42578125" style="63" customWidth="1"/>
    <col min="6953" max="6953" width="6.140625" style="63" customWidth="1"/>
    <col min="6954" max="6954" width="6.28515625" style="63" customWidth="1"/>
    <col min="6955" max="6957" width="4.7109375" style="63" customWidth="1"/>
    <col min="6958" max="6958" width="4.85546875" style="63" customWidth="1"/>
    <col min="6959" max="6959" width="7" style="63" customWidth="1"/>
    <col min="6960" max="6960" width="6.28515625" style="63" customWidth="1"/>
    <col min="6961" max="6964" width="4.7109375" style="63" customWidth="1"/>
    <col min="6965" max="6965" width="8.7109375" style="63" customWidth="1"/>
    <col min="6966" max="7168" width="9.140625" style="63"/>
    <col min="7169" max="7169" width="4" style="63" customWidth="1"/>
    <col min="7170" max="7170" width="29.5703125" style="63" customWidth="1"/>
    <col min="7171" max="7171" width="16.5703125" style="63" customWidth="1"/>
    <col min="7172" max="7172" width="27.7109375" style="63" customWidth="1"/>
    <col min="7173" max="7173" width="4" style="63" customWidth="1"/>
    <col min="7174" max="7204" width="4.7109375" style="63" customWidth="1"/>
    <col min="7205" max="7205" width="8.5703125" style="63" customWidth="1"/>
    <col min="7206" max="7207" width="4.7109375" style="63" customWidth="1"/>
    <col min="7208" max="7208" width="9.42578125" style="63" customWidth="1"/>
    <col min="7209" max="7209" width="6.140625" style="63" customWidth="1"/>
    <col min="7210" max="7210" width="6.28515625" style="63" customWidth="1"/>
    <col min="7211" max="7213" width="4.7109375" style="63" customWidth="1"/>
    <col min="7214" max="7214" width="4.85546875" style="63" customWidth="1"/>
    <col min="7215" max="7215" width="7" style="63" customWidth="1"/>
    <col min="7216" max="7216" width="6.28515625" style="63" customWidth="1"/>
    <col min="7217" max="7220" width="4.7109375" style="63" customWidth="1"/>
    <col min="7221" max="7221" width="8.7109375" style="63" customWidth="1"/>
    <col min="7222" max="7424" width="9.140625" style="63"/>
    <col min="7425" max="7425" width="4" style="63" customWidth="1"/>
    <col min="7426" max="7426" width="29.5703125" style="63" customWidth="1"/>
    <col min="7427" max="7427" width="16.5703125" style="63" customWidth="1"/>
    <col min="7428" max="7428" width="27.7109375" style="63" customWidth="1"/>
    <col min="7429" max="7429" width="4" style="63" customWidth="1"/>
    <col min="7430" max="7460" width="4.7109375" style="63" customWidth="1"/>
    <col min="7461" max="7461" width="8.5703125" style="63" customWidth="1"/>
    <col min="7462" max="7463" width="4.7109375" style="63" customWidth="1"/>
    <col min="7464" max="7464" width="9.42578125" style="63" customWidth="1"/>
    <col min="7465" max="7465" width="6.140625" style="63" customWidth="1"/>
    <col min="7466" max="7466" width="6.28515625" style="63" customWidth="1"/>
    <col min="7467" max="7469" width="4.7109375" style="63" customWidth="1"/>
    <col min="7470" max="7470" width="4.85546875" style="63" customWidth="1"/>
    <col min="7471" max="7471" width="7" style="63" customWidth="1"/>
    <col min="7472" max="7472" width="6.28515625" style="63" customWidth="1"/>
    <col min="7473" max="7476" width="4.7109375" style="63" customWidth="1"/>
    <col min="7477" max="7477" width="8.7109375" style="63" customWidth="1"/>
    <col min="7478" max="7680" width="9.140625" style="63"/>
    <col min="7681" max="7681" width="4" style="63" customWidth="1"/>
    <col min="7682" max="7682" width="29.5703125" style="63" customWidth="1"/>
    <col min="7683" max="7683" width="16.5703125" style="63" customWidth="1"/>
    <col min="7684" max="7684" width="27.7109375" style="63" customWidth="1"/>
    <col min="7685" max="7685" width="4" style="63" customWidth="1"/>
    <col min="7686" max="7716" width="4.7109375" style="63" customWidth="1"/>
    <col min="7717" max="7717" width="8.5703125" style="63" customWidth="1"/>
    <col min="7718" max="7719" width="4.7109375" style="63" customWidth="1"/>
    <col min="7720" max="7720" width="9.42578125" style="63" customWidth="1"/>
    <col min="7721" max="7721" width="6.140625" style="63" customWidth="1"/>
    <col min="7722" max="7722" width="6.28515625" style="63" customWidth="1"/>
    <col min="7723" max="7725" width="4.7109375" style="63" customWidth="1"/>
    <col min="7726" max="7726" width="4.85546875" style="63" customWidth="1"/>
    <col min="7727" max="7727" width="7" style="63" customWidth="1"/>
    <col min="7728" max="7728" width="6.28515625" style="63" customWidth="1"/>
    <col min="7729" max="7732" width="4.7109375" style="63" customWidth="1"/>
    <col min="7733" max="7733" width="8.7109375" style="63" customWidth="1"/>
    <col min="7734" max="7936" width="9.140625" style="63"/>
    <col min="7937" max="7937" width="4" style="63" customWidth="1"/>
    <col min="7938" max="7938" width="29.5703125" style="63" customWidth="1"/>
    <col min="7939" max="7939" width="16.5703125" style="63" customWidth="1"/>
    <col min="7940" max="7940" width="27.7109375" style="63" customWidth="1"/>
    <col min="7941" max="7941" width="4" style="63" customWidth="1"/>
    <col min="7942" max="7972" width="4.7109375" style="63" customWidth="1"/>
    <col min="7973" max="7973" width="8.5703125" style="63" customWidth="1"/>
    <col min="7974" max="7975" width="4.7109375" style="63" customWidth="1"/>
    <col min="7976" max="7976" width="9.42578125" style="63" customWidth="1"/>
    <col min="7977" max="7977" width="6.140625" style="63" customWidth="1"/>
    <col min="7978" max="7978" width="6.28515625" style="63" customWidth="1"/>
    <col min="7979" max="7981" width="4.7109375" style="63" customWidth="1"/>
    <col min="7982" max="7982" width="4.85546875" style="63" customWidth="1"/>
    <col min="7983" max="7983" width="7" style="63" customWidth="1"/>
    <col min="7984" max="7984" width="6.28515625" style="63" customWidth="1"/>
    <col min="7985" max="7988" width="4.7109375" style="63" customWidth="1"/>
    <col min="7989" max="7989" width="8.7109375" style="63" customWidth="1"/>
    <col min="7990" max="8192" width="9.140625" style="63"/>
    <col min="8193" max="8193" width="4" style="63" customWidth="1"/>
    <col min="8194" max="8194" width="29.5703125" style="63" customWidth="1"/>
    <col min="8195" max="8195" width="16.5703125" style="63" customWidth="1"/>
    <col min="8196" max="8196" width="27.7109375" style="63" customWidth="1"/>
    <col min="8197" max="8197" width="4" style="63" customWidth="1"/>
    <col min="8198" max="8228" width="4.7109375" style="63" customWidth="1"/>
    <col min="8229" max="8229" width="8.5703125" style="63" customWidth="1"/>
    <col min="8230" max="8231" width="4.7109375" style="63" customWidth="1"/>
    <col min="8232" max="8232" width="9.42578125" style="63" customWidth="1"/>
    <col min="8233" max="8233" width="6.140625" style="63" customWidth="1"/>
    <col min="8234" max="8234" width="6.28515625" style="63" customWidth="1"/>
    <col min="8235" max="8237" width="4.7109375" style="63" customWidth="1"/>
    <col min="8238" max="8238" width="4.85546875" style="63" customWidth="1"/>
    <col min="8239" max="8239" width="7" style="63" customWidth="1"/>
    <col min="8240" max="8240" width="6.28515625" style="63" customWidth="1"/>
    <col min="8241" max="8244" width="4.7109375" style="63" customWidth="1"/>
    <col min="8245" max="8245" width="8.7109375" style="63" customWidth="1"/>
    <col min="8246" max="8448" width="9.140625" style="63"/>
    <col min="8449" max="8449" width="4" style="63" customWidth="1"/>
    <col min="8450" max="8450" width="29.5703125" style="63" customWidth="1"/>
    <col min="8451" max="8451" width="16.5703125" style="63" customWidth="1"/>
    <col min="8452" max="8452" width="27.7109375" style="63" customWidth="1"/>
    <col min="8453" max="8453" width="4" style="63" customWidth="1"/>
    <col min="8454" max="8484" width="4.7109375" style="63" customWidth="1"/>
    <col min="8485" max="8485" width="8.5703125" style="63" customWidth="1"/>
    <col min="8486" max="8487" width="4.7109375" style="63" customWidth="1"/>
    <col min="8488" max="8488" width="9.42578125" style="63" customWidth="1"/>
    <col min="8489" max="8489" width="6.140625" style="63" customWidth="1"/>
    <col min="8490" max="8490" width="6.28515625" style="63" customWidth="1"/>
    <col min="8491" max="8493" width="4.7109375" style="63" customWidth="1"/>
    <col min="8494" max="8494" width="4.85546875" style="63" customWidth="1"/>
    <col min="8495" max="8495" width="7" style="63" customWidth="1"/>
    <col min="8496" max="8496" width="6.28515625" style="63" customWidth="1"/>
    <col min="8497" max="8500" width="4.7109375" style="63" customWidth="1"/>
    <col min="8501" max="8501" width="8.7109375" style="63" customWidth="1"/>
    <col min="8502" max="8704" width="9.140625" style="63"/>
    <col min="8705" max="8705" width="4" style="63" customWidth="1"/>
    <col min="8706" max="8706" width="29.5703125" style="63" customWidth="1"/>
    <col min="8707" max="8707" width="16.5703125" style="63" customWidth="1"/>
    <col min="8708" max="8708" width="27.7109375" style="63" customWidth="1"/>
    <col min="8709" max="8709" width="4" style="63" customWidth="1"/>
    <col min="8710" max="8740" width="4.7109375" style="63" customWidth="1"/>
    <col min="8741" max="8741" width="8.5703125" style="63" customWidth="1"/>
    <col min="8742" max="8743" width="4.7109375" style="63" customWidth="1"/>
    <col min="8744" max="8744" width="9.42578125" style="63" customWidth="1"/>
    <col min="8745" max="8745" width="6.140625" style="63" customWidth="1"/>
    <col min="8746" max="8746" width="6.28515625" style="63" customWidth="1"/>
    <col min="8747" max="8749" width="4.7109375" style="63" customWidth="1"/>
    <col min="8750" max="8750" width="4.85546875" style="63" customWidth="1"/>
    <col min="8751" max="8751" width="7" style="63" customWidth="1"/>
    <col min="8752" max="8752" width="6.28515625" style="63" customWidth="1"/>
    <col min="8753" max="8756" width="4.7109375" style="63" customWidth="1"/>
    <col min="8757" max="8757" width="8.7109375" style="63" customWidth="1"/>
    <col min="8758" max="8960" width="9.140625" style="63"/>
    <col min="8961" max="8961" width="4" style="63" customWidth="1"/>
    <col min="8962" max="8962" width="29.5703125" style="63" customWidth="1"/>
    <col min="8963" max="8963" width="16.5703125" style="63" customWidth="1"/>
    <col min="8964" max="8964" width="27.7109375" style="63" customWidth="1"/>
    <col min="8965" max="8965" width="4" style="63" customWidth="1"/>
    <col min="8966" max="8996" width="4.7109375" style="63" customWidth="1"/>
    <col min="8997" max="8997" width="8.5703125" style="63" customWidth="1"/>
    <col min="8998" max="8999" width="4.7109375" style="63" customWidth="1"/>
    <col min="9000" max="9000" width="9.42578125" style="63" customWidth="1"/>
    <col min="9001" max="9001" width="6.140625" style="63" customWidth="1"/>
    <col min="9002" max="9002" width="6.28515625" style="63" customWidth="1"/>
    <col min="9003" max="9005" width="4.7109375" style="63" customWidth="1"/>
    <col min="9006" max="9006" width="4.85546875" style="63" customWidth="1"/>
    <col min="9007" max="9007" width="7" style="63" customWidth="1"/>
    <col min="9008" max="9008" width="6.28515625" style="63" customWidth="1"/>
    <col min="9009" max="9012" width="4.7109375" style="63" customWidth="1"/>
    <col min="9013" max="9013" width="8.7109375" style="63" customWidth="1"/>
    <col min="9014" max="9216" width="9.140625" style="63"/>
    <col min="9217" max="9217" width="4" style="63" customWidth="1"/>
    <col min="9218" max="9218" width="29.5703125" style="63" customWidth="1"/>
    <col min="9219" max="9219" width="16.5703125" style="63" customWidth="1"/>
    <col min="9220" max="9220" width="27.7109375" style="63" customWidth="1"/>
    <col min="9221" max="9221" width="4" style="63" customWidth="1"/>
    <col min="9222" max="9252" width="4.7109375" style="63" customWidth="1"/>
    <col min="9253" max="9253" width="8.5703125" style="63" customWidth="1"/>
    <col min="9254" max="9255" width="4.7109375" style="63" customWidth="1"/>
    <col min="9256" max="9256" width="9.42578125" style="63" customWidth="1"/>
    <col min="9257" max="9257" width="6.140625" style="63" customWidth="1"/>
    <col min="9258" max="9258" width="6.28515625" style="63" customWidth="1"/>
    <col min="9259" max="9261" width="4.7109375" style="63" customWidth="1"/>
    <col min="9262" max="9262" width="4.85546875" style="63" customWidth="1"/>
    <col min="9263" max="9263" width="7" style="63" customWidth="1"/>
    <col min="9264" max="9264" width="6.28515625" style="63" customWidth="1"/>
    <col min="9265" max="9268" width="4.7109375" style="63" customWidth="1"/>
    <col min="9269" max="9269" width="8.7109375" style="63" customWidth="1"/>
    <col min="9270" max="9472" width="9.140625" style="63"/>
    <col min="9473" max="9473" width="4" style="63" customWidth="1"/>
    <col min="9474" max="9474" width="29.5703125" style="63" customWidth="1"/>
    <col min="9475" max="9475" width="16.5703125" style="63" customWidth="1"/>
    <col min="9476" max="9476" width="27.7109375" style="63" customWidth="1"/>
    <col min="9477" max="9477" width="4" style="63" customWidth="1"/>
    <col min="9478" max="9508" width="4.7109375" style="63" customWidth="1"/>
    <col min="9509" max="9509" width="8.5703125" style="63" customWidth="1"/>
    <col min="9510" max="9511" width="4.7109375" style="63" customWidth="1"/>
    <col min="9512" max="9512" width="9.42578125" style="63" customWidth="1"/>
    <col min="9513" max="9513" width="6.140625" style="63" customWidth="1"/>
    <col min="9514" max="9514" width="6.28515625" style="63" customWidth="1"/>
    <col min="9515" max="9517" width="4.7109375" style="63" customWidth="1"/>
    <col min="9518" max="9518" width="4.85546875" style="63" customWidth="1"/>
    <col min="9519" max="9519" width="7" style="63" customWidth="1"/>
    <col min="9520" max="9520" width="6.28515625" style="63" customWidth="1"/>
    <col min="9521" max="9524" width="4.7109375" style="63" customWidth="1"/>
    <col min="9525" max="9525" width="8.7109375" style="63" customWidth="1"/>
    <col min="9526" max="9728" width="9.140625" style="63"/>
    <col min="9729" max="9729" width="4" style="63" customWidth="1"/>
    <col min="9730" max="9730" width="29.5703125" style="63" customWidth="1"/>
    <col min="9731" max="9731" width="16.5703125" style="63" customWidth="1"/>
    <col min="9732" max="9732" width="27.7109375" style="63" customWidth="1"/>
    <col min="9733" max="9733" width="4" style="63" customWidth="1"/>
    <col min="9734" max="9764" width="4.7109375" style="63" customWidth="1"/>
    <col min="9765" max="9765" width="8.5703125" style="63" customWidth="1"/>
    <col min="9766" max="9767" width="4.7109375" style="63" customWidth="1"/>
    <col min="9768" max="9768" width="9.42578125" style="63" customWidth="1"/>
    <col min="9769" max="9769" width="6.140625" style="63" customWidth="1"/>
    <col min="9770" max="9770" width="6.28515625" style="63" customWidth="1"/>
    <col min="9771" max="9773" width="4.7109375" style="63" customWidth="1"/>
    <col min="9774" max="9774" width="4.85546875" style="63" customWidth="1"/>
    <col min="9775" max="9775" width="7" style="63" customWidth="1"/>
    <col min="9776" max="9776" width="6.28515625" style="63" customWidth="1"/>
    <col min="9777" max="9780" width="4.7109375" style="63" customWidth="1"/>
    <col min="9781" max="9781" width="8.7109375" style="63" customWidth="1"/>
    <col min="9782" max="9984" width="9.140625" style="63"/>
    <col min="9985" max="9985" width="4" style="63" customWidth="1"/>
    <col min="9986" max="9986" width="29.5703125" style="63" customWidth="1"/>
    <col min="9987" max="9987" width="16.5703125" style="63" customWidth="1"/>
    <col min="9988" max="9988" width="27.7109375" style="63" customWidth="1"/>
    <col min="9989" max="9989" width="4" style="63" customWidth="1"/>
    <col min="9990" max="10020" width="4.7109375" style="63" customWidth="1"/>
    <col min="10021" max="10021" width="8.5703125" style="63" customWidth="1"/>
    <col min="10022" max="10023" width="4.7109375" style="63" customWidth="1"/>
    <col min="10024" max="10024" width="9.42578125" style="63" customWidth="1"/>
    <col min="10025" max="10025" width="6.140625" style="63" customWidth="1"/>
    <col min="10026" max="10026" width="6.28515625" style="63" customWidth="1"/>
    <col min="10027" max="10029" width="4.7109375" style="63" customWidth="1"/>
    <col min="10030" max="10030" width="4.85546875" style="63" customWidth="1"/>
    <col min="10031" max="10031" width="7" style="63" customWidth="1"/>
    <col min="10032" max="10032" width="6.28515625" style="63" customWidth="1"/>
    <col min="10033" max="10036" width="4.7109375" style="63" customWidth="1"/>
    <col min="10037" max="10037" width="8.7109375" style="63" customWidth="1"/>
    <col min="10038" max="10240" width="9.140625" style="63"/>
    <col min="10241" max="10241" width="4" style="63" customWidth="1"/>
    <col min="10242" max="10242" width="29.5703125" style="63" customWidth="1"/>
    <col min="10243" max="10243" width="16.5703125" style="63" customWidth="1"/>
    <col min="10244" max="10244" width="27.7109375" style="63" customWidth="1"/>
    <col min="10245" max="10245" width="4" style="63" customWidth="1"/>
    <col min="10246" max="10276" width="4.7109375" style="63" customWidth="1"/>
    <col min="10277" max="10277" width="8.5703125" style="63" customWidth="1"/>
    <col min="10278" max="10279" width="4.7109375" style="63" customWidth="1"/>
    <col min="10280" max="10280" width="9.42578125" style="63" customWidth="1"/>
    <col min="10281" max="10281" width="6.140625" style="63" customWidth="1"/>
    <col min="10282" max="10282" width="6.28515625" style="63" customWidth="1"/>
    <col min="10283" max="10285" width="4.7109375" style="63" customWidth="1"/>
    <col min="10286" max="10286" width="4.85546875" style="63" customWidth="1"/>
    <col min="10287" max="10287" width="7" style="63" customWidth="1"/>
    <col min="10288" max="10288" width="6.28515625" style="63" customWidth="1"/>
    <col min="10289" max="10292" width="4.7109375" style="63" customWidth="1"/>
    <col min="10293" max="10293" width="8.7109375" style="63" customWidth="1"/>
    <col min="10294" max="10496" width="9.140625" style="63"/>
    <col min="10497" max="10497" width="4" style="63" customWidth="1"/>
    <col min="10498" max="10498" width="29.5703125" style="63" customWidth="1"/>
    <col min="10499" max="10499" width="16.5703125" style="63" customWidth="1"/>
    <col min="10500" max="10500" width="27.7109375" style="63" customWidth="1"/>
    <col min="10501" max="10501" width="4" style="63" customWidth="1"/>
    <col min="10502" max="10532" width="4.7109375" style="63" customWidth="1"/>
    <col min="10533" max="10533" width="8.5703125" style="63" customWidth="1"/>
    <col min="10534" max="10535" width="4.7109375" style="63" customWidth="1"/>
    <col min="10536" max="10536" width="9.42578125" style="63" customWidth="1"/>
    <col min="10537" max="10537" width="6.140625" style="63" customWidth="1"/>
    <col min="10538" max="10538" width="6.28515625" style="63" customWidth="1"/>
    <col min="10539" max="10541" width="4.7109375" style="63" customWidth="1"/>
    <col min="10542" max="10542" width="4.85546875" style="63" customWidth="1"/>
    <col min="10543" max="10543" width="7" style="63" customWidth="1"/>
    <col min="10544" max="10544" width="6.28515625" style="63" customWidth="1"/>
    <col min="10545" max="10548" width="4.7109375" style="63" customWidth="1"/>
    <col min="10549" max="10549" width="8.7109375" style="63" customWidth="1"/>
    <col min="10550" max="10752" width="9.140625" style="63"/>
    <col min="10753" max="10753" width="4" style="63" customWidth="1"/>
    <col min="10754" max="10754" width="29.5703125" style="63" customWidth="1"/>
    <col min="10755" max="10755" width="16.5703125" style="63" customWidth="1"/>
    <col min="10756" max="10756" width="27.7109375" style="63" customWidth="1"/>
    <col min="10757" max="10757" width="4" style="63" customWidth="1"/>
    <col min="10758" max="10788" width="4.7109375" style="63" customWidth="1"/>
    <col min="10789" max="10789" width="8.5703125" style="63" customWidth="1"/>
    <col min="10790" max="10791" width="4.7109375" style="63" customWidth="1"/>
    <col min="10792" max="10792" width="9.42578125" style="63" customWidth="1"/>
    <col min="10793" max="10793" width="6.140625" style="63" customWidth="1"/>
    <col min="10794" max="10794" width="6.28515625" style="63" customWidth="1"/>
    <col min="10795" max="10797" width="4.7109375" style="63" customWidth="1"/>
    <col min="10798" max="10798" width="4.85546875" style="63" customWidth="1"/>
    <col min="10799" max="10799" width="7" style="63" customWidth="1"/>
    <col min="10800" max="10800" width="6.28515625" style="63" customWidth="1"/>
    <col min="10801" max="10804" width="4.7109375" style="63" customWidth="1"/>
    <col min="10805" max="10805" width="8.7109375" style="63" customWidth="1"/>
    <col min="10806" max="11008" width="9.140625" style="63"/>
    <col min="11009" max="11009" width="4" style="63" customWidth="1"/>
    <col min="11010" max="11010" width="29.5703125" style="63" customWidth="1"/>
    <col min="11011" max="11011" width="16.5703125" style="63" customWidth="1"/>
    <col min="11012" max="11012" width="27.7109375" style="63" customWidth="1"/>
    <col min="11013" max="11013" width="4" style="63" customWidth="1"/>
    <col min="11014" max="11044" width="4.7109375" style="63" customWidth="1"/>
    <col min="11045" max="11045" width="8.5703125" style="63" customWidth="1"/>
    <col min="11046" max="11047" width="4.7109375" style="63" customWidth="1"/>
    <col min="11048" max="11048" width="9.42578125" style="63" customWidth="1"/>
    <col min="11049" max="11049" width="6.140625" style="63" customWidth="1"/>
    <col min="11050" max="11050" width="6.28515625" style="63" customWidth="1"/>
    <col min="11051" max="11053" width="4.7109375" style="63" customWidth="1"/>
    <col min="11054" max="11054" width="4.85546875" style="63" customWidth="1"/>
    <col min="11055" max="11055" width="7" style="63" customWidth="1"/>
    <col min="11056" max="11056" width="6.28515625" style="63" customWidth="1"/>
    <col min="11057" max="11060" width="4.7109375" style="63" customWidth="1"/>
    <col min="11061" max="11061" width="8.7109375" style="63" customWidth="1"/>
    <col min="11062" max="11264" width="9.140625" style="63"/>
    <col min="11265" max="11265" width="4" style="63" customWidth="1"/>
    <col min="11266" max="11266" width="29.5703125" style="63" customWidth="1"/>
    <col min="11267" max="11267" width="16.5703125" style="63" customWidth="1"/>
    <col min="11268" max="11268" width="27.7109375" style="63" customWidth="1"/>
    <col min="11269" max="11269" width="4" style="63" customWidth="1"/>
    <col min="11270" max="11300" width="4.7109375" style="63" customWidth="1"/>
    <col min="11301" max="11301" width="8.5703125" style="63" customWidth="1"/>
    <col min="11302" max="11303" width="4.7109375" style="63" customWidth="1"/>
    <col min="11304" max="11304" width="9.42578125" style="63" customWidth="1"/>
    <col min="11305" max="11305" width="6.140625" style="63" customWidth="1"/>
    <col min="11306" max="11306" width="6.28515625" style="63" customWidth="1"/>
    <col min="11307" max="11309" width="4.7109375" style="63" customWidth="1"/>
    <col min="11310" max="11310" width="4.85546875" style="63" customWidth="1"/>
    <col min="11311" max="11311" width="7" style="63" customWidth="1"/>
    <col min="11312" max="11312" width="6.28515625" style="63" customWidth="1"/>
    <col min="11313" max="11316" width="4.7109375" style="63" customWidth="1"/>
    <col min="11317" max="11317" width="8.7109375" style="63" customWidth="1"/>
    <col min="11318" max="11520" width="9.140625" style="63"/>
    <col min="11521" max="11521" width="4" style="63" customWidth="1"/>
    <col min="11522" max="11522" width="29.5703125" style="63" customWidth="1"/>
    <col min="11523" max="11523" width="16.5703125" style="63" customWidth="1"/>
    <col min="11524" max="11524" width="27.7109375" style="63" customWidth="1"/>
    <col min="11525" max="11525" width="4" style="63" customWidth="1"/>
    <col min="11526" max="11556" width="4.7109375" style="63" customWidth="1"/>
    <col min="11557" max="11557" width="8.5703125" style="63" customWidth="1"/>
    <col min="11558" max="11559" width="4.7109375" style="63" customWidth="1"/>
    <col min="11560" max="11560" width="9.42578125" style="63" customWidth="1"/>
    <col min="11561" max="11561" width="6.140625" style="63" customWidth="1"/>
    <col min="11562" max="11562" width="6.28515625" style="63" customWidth="1"/>
    <col min="11563" max="11565" width="4.7109375" style="63" customWidth="1"/>
    <col min="11566" max="11566" width="4.85546875" style="63" customWidth="1"/>
    <col min="11567" max="11567" width="7" style="63" customWidth="1"/>
    <col min="11568" max="11568" width="6.28515625" style="63" customWidth="1"/>
    <col min="11569" max="11572" width="4.7109375" style="63" customWidth="1"/>
    <col min="11573" max="11573" width="8.7109375" style="63" customWidth="1"/>
    <col min="11574" max="11776" width="9.140625" style="63"/>
    <col min="11777" max="11777" width="4" style="63" customWidth="1"/>
    <col min="11778" max="11778" width="29.5703125" style="63" customWidth="1"/>
    <col min="11779" max="11779" width="16.5703125" style="63" customWidth="1"/>
    <col min="11780" max="11780" width="27.7109375" style="63" customWidth="1"/>
    <col min="11781" max="11781" width="4" style="63" customWidth="1"/>
    <col min="11782" max="11812" width="4.7109375" style="63" customWidth="1"/>
    <col min="11813" max="11813" width="8.5703125" style="63" customWidth="1"/>
    <col min="11814" max="11815" width="4.7109375" style="63" customWidth="1"/>
    <col min="11816" max="11816" width="9.42578125" style="63" customWidth="1"/>
    <col min="11817" max="11817" width="6.140625" style="63" customWidth="1"/>
    <col min="11818" max="11818" width="6.28515625" style="63" customWidth="1"/>
    <col min="11819" max="11821" width="4.7109375" style="63" customWidth="1"/>
    <col min="11822" max="11822" width="4.85546875" style="63" customWidth="1"/>
    <col min="11823" max="11823" width="7" style="63" customWidth="1"/>
    <col min="11824" max="11824" width="6.28515625" style="63" customWidth="1"/>
    <col min="11825" max="11828" width="4.7109375" style="63" customWidth="1"/>
    <col min="11829" max="11829" width="8.7109375" style="63" customWidth="1"/>
    <col min="11830" max="12032" width="9.140625" style="63"/>
    <col min="12033" max="12033" width="4" style="63" customWidth="1"/>
    <col min="12034" max="12034" width="29.5703125" style="63" customWidth="1"/>
    <col min="12035" max="12035" width="16.5703125" style="63" customWidth="1"/>
    <col min="12036" max="12036" width="27.7109375" style="63" customWidth="1"/>
    <col min="12037" max="12037" width="4" style="63" customWidth="1"/>
    <col min="12038" max="12068" width="4.7109375" style="63" customWidth="1"/>
    <col min="12069" max="12069" width="8.5703125" style="63" customWidth="1"/>
    <col min="12070" max="12071" width="4.7109375" style="63" customWidth="1"/>
    <col min="12072" max="12072" width="9.42578125" style="63" customWidth="1"/>
    <col min="12073" max="12073" width="6.140625" style="63" customWidth="1"/>
    <col min="12074" max="12074" width="6.28515625" style="63" customWidth="1"/>
    <col min="12075" max="12077" width="4.7109375" style="63" customWidth="1"/>
    <col min="12078" max="12078" width="4.85546875" style="63" customWidth="1"/>
    <col min="12079" max="12079" width="7" style="63" customWidth="1"/>
    <col min="12080" max="12080" width="6.28515625" style="63" customWidth="1"/>
    <col min="12081" max="12084" width="4.7109375" style="63" customWidth="1"/>
    <col min="12085" max="12085" width="8.7109375" style="63" customWidth="1"/>
    <col min="12086" max="12288" width="9.140625" style="63"/>
    <col min="12289" max="12289" width="4" style="63" customWidth="1"/>
    <col min="12290" max="12290" width="29.5703125" style="63" customWidth="1"/>
    <col min="12291" max="12291" width="16.5703125" style="63" customWidth="1"/>
    <col min="12292" max="12292" width="27.7109375" style="63" customWidth="1"/>
    <col min="12293" max="12293" width="4" style="63" customWidth="1"/>
    <col min="12294" max="12324" width="4.7109375" style="63" customWidth="1"/>
    <col min="12325" max="12325" width="8.5703125" style="63" customWidth="1"/>
    <col min="12326" max="12327" width="4.7109375" style="63" customWidth="1"/>
    <col min="12328" max="12328" width="9.42578125" style="63" customWidth="1"/>
    <col min="12329" max="12329" width="6.140625" style="63" customWidth="1"/>
    <col min="12330" max="12330" width="6.28515625" style="63" customWidth="1"/>
    <col min="12331" max="12333" width="4.7109375" style="63" customWidth="1"/>
    <col min="12334" max="12334" width="4.85546875" style="63" customWidth="1"/>
    <col min="12335" max="12335" width="7" style="63" customWidth="1"/>
    <col min="12336" max="12336" width="6.28515625" style="63" customWidth="1"/>
    <col min="12337" max="12340" width="4.7109375" style="63" customWidth="1"/>
    <col min="12341" max="12341" width="8.7109375" style="63" customWidth="1"/>
    <col min="12342" max="12544" width="9.140625" style="63"/>
    <col min="12545" max="12545" width="4" style="63" customWidth="1"/>
    <col min="12546" max="12546" width="29.5703125" style="63" customWidth="1"/>
    <col min="12547" max="12547" width="16.5703125" style="63" customWidth="1"/>
    <col min="12548" max="12548" width="27.7109375" style="63" customWidth="1"/>
    <col min="12549" max="12549" width="4" style="63" customWidth="1"/>
    <col min="12550" max="12580" width="4.7109375" style="63" customWidth="1"/>
    <col min="12581" max="12581" width="8.5703125" style="63" customWidth="1"/>
    <col min="12582" max="12583" width="4.7109375" style="63" customWidth="1"/>
    <col min="12584" max="12584" width="9.42578125" style="63" customWidth="1"/>
    <col min="12585" max="12585" width="6.140625" style="63" customWidth="1"/>
    <col min="12586" max="12586" width="6.28515625" style="63" customWidth="1"/>
    <col min="12587" max="12589" width="4.7109375" style="63" customWidth="1"/>
    <col min="12590" max="12590" width="4.85546875" style="63" customWidth="1"/>
    <col min="12591" max="12591" width="7" style="63" customWidth="1"/>
    <col min="12592" max="12592" width="6.28515625" style="63" customWidth="1"/>
    <col min="12593" max="12596" width="4.7109375" style="63" customWidth="1"/>
    <col min="12597" max="12597" width="8.7109375" style="63" customWidth="1"/>
    <col min="12598" max="12800" width="9.140625" style="63"/>
    <col min="12801" max="12801" width="4" style="63" customWidth="1"/>
    <col min="12802" max="12802" width="29.5703125" style="63" customWidth="1"/>
    <col min="12803" max="12803" width="16.5703125" style="63" customWidth="1"/>
    <col min="12804" max="12804" width="27.7109375" style="63" customWidth="1"/>
    <col min="12805" max="12805" width="4" style="63" customWidth="1"/>
    <col min="12806" max="12836" width="4.7109375" style="63" customWidth="1"/>
    <col min="12837" max="12837" width="8.5703125" style="63" customWidth="1"/>
    <col min="12838" max="12839" width="4.7109375" style="63" customWidth="1"/>
    <col min="12840" max="12840" width="9.42578125" style="63" customWidth="1"/>
    <col min="12841" max="12841" width="6.140625" style="63" customWidth="1"/>
    <col min="12842" max="12842" width="6.28515625" style="63" customWidth="1"/>
    <col min="12843" max="12845" width="4.7109375" style="63" customWidth="1"/>
    <col min="12846" max="12846" width="4.85546875" style="63" customWidth="1"/>
    <col min="12847" max="12847" width="7" style="63" customWidth="1"/>
    <col min="12848" max="12848" width="6.28515625" style="63" customWidth="1"/>
    <col min="12849" max="12852" width="4.7109375" style="63" customWidth="1"/>
    <col min="12853" max="12853" width="8.7109375" style="63" customWidth="1"/>
    <col min="12854" max="13056" width="9.140625" style="63"/>
    <col min="13057" max="13057" width="4" style="63" customWidth="1"/>
    <col min="13058" max="13058" width="29.5703125" style="63" customWidth="1"/>
    <col min="13059" max="13059" width="16.5703125" style="63" customWidth="1"/>
    <col min="13060" max="13060" width="27.7109375" style="63" customWidth="1"/>
    <col min="13061" max="13061" width="4" style="63" customWidth="1"/>
    <col min="13062" max="13092" width="4.7109375" style="63" customWidth="1"/>
    <col min="13093" max="13093" width="8.5703125" style="63" customWidth="1"/>
    <col min="13094" max="13095" width="4.7109375" style="63" customWidth="1"/>
    <col min="13096" max="13096" width="9.42578125" style="63" customWidth="1"/>
    <col min="13097" max="13097" width="6.140625" style="63" customWidth="1"/>
    <col min="13098" max="13098" width="6.28515625" style="63" customWidth="1"/>
    <col min="13099" max="13101" width="4.7109375" style="63" customWidth="1"/>
    <col min="13102" max="13102" width="4.85546875" style="63" customWidth="1"/>
    <col min="13103" max="13103" width="7" style="63" customWidth="1"/>
    <col min="13104" max="13104" width="6.28515625" style="63" customWidth="1"/>
    <col min="13105" max="13108" width="4.7109375" style="63" customWidth="1"/>
    <col min="13109" max="13109" width="8.7109375" style="63" customWidth="1"/>
    <col min="13110" max="13312" width="9.140625" style="63"/>
    <col min="13313" max="13313" width="4" style="63" customWidth="1"/>
    <col min="13314" max="13314" width="29.5703125" style="63" customWidth="1"/>
    <col min="13315" max="13315" width="16.5703125" style="63" customWidth="1"/>
    <col min="13316" max="13316" width="27.7109375" style="63" customWidth="1"/>
    <col min="13317" max="13317" width="4" style="63" customWidth="1"/>
    <col min="13318" max="13348" width="4.7109375" style="63" customWidth="1"/>
    <col min="13349" max="13349" width="8.5703125" style="63" customWidth="1"/>
    <col min="13350" max="13351" width="4.7109375" style="63" customWidth="1"/>
    <col min="13352" max="13352" width="9.42578125" style="63" customWidth="1"/>
    <col min="13353" max="13353" width="6.140625" style="63" customWidth="1"/>
    <col min="13354" max="13354" width="6.28515625" style="63" customWidth="1"/>
    <col min="13355" max="13357" width="4.7109375" style="63" customWidth="1"/>
    <col min="13358" max="13358" width="4.85546875" style="63" customWidth="1"/>
    <col min="13359" max="13359" width="7" style="63" customWidth="1"/>
    <col min="13360" max="13360" width="6.28515625" style="63" customWidth="1"/>
    <col min="13361" max="13364" width="4.7109375" style="63" customWidth="1"/>
    <col min="13365" max="13365" width="8.7109375" style="63" customWidth="1"/>
    <col min="13366" max="13568" width="9.140625" style="63"/>
    <col min="13569" max="13569" width="4" style="63" customWidth="1"/>
    <col min="13570" max="13570" width="29.5703125" style="63" customWidth="1"/>
    <col min="13571" max="13571" width="16.5703125" style="63" customWidth="1"/>
    <col min="13572" max="13572" width="27.7109375" style="63" customWidth="1"/>
    <col min="13573" max="13573" width="4" style="63" customWidth="1"/>
    <col min="13574" max="13604" width="4.7109375" style="63" customWidth="1"/>
    <col min="13605" max="13605" width="8.5703125" style="63" customWidth="1"/>
    <col min="13606" max="13607" width="4.7109375" style="63" customWidth="1"/>
    <col min="13608" max="13608" width="9.42578125" style="63" customWidth="1"/>
    <col min="13609" max="13609" width="6.140625" style="63" customWidth="1"/>
    <col min="13610" max="13610" width="6.28515625" style="63" customWidth="1"/>
    <col min="13611" max="13613" width="4.7109375" style="63" customWidth="1"/>
    <col min="13614" max="13614" width="4.85546875" style="63" customWidth="1"/>
    <col min="13615" max="13615" width="7" style="63" customWidth="1"/>
    <col min="13616" max="13616" width="6.28515625" style="63" customWidth="1"/>
    <col min="13617" max="13620" width="4.7109375" style="63" customWidth="1"/>
    <col min="13621" max="13621" width="8.7109375" style="63" customWidth="1"/>
    <col min="13622" max="13824" width="9.140625" style="63"/>
    <col min="13825" max="13825" width="4" style="63" customWidth="1"/>
    <col min="13826" max="13826" width="29.5703125" style="63" customWidth="1"/>
    <col min="13827" max="13827" width="16.5703125" style="63" customWidth="1"/>
    <col min="13828" max="13828" width="27.7109375" style="63" customWidth="1"/>
    <col min="13829" max="13829" width="4" style="63" customWidth="1"/>
    <col min="13830" max="13860" width="4.7109375" style="63" customWidth="1"/>
    <col min="13861" max="13861" width="8.5703125" style="63" customWidth="1"/>
    <col min="13862" max="13863" width="4.7109375" style="63" customWidth="1"/>
    <col min="13864" max="13864" width="9.42578125" style="63" customWidth="1"/>
    <col min="13865" max="13865" width="6.140625" style="63" customWidth="1"/>
    <col min="13866" max="13866" width="6.28515625" style="63" customWidth="1"/>
    <col min="13867" max="13869" width="4.7109375" style="63" customWidth="1"/>
    <col min="13870" max="13870" width="4.85546875" style="63" customWidth="1"/>
    <col min="13871" max="13871" width="7" style="63" customWidth="1"/>
    <col min="13872" max="13872" width="6.28515625" style="63" customWidth="1"/>
    <col min="13873" max="13876" width="4.7109375" style="63" customWidth="1"/>
    <col min="13877" max="13877" width="8.7109375" style="63" customWidth="1"/>
    <col min="13878" max="14080" width="9.140625" style="63"/>
    <col min="14081" max="14081" width="4" style="63" customWidth="1"/>
    <col min="14082" max="14082" width="29.5703125" style="63" customWidth="1"/>
    <col min="14083" max="14083" width="16.5703125" style="63" customWidth="1"/>
    <col min="14084" max="14084" width="27.7109375" style="63" customWidth="1"/>
    <col min="14085" max="14085" width="4" style="63" customWidth="1"/>
    <col min="14086" max="14116" width="4.7109375" style="63" customWidth="1"/>
    <col min="14117" max="14117" width="8.5703125" style="63" customWidth="1"/>
    <col min="14118" max="14119" width="4.7109375" style="63" customWidth="1"/>
    <col min="14120" max="14120" width="9.42578125" style="63" customWidth="1"/>
    <col min="14121" max="14121" width="6.140625" style="63" customWidth="1"/>
    <col min="14122" max="14122" width="6.28515625" style="63" customWidth="1"/>
    <col min="14123" max="14125" width="4.7109375" style="63" customWidth="1"/>
    <col min="14126" max="14126" width="4.85546875" style="63" customWidth="1"/>
    <col min="14127" max="14127" width="7" style="63" customWidth="1"/>
    <col min="14128" max="14128" width="6.28515625" style="63" customWidth="1"/>
    <col min="14129" max="14132" width="4.7109375" style="63" customWidth="1"/>
    <col min="14133" max="14133" width="8.7109375" style="63" customWidth="1"/>
    <col min="14134" max="14336" width="9.140625" style="63"/>
    <col min="14337" max="14337" width="4" style="63" customWidth="1"/>
    <col min="14338" max="14338" width="29.5703125" style="63" customWidth="1"/>
    <col min="14339" max="14339" width="16.5703125" style="63" customWidth="1"/>
    <col min="14340" max="14340" width="27.7109375" style="63" customWidth="1"/>
    <col min="14341" max="14341" width="4" style="63" customWidth="1"/>
    <col min="14342" max="14372" width="4.7109375" style="63" customWidth="1"/>
    <col min="14373" max="14373" width="8.5703125" style="63" customWidth="1"/>
    <col min="14374" max="14375" width="4.7109375" style="63" customWidth="1"/>
    <col min="14376" max="14376" width="9.42578125" style="63" customWidth="1"/>
    <col min="14377" max="14377" width="6.140625" style="63" customWidth="1"/>
    <col min="14378" max="14378" width="6.28515625" style="63" customWidth="1"/>
    <col min="14379" max="14381" width="4.7109375" style="63" customWidth="1"/>
    <col min="14382" max="14382" width="4.85546875" style="63" customWidth="1"/>
    <col min="14383" max="14383" width="7" style="63" customWidth="1"/>
    <col min="14384" max="14384" width="6.28515625" style="63" customWidth="1"/>
    <col min="14385" max="14388" width="4.7109375" style="63" customWidth="1"/>
    <col min="14389" max="14389" width="8.7109375" style="63" customWidth="1"/>
    <col min="14390" max="14592" width="9.140625" style="63"/>
    <col min="14593" max="14593" width="4" style="63" customWidth="1"/>
    <col min="14594" max="14594" width="29.5703125" style="63" customWidth="1"/>
    <col min="14595" max="14595" width="16.5703125" style="63" customWidth="1"/>
    <col min="14596" max="14596" width="27.7109375" style="63" customWidth="1"/>
    <col min="14597" max="14597" width="4" style="63" customWidth="1"/>
    <col min="14598" max="14628" width="4.7109375" style="63" customWidth="1"/>
    <col min="14629" max="14629" width="8.5703125" style="63" customWidth="1"/>
    <col min="14630" max="14631" width="4.7109375" style="63" customWidth="1"/>
    <col min="14632" max="14632" width="9.42578125" style="63" customWidth="1"/>
    <col min="14633" max="14633" width="6.140625" style="63" customWidth="1"/>
    <col min="14634" max="14634" width="6.28515625" style="63" customWidth="1"/>
    <col min="14635" max="14637" width="4.7109375" style="63" customWidth="1"/>
    <col min="14638" max="14638" width="4.85546875" style="63" customWidth="1"/>
    <col min="14639" max="14639" width="7" style="63" customWidth="1"/>
    <col min="14640" max="14640" width="6.28515625" style="63" customWidth="1"/>
    <col min="14641" max="14644" width="4.7109375" style="63" customWidth="1"/>
    <col min="14645" max="14645" width="8.7109375" style="63" customWidth="1"/>
    <col min="14646" max="14848" width="9.140625" style="63"/>
    <col min="14849" max="14849" width="4" style="63" customWidth="1"/>
    <col min="14850" max="14850" width="29.5703125" style="63" customWidth="1"/>
    <col min="14851" max="14851" width="16.5703125" style="63" customWidth="1"/>
    <col min="14852" max="14852" width="27.7109375" style="63" customWidth="1"/>
    <col min="14853" max="14853" width="4" style="63" customWidth="1"/>
    <col min="14854" max="14884" width="4.7109375" style="63" customWidth="1"/>
    <col min="14885" max="14885" width="8.5703125" style="63" customWidth="1"/>
    <col min="14886" max="14887" width="4.7109375" style="63" customWidth="1"/>
    <col min="14888" max="14888" width="9.42578125" style="63" customWidth="1"/>
    <col min="14889" max="14889" width="6.140625" style="63" customWidth="1"/>
    <col min="14890" max="14890" width="6.28515625" style="63" customWidth="1"/>
    <col min="14891" max="14893" width="4.7109375" style="63" customWidth="1"/>
    <col min="14894" max="14894" width="4.85546875" style="63" customWidth="1"/>
    <col min="14895" max="14895" width="7" style="63" customWidth="1"/>
    <col min="14896" max="14896" width="6.28515625" style="63" customWidth="1"/>
    <col min="14897" max="14900" width="4.7109375" style="63" customWidth="1"/>
    <col min="14901" max="14901" width="8.7109375" style="63" customWidth="1"/>
    <col min="14902" max="15104" width="9.140625" style="63"/>
    <col min="15105" max="15105" width="4" style="63" customWidth="1"/>
    <col min="15106" max="15106" width="29.5703125" style="63" customWidth="1"/>
    <col min="15107" max="15107" width="16.5703125" style="63" customWidth="1"/>
    <col min="15108" max="15108" width="27.7109375" style="63" customWidth="1"/>
    <col min="15109" max="15109" width="4" style="63" customWidth="1"/>
    <col min="15110" max="15140" width="4.7109375" style="63" customWidth="1"/>
    <col min="15141" max="15141" width="8.5703125" style="63" customWidth="1"/>
    <col min="15142" max="15143" width="4.7109375" style="63" customWidth="1"/>
    <col min="15144" max="15144" width="9.42578125" style="63" customWidth="1"/>
    <col min="15145" max="15145" width="6.140625" style="63" customWidth="1"/>
    <col min="15146" max="15146" width="6.28515625" style="63" customWidth="1"/>
    <col min="15147" max="15149" width="4.7109375" style="63" customWidth="1"/>
    <col min="15150" max="15150" width="4.85546875" style="63" customWidth="1"/>
    <col min="15151" max="15151" width="7" style="63" customWidth="1"/>
    <col min="15152" max="15152" width="6.28515625" style="63" customWidth="1"/>
    <col min="15153" max="15156" width="4.7109375" style="63" customWidth="1"/>
    <col min="15157" max="15157" width="8.7109375" style="63" customWidth="1"/>
    <col min="15158" max="15360" width="9.140625" style="63"/>
    <col min="15361" max="15361" width="4" style="63" customWidth="1"/>
    <col min="15362" max="15362" width="29.5703125" style="63" customWidth="1"/>
    <col min="15363" max="15363" width="16.5703125" style="63" customWidth="1"/>
    <col min="15364" max="15364" width="27.7109375" style="63" customWidth="1"/>
    <col min="15365" max="15365" width="4" style="63" customWidth="1"/>
    <col min="15366" max="15396" width="4.7109375" style="63" customWidth="1"/>
    <col min="15397" max="15397" width="8.5703125" style="63" customWidth="1"/>
    <col min="15398" max="15399" width="4.7109375" style="63" customWidth="1"/>
    <col min="15400" max="15400" width="9.42578125" style="63" customWidth="1"/>
    <col min="15401" max="15401" width="6.140625" style="63" customWidth="1"/>
    <col min="15402" max="15402" width="6.28515625" style="63" customWidth="1"/>
    <col min="15403" max="15405" width="4.7109375" style="63" customWidth="1"/>
    <col min="15406" max="15406" width="4.85546875" style="63" customWidth="1"/>
    <col min="15407" max="15407" width="7" style="63" customWidth="1"/>
    <col min="15408" max="15408" width="6.28515625" style="63" customWidth="1"/>
    <col min="15409" max="15412" width="4.7109375" style="63" customWidth="1"/>
    <col min="15413" max="15413" width="8.7109375" style="63" customWidth="1"/>
    <col min="15414" max="15616" width="9.140625" style="63"/>
    <col min="15617" max="15617" width="4" style="63" customWidth="1"/>
    <col min="15618" max="15618" width="29.5703125" style="63" customWidth="1"/>
    <col min="15619" max="15619" width="16.5703125" style="63" customWidth="1"/>
    <col min="15620" max="15620" width="27.7109375" style="63" customWidth="1"/>
    <col min="15621" max="15621" width="4" style="63" customWidth="1"/>
    <col min="15622" max="15652" width="4.7109375" style="63" customWidth="1"/>
    <col min="15653" max="15653" width="8.5703125" style="63" customWidth="1"/>
    <col min="15654" max="15655" width="4.7109375" style="63" customWidth="1"/>
    <col min="15656" max="15656" width="9.42578125" style="63" customWidth="1"/>
    <col min="15657" max="15657" width="6.140625" style="63" customWidth="1"/>
    <col min="15658" max="15658" width="6.28515625" style="63" customWidth="1"/>
    <col min="15659" max="15661" width="4.7109375" style="63" customWidth="1"/>
    <col min="15662" max="15662" width="4.85546875" style="63" customWidth="1"/>
    <col min="15663" max="15663" width="7" style="63" customWidth="1"/>
    <col min="15664" max="15664" width="6.28515625" style="63" customWidth="1"/>
    <col min="15665" max="15668" width="4.7109375" style="63" customWidth="1"/>
    <col min="15669" max="15669" width="8.7109375" style="63" customWidth="1"/>
    <col min="15670" max="15872" width="9.140625" style="63"/>
    <col min="15873" max="15873" width="4" style="63" customWidth="1"/>
    <col min="15874" max="15874" width="29.5703125" style="63" customWidth="1"/>
    <col min="15875" max="15875" width="16.5703125" style="63" customWidth="1"/>
    <col min="15876" max="15876" width="27.7109375" style="63" customWidth="1"/>
    <col min="15877" max="15877" width="4" style="63" customWidth="1"/>
    <col min="15878" max="15908" width="4.7109375" style="63" customWidth="1"/>
    <col min="15909" max="15909" width="8.5703125" style="63" customWidth="1"/>
    <col min="15910" max="15911" width="4.7109375" style="63" customWidth="1"/>
    <col min="15912" max="15912" width="9.42578125" style="63" customWidth="1"/>
    <col min="15913" max="15913" width="6.140625" style="63" customWidth="1"/>
    <col min="15914" max="15914" width="6.28515625" style="63" customWidth="1"/>
    <col min="15915" max="15917" width="4.7109375" style="63" customWidth="1"/>
    <col min="15918" max="15918" width="4.85546875" style="63" customWidth="1"/>
    <col min="15919" max="15919" width="7" style="63" customWidth="1"/>
    <col min="15920" max="15920" width="6.28515625" style="63" customWidth="1"/>
    <col min="15921" max="15924" width="4.7109375" style="63" customWidth="1"/>
    <col min="15925" max="15925" width="8.7109375" style="63" customWidth="1"/>
    <col min="15926" max="16128" width="9.140625" style="63"/>
    <col min="16129" max="16129" width="4" style="63" customWidth="1"/>
    <col min="16130" max="16130" width="29.5703125" style="63" customWidth="1"/>
    <col min="16131" max="16131" width="16.5703125" style="63" customWidth="1"/>
    <col min="16132" max="16132" width="27.7109375" style="63" customWidth="1"/>
    <col min="16133" max="16133" width="4" style="63" customWidth="1"/>
    <col min="16134" max="16164" width="4.7109375" style="63" customWidth="1"/>
    <col min="16165" max="16165" width="8.5703125" style="63" customWidth="1"/>
    <col min="16166" max="16167" width="4.7109375" style="63" customWidth="1"/>
    <col min="16168" max="16168" width="9.42578125" style="63" customWidth="1"/>
    <col min="16169" max="16169" width="6.140625" style="63" customWidth="1"/>
    <col min="16170" max="16170" width="6.28515625" style="63" customWidth="1"/>
    <col min="16171" max="16173" width="4.7109375" style="63" customWidth="1"/>
    <col min="16174" max="16174" width="4.85546875" style="63" customWidth="1"/>
    <col min="16175" max="16175" width="7" style="63" customWidth="1"/>
    <col min="16176" max="16176" width="6.28515625" style="63" customWidth="1"/>
    <col min="16177" max="16180" width="4.7109375" style="63" customWidth="1"/>
    <col min="16181" max="16181" width="8.7109375" style="63" customWidth="1"/>
    <col min="16182" max="16384" width="9.140625" style="63"/>
  </cols>
  <sheetData>
    <row r="1" spans="1:53" ht="12.75" customHeight="1" x14ac:dyDescent="0.2">
      <c r="A1" s="243" t="s">
        <v>16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AE1" s="244" t="s">
        <v>17</v>
      </c>
      <c r="AF1" s="245"/>
      <c r="AG1" s="245"/>
      <c r="AH1" s="245"/>
      <c r="AI1" s="245"/>
      <c r="AJ1" s="246"/>
      <c r="AL1" s="247" t="s">
        <v>18</v>
      </c>
      <c r="AM1" s="248"/>
      <c r="AN1" s="249"/>
      <c r="AO1" s="247" t="s">
        <v>19</v>
      </c>
      <c r="AP1" s="248"/>
      <c r="AQ1" s="249"/>
    </row>
    <row r="2" spans="1:53" ht="12.75" customHeight="1" x14ac:dyDescent="0.2">
      <c r="D2" s="161"/>
      <c r="E2" s="142"/>
      <c r="AE2" s="244" t="s">
        <v>21</v>
      </c>
      <c r="AF2" s="245"/>
      <c r="AG2" s="246"/>
      <c r="AH2" s="253" t="s">
        <v>22</v>
      </c>
      <c r="AI2" s="254"/>
      <c r="AJ2" s="255"/>
      <c r="AL2" s="250"/>
      <c r="AM2" s="251"/>
      <c r="AN2" s="252"/>
      <c r="AO2" s="250"/>
      <c r="AP2" s="251"/>
      <c r="AQ2" s="252"/>
    </row>
    <row r="3" spans="1:53" ht="13.5" customHeight="1" x14ac:dyDescent="0.2">
      <c r="A3" s="239" t="s">
        <v>23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71"/>
      <c r="Q3" s="71"/>
      <c r="R3" s="71"/>
      <c r="S3" s="68"/>
      <c r="T3" s="68"/>
      <c r="U3" s="68"/>
      <c r="V3" s="68"/>
      <c r="AB3" s="68"/>
      <c r="AC3" s="68"/>
      <c r="AE3" s="260">
        <v>43497</v>
      </c>
      <c r="AF3" s="261"/>
      <c r="AG3" s="262"/>
      <c r="AH3" s="260">
        <v>43524</v>
      </c>
      <c r="AI3" s="261"/>
      <c r="AJ3" s="262"/>
      <c r="AK3" s="68"/>
      <c r="AL3" s="263"/>
      <c r="AM3" s="264"/>
      <c r="AN3" s="265"/>
      <c r="AO3" s="266">
        <f ca="1">TODAY()</f>
        <v>43522</v>
      </c>
      <c r="AP3" s="267"/>
      <c r="AQ3" s="268"/>
    </row>
    <row r="4" spans="1:53" ht="16.5" customHeight="1" x14ac:dyDescent="0.2">
      <c r="A4" s="68"/>
      <c r="B4" s="73"/>
      <c r="C4" s="74"/>
      <c r="D4" s="68"/>
      <c r="E4" s="143"/>
      <c r="F4" s="68"/>
      <c r="G4" s="68"/>
      <c r="H4" s="68"/>
      <c r="I4" s="270" t="s">
        <v>24</v>
      </c>
      <c r="J4" s="270"/>
      <c r="K4" s="270"/>
      <c r="L4" s="270"/>
      <c r="M4" s="270"/>
      <c r="N4" s="270"/>
      <c r="O4" s="270"/>
      <c r="P4" s="270"/>
      <c r="Q4" s="270"/>
      <c r="R4" s="270"/>
      <c r="S4" s="270"/>
      <c r="T4" s="270"/>
      <c r="U4" s="270"/>
      <c r="V4" s="153"/>
      <c r="W4" s="191"/>
      <c r="X4" s="191"/>
      <c r="Y4" s="191"/>
      <c r="Z4" s="191"/>
      <c r="AA4" s="191"/>
      <c r="AB4" s="153"/>
      <c r="AC4" s="153"/>
      <c r="AD4" s="191"/>
      <c r="AE4" s="415"/>
      <c r="AF4" s="76"/>
      <c r="AG4" s="76"/>
      <c r="AH4" s="76"/>
      <c r="AI4" s="76"/>
      <c r="AJ4" s="76"/>
      <c r="AK4" s="76"/>
      <c r="AQ4" s="77"/>
      <c r="AR4" s="77"/>
      <c r="AS4" s="77"/>
      <c r="AT4" s="77"/>
      <c r="AU4" s="77"/>
      <c r="AV4" s="77"/>
      <c r="AW4" s="77"/>
      <c r="AX4" s="77"/>
      <c r="AY4" s="77"/>
      <c r="AZ4" s="77"/>
    </row>
    <row r="5" spans="1:53" ht="18" customHeight="1" thickBot="1" x14ac:dyDescent="0.25">
      <c r="A5" s="68"/>
      <c r="B5" s="68"/>
      <c r="C5" s="69"/>
      <c r="D5" s="68"/>
      <c r="E5" s="143"/>
      <c r="F5" s="73"/>
      <c r="G5" s="73"/>
      <c r="H5" s="271" t="s">
        <v>25</v>
      </c>
      <c r="I5" s="271"/>
      <c r="J5" s="271"/>
      <c r="K5" s="271"/>
      <c r="L5" s="271"/>
      <c r="M5" s="271"/>
      <c r="N5" s="271"/>
      <c r="O5" s="271"/>
      <c r="P5" s="271"/>
      <c r="Q5" s="271"/>
      <c r="R5" s="272" t="s">
        <v>26</v>
      </c>
      <c r="S5" s="272"/>
      <c r="T5" s="272"/>
      <c r="U5" s="272"/>
      <c r="V5" s="272"/>
      <c r="W5" s="272"/>
      <c r="X5" s="272"/>
      <c r="Y5" s="272"/>
      <c r="Z5" s="272"/>
      <c r="AA5" s="272"/>
      <c r="AB5" s="272"/>
      <c r="AC5" s="272"/>
      <c r="AD5" s="272"/>
      <c r="AE5" s="272"/>
      <c r="AF5" s="272"/>
      <c r="AG5" s="272"/>
      <c r="AH5" s="272"/>
      <c r="AI5" s="272"/>
      <c r="AJ5" s="272"/>
      <c r="AK5" s="272"/>
      <c r="AL5" s="76"/>
      <c r="AM5" s="76"/>
      <c r="AN5" s="76"/>
      <c r="AO5" s="76"/>
      <c r="AP5" s="76"/>
      <c r="AQ5" s="77"/>
      <c r="AR5" s="77"/>
      <c r="AS5" s="77"/>
      <c r="AT5" s="77"/>
      <c r="AU5" s="77"/>
      <c r="AV5" s="77"/>
      <c r="AW5" s="77"/>
      <c r="AX5" s="77"/>
      <c r="AY5" s="77"/>
      <c r="AZ5" s="77"/>
    </row>
    <row r="6" spans="1:53" s="78" customFormat="1" ht="19.5" customHeight="1" thickBot="1" x14ac:dyDescent="0.25">
      <c r="A6" s="273" t="s">
        <v>27</v>
      </c>
      <c r="B6" s="344" t="s">
        <v>28</v>
      </c>
      <c r="C6" s="285" t="s">
        <v>29</v>
      </c>
      <c r="D6" s="273" t="s">
        <v>30</v>
      </c>
      <c r="E6" s="346" t="s">
        <v>4</v>
      </c>
      <c r="F6" s="289" t="s">
        <v>32</v>
      </c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  <c r="Z6" s="289"/>
      <c r="AA6" s="289"/>
      <c r="AB6" s="289"/>
      <c r="AC6" s="289"/>
      <c r="AD6" s="289"/>
      <c r="AE6" s="289"/>
      <c r="AF6" s="289"/>
      <c r="AG6" s="289"/>
      <c r="AH6" s="289"/>
      <c r="AI6" s="289"/>
      <c r="AJ6" s="289"/>
      <c r="AK6" s="290" t="s">
        <v>33</v>
      </c>
      <c r="AL6" s="281" t="s">
        <v>34</v>
      </c>
      <c r="AM6" s="258" t="s">
        <v>86</v>
      </c>
      <c r="AN6" s="283" t="s">
        <v>36</v>
      </c>
      <c r="AO6" s="258" t="s">
        <v>37</v>
      </c>
      <c r="AP6" s="256" t="s">
        <v>38</v>
      </c>
      <c r="AQ6" s="258" t="s">
        <v>39</v>
      </c>
      <c r="AR6" s="256" t="s">
        <v>40</v>
      </c>
      <c r="AS6" s="256" t="s">
        <v>41</v>
      </c>
      <c r="AT6" s="256" t="s">
        <v>42</v>
      </c>
      <c r="AU6" s="256" t="s">
        <v>43</v>
      </c>
      <c r="AV6" s="256" t="s">
        <v>44</v>
      </c>
      <c r="AW6" s="256" t="s">
        <v>45</v>
      </c>
      <c r="AX6" s="256" t="s">
        <v>46</v>
      </c>
      <c r="AY6" s="256" t="s">
        <v>47</v>
      </c>
      <c r="AZ6" s="256" t="s">
        <v>48</v>
      </c>
      <c r="BA6" s="313" t="s">
        <v>49</v>
      </c>
    </row>
    <row r="7" spans="1:53" s="78" customFormat="1" ht="105.75" customHeight="1" thickBot="1" x14ac:dyDescent="0.25">
      <c r="A7" s="274"/>
      <c r="B7" s="345"/>
      <c r="C7" s="286"/>
      <c r="D7" s="274"/>
      <c r="E7" s="347"/>
      <c r="F7" s="79">
        <v>1</v>
      </c>
      <c r="G7" s="80">
        <v>2</v>
      </c>
      <c r="H7" s="80">
        <v>3</v>
      </c>
      <c r="I7" s="80">
        <v>4</v>
      </c>
      <c r="J7" s="80">
        <v>5</v>
      </c>
      <c r="K7" s="80">
        <v>6</v>
      </c>
      <c r="L7" s="80">
        <v>7</v>
      </c>
      <c r="M7" s="80">
        <v>8</v>
      </c>
      <c r="N7" s="80">
        <v>9</v>
      </c>
      <c r="O7" s="80">
        <v>10</v>
      </c>
      <c r="P7" s="80">
        <v>11</v>
      </c>
      <c r="Q7" s="80">
        <v>12</v>
      </c>
      <c r="R7" s="80">
        <v>13</v>
      </c>
      <c r="S7" s="80">
        <v>14</v>
      </c>
      <c r="T7" s="80">
        <v>15</v>
      </c>
      <c r="U7" s="80">
        <v>16</v>
      </c>
      <c r="V7" s="80">
        <v>17</v>
      </c>
      <c r="W7" s="192">
        <v>18</v>
      </c>
      <c r="X7" s="192">
        <v>19</v>
      </c>
      <c r="Y7" s="192">
        <v>20</v>
      </c>
      <c r="Z7" s="192">
        <v>21</v>
      </c>
      <c r="AA7" s="192">
        <v>22</v>
      </c>
      <c r="AB7" s="80">
        <v>23</v>
      </c>
      <c r="AC7" s="80">
        <v>24</v>
      </c>
      <c r="AD7" s="192">
        <v>25</v>
      </c>
      <c r="AE7" s="176">
        <v>26</v>
      </c>
      <c r="AF7" s="80">
        <v>27</v>
      </c>
      <c r="AG7" s="80">
        <v>28</v>
      </c>
      <c r="AH7" s="80"/>
      <c r="AI7" s="80"/>
      <c r="AJ7" s="81"/>
      <c r="AK7" s="291"/>
      <c r="AL7" s="282"/>
      <c r="AM7" s="259"/>
      <c r="AN7" s="284"/>
      <c r="AO7" s="259"/>
      <c r="AP7" s="257"/>
      <c r="AQ7" s="259"/>
      <c r="AR7" s="257"/>
      <c r="AS7" s="257"/>
      <c r="AT7" s="257"/>
      <c r="AU7" s="257"/>
      <c r="AV7" s="257"/>
      <c r="AW7" s="257"/>
      <c r="AX7" s="257"/>
      <c r="AY7" s="257"/>
      <c r="AZ7" s="257"/>
      <c r="BA7" s="314"/>
    </row>
    <row r="8" spans="1:53" s="78" customFormat="1" ht="39" customHeight="1" thickBot="1" x14ac:dyDescent="0.25">
      <c r="A8" s="82"/>
      <c r="B8" s="83"/>
      <c r="C8" s="141"/>
      <c r="D8" s="83"/>
      <c r="E8" s="144"/>
      <c r="F8" s="85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193"/>
      <c r="X8" s="193"/>
      <c r="Y8" s="193"/>
      <c r="Z8" s="193"/>
      <c r="AA8" s="193"/>
      <c r="AB8" s="86"/>
      <c r="AC8" s="86"/>
      <c r="AD8" s="193"/>
      <c r="AE8" s="177"/>
      <c r="AF8" s="86"/>
      <c r="AG8" s="86"/>
      <c r="AH8" s="86"/>
      <c r="AI8" s="86"/>
      <c r="AJ8" s="87"/>
      <c r="AK8" s="88" t="s">
        <v>10</v>
      </c>
      <c r="AL8" s="89" t="s">
        <v>50</v>
      </c>
      <c r="AM8" s="89" t="s">
        <v>51</v>
      </c>
      <c r="AN8" s="90" t="s">
        <v>51</v>
      </c>
      <c r="AO8" s="89"/>
      <c r="AP8" s="89" t="s">
        <v>11</v>
      </c>
      <c r="AQ8" s="89" t="s">
        <v>52</v>
      </c>
      <c r="AR8" s="89" t="s">
        <v>53</v>
      </c>
      <c r="AS8" s="89" t="s">
        <v>54</v>
      </c>
      <c r="AT8" s="89" t="s">
        <v>55</v>
      </c>
      <c r="AU8" s="89" t="s">
        <v>56</v>
      </c>
      <c r="AV8" s="89" t="s">
        <v>57</v>
      </c>
      <c r="AW8" s="89" t="s">
        <v>58</v>
      </c>
      <c r="AX8" s="89" t="s">
        <v>59</v>
      </c>
      <c r="AY8" s="89" t="s">
        <v>497</v>
      </c>
      <c r="AZ8" s="89" t="s">
        <v>60</v>
      </c>
      <c r="BA8" s="91" t="s">
        <v>61</v>
      </c>
    </row>
    <row r="9" spans="1:53" ht="15" customHeight="1" x14ac:dyDescent="0.2">
      <c r="A9" s="292">
        <v>1</v>
      </c>
      <c r="B9" s="295" t="str">
        <f>IFERROR(VLOOKUP($C9,Списки!$A$1:$C$4003,2,0),"")</f>
        <v>Бучацька Лідія Михайлівна</v>
      </c>
      <c r="C9" s="343" t="s">
        <v>271</v>
      </c>
      <c r="D9" s="301" t="str">
        <f>IFERROR(VLOOKUP($C9,Списки!$A$1:$C$4003,3,0),"")</f>
        <v>менеджер ЗЕЗ</v>
      </c>
      <c r="E9" s="150"/>
      <c r="F9" s="92" t="str">
        <f>VLOOKUP(F$7,Графік!$M$5:$P$35,3,0)</f>
        <v>Р</v>
      </c>
      <c r="G9" s="124" t="str">
        <f>VLOOKUP(G$7,Графік!$M$5:$P$35,3,0)</f>
        <v>ВВ</v>
      </c>
      <c r="H9" s="124" t="str">
        <f>VLOOKUP(H$7,Графік!$M$5:$P$35,3,0)</f>
        <v>ВВ</v>
      </c>
      <c r="I9" s="124" t="str">
        <f>VLOOKUP(I$7,Графік!$M$5:$P$35,3,0)</f>
        <v>Р</v>
      </c>
      <c r="J9" s="124" t="str">
        <f>VLOOKUP(J$7,Графік!$M$5:$P$35,3,0)</f>
        <v>Р</v>
      </c>
      <c r="K9" s="124" t="str">
        <f>VLOOKUP(K$7,Графік!$M$5:$P$35,3,0)</f>
        <v>Р</v>
      </c>
      <c r="L9" s="124" t="str">
        <f>VLOOKUP(L$7,Графік!$M$5:$P$35,3,0)</f>
        <v>Р</v>
      </c>
      <c r="M9" s="124" t="str">
        <f>VLOOKUP(M$7,Графік!$M$5:$P$35,3,0)</f>
        <v>Р</v>
      </c>
      <c r="N9" s="124" t="str">
        <f>VLOOKUP(N$7,Графік!$M$5:$P$35,3,0)</f>
        <v>ВВ</v>
      </c>
      <c r="O9" s="124" t="str">
        <f>VLOOKUP(O$7,Графік!$M$5:$P$35,3,0)</f>
        <v>ВВ</v>
      </c>
      <c r="P9" s="124" t="str">
        <f>VLOOKUP(P$7,Графік!$M$5:$P$35,3,0)</f>
        <v>Р</v>
      </c>
      <c r="Q9" s="124" t="str">
        <f>VLOOKUP(Q$7,Графік!$M$5:$P$35,3,0)</f>
        <v>Р</v>
      </c>
      <c r="R9" s="124" t="str">
        <f>VLOOKUP(R$7,Графік!$M$5:$P$35,3,0)</f>
        <v>Р</v>
      </c>
      <c r="S9" s="124" t="str">
        <f>VLOOKUP(S$7,Графік!$M$5:$P$35,3,0)</f>
        <v>Р</v>
      </c>
      <c r="T9" s="124" t="str">
        <f>VLOOKUP(T$7,Графік!$M$5:$P$35,3,0)</f>
        <v>Р</v>
      </c>
      <c r="U9" s="124" t="str">
        <f>VLOOKUP(U$7,Графік!$M$5:$P$35,3,0)</f>
        <v>ВВ</v>
      </c>
      <c r="V9" s="124" t="str">
        <f>VLOOKUP(V$7,Графік!$M$5:$P$35,3,0)</f>
        <v>ВВ</v>
      </c>
      <c r="W9" s="159" t="str">
        <f>VLOOKUP(W$7,Графік!$M$5:$P$35,3,0)</f>
        <v>Р</v>
      </c>
      <c r="X9" s="159" t="str">
        <f>VLOOKUP(X$7,Графік!$M$5:$P$35,3,0)</f>
        <v>Р</v>
      </c>
      <c r="Y9" s="159" t="str">
        <f>VLOOKUP(Y$7,Графік!$M$5:$P$35,3,0)</f>
        <v>Р</v>
      </c>
      <c r="Z9" s="159" t="str">
        <f>VLOOKUP(Z$7,Графік!$M$5:$P$35,3,0)</f>
        <v>Р</v>
      </c>
      <c r="AA9" s="159" t="str">
        <f>VLOOKUP(AA$7,Графік!$M$5:$P$35,3,0)</f>
        <v>Р</v>
      </c>
      <c r="AB9" s="124" t="str">
        <f>VLOOKUP(AB$7,Графік!$M$5:$P$35,3,0)</f>
        <v>ВВ</v>
      </c>
      <c r="AC9" s="124" t="str">
        <f>VLOOKUP(AC$7,Графік!$M$5:$P$35,3,0)</f>
        <v>ВВ</v>
      </c>
      <c r="AD9" s="159" t="str">
        <f>VLOOKUP(AD$7,Графік!$M$5:$P$35,3,0)</f>
        <v>Р</v>
      </c>
      <c r="AE9" s="188" t="str">
        <f>VLOOKUP(AE$7,Графік!$M$5:$P$35,3,0)</f>
        <v>Р</v>
      </c>
      <c r="AF9" s="124" t="str">
        <f>VLOOKUP(AF$7,Графік!$M$5:$P$35,3,0)</f>
        <v>Р</v>
      </c>
      <c r="AG9" s="124" t="str">
        <f>VLOOKUP(AG$7,Графік!$M$5:$P$35,3,0)</f>
        <v>Р</v>
      </c>
      <c r="AH9" s="124"/>
      <c r="AI9" s="124"/>
      <c r="AJ9" s="125"/>
      <c r="AK9" s="275">
        <f ca="1">SUMIF($F9:$AJ12,"Р",$F10:$AJ10)</f>
        <v>144</v>
      </c>
      <c r="AL9" s="278">
        <f ca="1">SUMIF($F11:$AJ12,"НУ",$F12:$AJ12)</f>
        <v>0</v>
      </c>
      <c r="AM9" s="304">
        <f ca="1">SUMIF(F9:AJ12,"РВ",F10:AJ10)</f>
        <v>0</v>
      </c>
      <c r="AN9" s="307">
        <f ca="1">AK9+AL9+AM9</f>
        <v>144</v>
      </c>
      <c r="AO9" s="310">
        <f>COUNTIF($F9:$AJ12,"=Р")</f>
        <v>20</v>
      </c>
      <c r="AP9" s="310">
        <f>COUNTIF($F9:$AJ12,"=ВВ")</f>
        <v>8</v>
      </c>
      <c r="AQ9" s="310">
        <f>COUNTIF($F9:$AJ12,"=В")</f>
        <v>0</v>
      </c>
      <c r="AR9" s="240">
        <f>COUNTIF($F9:$AJ12,"=НА")</f>
        <v>0</v>
      </c>
      <c r="AS9" s="240">
        <f>COUNTIF(F9:AJ12,"=ТН")</f>
        <v>0</v>
      </c>
      <c r="AT9" s="240">
        <f>COUNTIF($F9:$AJ12,"=ВД")</f>
        <v>0</v>
      </c>
      <c r="AU9" s="240">
        <f>COUNTIF($F9:$AJ12,"=ВП")</f>
        <v>0</v>
      </c>
      <c r="AV9" s="240">
        <f>COUNTIF($F9:$AJ12,"=ДД")</f>
        <v>0</v>
      </c>
      <c r="AW9" s="240">
        <f>COUNTIF($F9:$AJ12,"=П")</f>
        <v>0</v>
      </c>
      <c r="AX9" s="240">
        <f>COUNTIF($F9:$AJ12,"=ПР")</f>
        <v>0</v>
      </c>
      <c r="AY9" s="315">
        <f>COUNTIF($F9:$AJ12,"=І")</f>
        <v>0</v>
      </c>
      <c r="AZ9" s="315">
        <f>COUNTIF($F9:$AJ12,"=НЗ")</f>
        <v>0</v>
      </c>
      <c r="BA9" s="318">
        <f>IF(C9&gt;1,Графік!$P$36,"")</f>
        <v>160</v>
      </c>
    </row>
    <row r="10" spans="1:53" s="99" customFormat="1" ht="15" customHeight="1" x14ac:dyDescent="0.2">
      <c r="A10" s="293"/>
      <c r="B10" s="296"/>
      <c r="C10" s="299"/>
      <c r="D10" s="302"/>
      <c r="E10" s="151"/>
      <c r="F10" s="96">
        <f>IF(F9="Р",8,"")</f>
        <v>8</v>
      </c>
      <c r="G10" s="97" t="str">
        <f t="shared" ref="G10:V10" si="0">IF(G9="Р",8,"")</f>
        <v/>
      </c>
      <c r="H10" s="97" t="str">
        <f t="shared" si="0"/>
        <v/>
      </c>
      <c r="I10" s="97">
        <f t="shared" si="0"/>
        <v>8</v>
      </c>
      <c r="J10" s="97">
        <f t="shared" si="0"/>
        <v>8</v>
      </c>
      <c r="K10" s="97">
        <f t="shared" si="0"/>
        <v>8</v>
      </c>
      <c r="L10" s="97">
        <f t="shared" si="0"/>
        <v>8</v>
      </c>
      <c r="M10" s="97">
        <f t="shared" si="0"/>
        <v>8</v>
      </c>
      <c r="N10" s="97" t="str">
        <f t="shared" si="0"/>
        <v/>
      </c>
      <c r="O10" s="97" t="str">
        <f t="shared" si="0"/>
        <v/>
      </c>
      <c r="P10" s="97">
        <f t="shared" si="0"/>
        <v>8</v>
      </c>
      <c r="Q10" s="97">
        <f t="shared" si="0"/>
        <v>8</v>
      </c>
      <c r="R10" s="97">
        <f t="shared" si="0"/>
        <v>8</v>
      </c>
      <c r="S10" s="97">
        <f t="shared" si="0"/>
        <v>8</v>
      </c>
      <c r="T10" s="97">
        <f t="shared" si="0"/>
        <v>8</v>
      </c>
      <c r="U10" s="97" t="str">
        <f t="shared" si="0"/>
        <v/>
      </c>
      <c r="V10" s="97" t="str">
        <f t="shared" si="0"/>
        <v/>
      </c>
      <c r="W10" s="160">
        <v>8</v>
      </c>
      <c r="X10" s="160">
        <v>8</v>
      </c>
      <c r="Y10" s="160">
        <v>8</v>
      </c>
      <c r="Z10" s="160">
        <v>8</v>
      </c>
      <c r="AA10" s="160">
        <v>8</v>
      </c>
      <c r="AB10" s="97"/>
      <c r="AC10" s="97"/>
      <c r="AD10" s="160">
        <v>8</v>
      </c>
      <c r="AE10" s="179">
        <v>8</v>
      </c>
      <c r="AF10" s="97"/>
      <c r="AG10" s="97"/>
      <c r="AH10" s="97"/>
      <c r="AI10" s="97"/>
      <c r="AJ10" s="98"/>
      <c r="AK10" s="276"/>
      <c r="AL10" s="279"/>
      <c r="AM10" s="305"/>
      <c r="AN10" s="308"/>
      <c r="AO10" s="311"/>
      <c r="AP10" s="311"/>
      <c r="AQ10" s="311"/>
      <c r="AR10" s="241"/>
      <c r="AS10" s="241"/>
      <c r="AT10" s="241"/>
      <c r="AU10" s="241"/>
      <c r="AV10" s="241"/>
      <c r="AW10" s="241"/>
      <c r="AX10" s="241"/>
      <c r="AY10" s="316"/>
      <c r="AZ10" s="316"/>
      <c r="BA10" s="319"/>
    </row>
    <row r="11" spans="1:53" ht="15" customHeight="1" x14ac:dyDescent="0.2">
      <c r="A11" s="293"/>
      <c r="B11" s="296"/>
      <c r="C11" s="299"/>
      <c r="D11" s="302"/>
      <c r="E11" s="151"/>
      <c r="F11" s="100" t="str">
        <f>IF(F12&gt;0,"НУ","")</f>
        <v/>
      </c>
      <c r="G11" s="101" t="str">
        <f t="shared" ref="G11:V11" si="1">IF(G12&gt;0,"НУ","")</f>
        <v/>
      </c>
      <c r="H11" s="101" t="str">
        <f t="shared" si="1"/>
        <v/>
      </c>
      <c r="I11" s="101" t="str">
        <f t="shared" si="1"/>
        <v/>
      </c>
      <c r="J11" s="101" t="str">
        <f t="shared" si="1"/>
        <v/>
      </c>
      <c r="K11" s="101" t="str">
        <f t="shared" si="1"/>
        <v/>
      </c>
      <c r="L11" s="101" t="str">
        <f t="shared" si="1"/>
        <v/>
      </c>
      <c r="M11" s="101" t="str">
        <f t="shared" si="1"/>
        <v/>
      </c>
      <c r="N11" s="101" t="str">
        <f t="shared" si="1"/>
        <v/>
      </c>
      <c r="O11" s="101" t="str">
        <f t="shared" si="1"/>
        <v/>
      </c>
      <c r="P11" s="101" t="str">
        <f t="shared" si="1"/>
        <v/>
      </c>
      <c r="Q11" s="101" t="str">
        <f t="shared" si="1"/>
        <v/>
      </c>
      <c r="R11" s="101" t="str">
        <f t="shared" si="1"/>
        <v/>
      </c>
      <c r="S11" s="101" t="str">
        <f t="shared" si="1"/>
        <v/>
      </c>
      <c r="T11" s="101" t="str">
        <f t="shared" si="1"/>
        <v/>
      </c>
      <c r="U11" s="101" t="str">
        <f t="shared" si="1"/>
        <v/>
      </c>
      <c r="V11" s="101" t="str">
        <f t="shared" si="1"/>
        <v/>
      </c>
      <c r="W11" s="102"/>
      <c r="X11" s="102"/>
      <c r="Y11" s="102"/>
      <c r="Z11" s="102"/>
      <c r="AA11" s="102"/>
      <c r="AB11" s="101"/>
      <c r="AC11" s="101"/>
      <c r="AD11" s="102"/>
      <c r="AE11" s="180"/>
      <c r="AF11" s="101"/>
      <c r="AG11" s="101"/>
      <c r="AH11" s="101" t="str">
        <f t="shared" ref="AH11:AJ11" si="2">IF(AH12&gt;0,"НУ","")</f>
        <v/>
      </c>
      <c r="AI11" s="101" t="str">
        <f t="shared" si="2"/>
        <v/>
      </c>
      <c r="AJ11" s="130" t="str">
        <f t="shared" si="2"/>
        <v/>
      </c>
      <c r="AK11" s="276"/>
      <c r="AL11" s="279"/>
      <c r="AM11" s="305"/>
      <c r="AN11" s="308"/>
      <c r="AO11" s="311"/>
      <c r="AP11" s="311"/>
      <c r="AQ11" s="311"/>
      <c r="AR11" s="241"/>
      <c r="AS11" s="241"/>
      <c r="AT11" s="241"/>
      <c r="AU11" s="241"/>
      <c r="AV11" s="241"/>
      <c r="AW11" s="241"/>
      <c r="AX11" s="241"/>
      <c r="AY11" s="316"/>
      <c r="AZ11" s="316"/>
      <c r="BA11" s="319"/>
    </row>
    <row r="12" spans="1:53" s="99" customFormat="1" ht="15" customHeight="1" thickBot="1" x14ac:dyDescent="0.25">
      <c r="A12" s="294"/>
      <c r="B12" s="297"/>
      <c r="C12" s="300"/>
      <c r="D12" s="303"/>
      <c r="E12" s="152"/>
      <c r="F12" s="105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94"/>
      <c r="X12" s="194"/>
      <c r="Y12" s="194"/>
      <c r="Z12" s="194"/>
      <c r="AA12" s="194"/>
      <c r="AB12" s="106"/>
      <c r="AC12" s="106"/>
      <c r="AD12" s="194"/>
      <c r="AE12" s="181"/>
      <c r="AF12" s="106"/>
      <c r="AG12" s="106"/>
      <c r="AH12" s="106"/>
      <c r="AI12" s="106"/>
      <c r="AJ12" s="107"/>
      <c r="AK12" s="277"/>
      <c r="AL12" s="280"/>
      <c r="AM12" s="306"/>
      <c r="AN12" s="309"/>
      <c r="AO12" s="312"/>
      <c r="AP12" s="312"/>
      <c r="AQ12" s="312"/>
      <c r="AR12" s="242"/>
      <c r="AS12" s="242"/>
      <c r="AT12" s="242"/>
      <c r="AU12" s="242"/>
      <c r="AV12" s="242"/>
      <c r="AW12" s="242"/>
      <c r="AX12" s="242"/>
      <c r="AY12" s="317"/>
      <c r="AZ12" s="317"/>
      <c r="BA12" s="320"/>
    </row>
    <row r="13" spans="1:53" ht="15" customHeight="1" x14ac:dyDescent="0.2">
      <c r="A13" s="292">
        <v>2</v>
      </c>
      <c r="B13" s="295" t="str">
        <f>IFERROR(VLOOKUP($C13,Списки!$A$1:$C$4003,2,0),"")</f>
        <v>Гарасим  Анна  Сергіївна</v>
      </c>
      <c r="C13" s="343" t="s">
        <v>274</v>
      </c>
      <c r="D13" s="301" t="str">
        <f>IFERROR(VLOOKUP($C13,Списки!$A$1:$C$4003,3,0),"")</f>
        <v>менеджер з логістики</v>
      </c>
      <c r="E13" s="145"/>
      <c r="F13" s="92" t="str">
        <f>VLOOKUP(F$7,Графік!$M$5:$P$35,3,0)</f>
        <v>Р</v>
      </c>
      <c r="G13" s="124" t="str">
        <f>VLOOKUP(G$7,Графік!$M$5:$P$35,3,0)</f>
        <v>ВВ</v>
      </c>
      <c r="H13" s="154" t="s">
        <v>505</v>
      </c>
      <c r="I13" s="124" t="str">
        <f>VLOOKUP(I$7,Графік!$M$5:$P$35,3,0)</f>
        <v>Р</v>
      </c>
      <c r="J13" s="124" t="str">
        <f>VLOOKUP(J$7,Графік!$M$5:$P$35,3,0)</f>
        <v>Р</v>
      </c>
      <c r="K13" s="124" t="str">
        <f>VLOOKUP(K$7,Графік!$M$5:$P$35,3,0)</f>
        <v>Р</v>
      </c>
      <c r="L13" s="124" t="str">
        <f>VLOOKUP(L$7,Графік!$M$5:$P$35,3,0)</f>
        <v>Р</v>
      </c>
      <c r="M13" s="124" t="str">
        <f>VLOOKUP(M$7,Графік!$M$5:$P$35,3,0)</f>
        <v>Р</v>
      </c>
      <c r="N13" s="124" t="str">
        <f>VLOOKUP(N$7,Графік!$M$5:$P$35,3,0)</f>
        <v>ВВ</v>
      </c>
      <c r="O13" s="159" t="s">
        <v>505</v>
      </c>
      <c r="P13" s="124" t="str">
        <f>VLOOKUP(P$7,Графік!$M$5:$P$35,3,0)</f>
        <v>Р</v>
      </c>
      <c r="Q13" s="124" t="str">
        <f>VLOOKUP(Q$7,Графік!$M$5:$P$35,3,0)</f>
        <v>Р</v>
      </c>
      <c r="R13" s="124" t="str">
        <f>VLOOKUP(R$7,Графік!$M$5:$P$35,3,0)</f>
        <v>Р</v>
      </c>
      <c r="S13" s="124" t="str">
        <f>VLOOKUP(S$7,Графік!$M$5:$P$35,3,0)</f>
        <v>Р</v>
      </c>
      <c r="T13" s="124" t="str">
        <f>VLOOKUP(T$7,Графік!$M$5:$P$35,3,0)</f>
        <v>Р</v>
      </c>
      <c r="U13" s="124" t="str">
        <f>VLOOKUP(U$7,Графік!$M$5:$P$35,3,0)</f>
        <v>ВВ</v>
      </c>
      <c r="V13" s="124" t="s">
        <v>505</v>
      </c>
      <c r="W13" s="159" t="str">
        <f>VLOOKUP(W$7,Графік!$M$5:$P$35,3,0)</f>
        <v>Р</v>
      </c>
      <c r="X13" s="159" t="str">
        <f>VLOOKUP(X$7,Графік!$M$5:$P$35,3,0)</f>
        <v>Р</v>
      </c>
      <c r="Y13" s="159" t="str">
        <f>VLOOKUP(Y$7,Графік!$M$5:$P$35,3,0)</f>
        <v>Р</v>
      </c>
      <c r="Z13" s="159" t="str">
        <f>VLOOKUP(Z$7,Графік!$M$5:$P$35,3,0)</f>
        <v>Р</v>
      </c>
      <c r="AA13" s="159" t="str">
        <f>VLOOKUP(AA$7,Графік!$M$5:$P$35,3,0)</f>
        <v>Р</v>
      </c>
      <c r="AB13" s="124" t="str">
        <f>VLOOKUP(AB$7,Графік!$M$5:$P$35,3,0)</f>
        <v>ВВ</v>
      </c>
      <c r="AC13" s="124" t="str">
        <f>VLOOKUP(AC$7,Графік!$M$5:$P$35,3,0)</f>
        <v>ВВ</v>
      </c>
      <c r="AD13" s="159" t="str">
        <f>VLOOKUP(AD$7,Графік!$M$5:$P$35,3,0)</f>
        <v>Р</v>
      </c>
      <c r="AE13" s="188" t="str">
        <f>VLOOKUP(AE$7,Графік!$M$5:$P$35,3,0)</f>
        <v>Р</v>
      </c>
      <c r="AF13" s="124" t="str">
        <f>VLOOKUP(AF$7,Графік!$M$5:$P$35,3,0)</f>
        <v>Р</v>
      </c>
      <c r="AG13" s="124" t="str">
        <f>VLOOKUP(AG$7,Графік!$M$5:$P$35,3,0)</f>
        <v>Р</v>
      </c>
      <c r="AH13" s="124"/>
      <c r="AI13" s="124"/>
      <c r="AJ13" s="125"/>
      <c r="AK13" s="321">
        <f ca="1">SUMIF($F13:$AJ16,"Р",$F14:$AJ14)</f>
        <v>144</v>
      </c>
      <c r="AL13" s="279">
        <f ca="1">SUMIF($F15:$AJ16,"НУ",$F16:$AJ16)</f>
        <v>0</v>
      </c>
      <c r="AM13" s="305">
        <f ca="1">SUMIF(F13:AJ16,"РВ",F14:AJ14)</f>
        <v>14</v>
      </c>
      <c r="AN13" s="308">
        <f ca="1">AK13+AL13+AM13</f>
        <v>158</v>
      </c>
      <c r="AO13" s="310">
        <f t="shared" ref="AO13" si="3">COUNTIF($F13:$AJ16,"=Р")</f>
        <v>20</v>
      </c>
      <c r="AP13" s="311">
        <f>COUNTIF($F13:$AJ16,"=ВВ")</f>
        <v>5</v>
      </c>
      <c r="AQ13" s="311">
        <f>COUNTIF($F13:$AJ16,"=В")</f>
        <v>0</v>
      </c>
      <c r="AR13" s="241">
        <f>COUNTIF($F13:$AJ16,"=НА")</f>
        <v>0</v>
      </c>
      <c r="AS13" s="241">
        <f>COUNTIF(F13:AJ16,"=ТН")</f>
        <v>0</v>
      </c>
      <c r="AT13" s="241">
        <f>COUNTIF($F13:$AJ16,"=ВД")</f>
        <v>0</v>
      </c>
      <c r="AU13" s="241">
        <f>COUNTIF($F13:$AJ16,"=ВП")</f>
        <v>0</v>
      </c>
      <c r="AV13" s="241">
        <f>COUNTIF($F13:$AJ16,"=ДД")</f>
        <v>0</v>
      </c>
      <c r="AW13" s="241">
        <f>COUNTIF($F13:$AJ16,"=П")</f>
        <v>0</v>
      </c>
      <c r="AX13" s="241">
        <f>COUNTIF($F13:$AJ16,"=ПР")</f>
        <v>0</v>
      </c>
      <c r="AY13" s="316">
        <f>COUNTIF($F13:$AJ16,"=І")</f>
        <v>0</v>
      </c>
      <c r="AZ13" s="316">
        <f>COUNTIF($F13:$AJ16,"=НЗ")</f>
        <v>0</v>
      </c>
      <c r="BA13" s="318">
        <f>IF(C13&gt;1,Графік!$P$36,"")</f>
        <v>160</v>
      </c>
    </row>
    <row r="14" spans="1:53" ht="15" customHeight="1" x14ac:dyDescent="0.2">
      <c r="A14" s="293"/>
      <c r="B14" s="296"/>
      <c r="C14" s="299"/>
      <c r="D14" s="302"/>
      <c r="E14" s="146"/>
      <c r="F14" s="96">
        <f t="shared" ref="F14:U14" si="4">IF(F13="Р",8,"")</f>
        <v>8</v>
      </c>
      <c r="G14" s="97" t="str">
        <f t="shared" si="4"/>
        <v/>
      </c>
      <c r="H14" s="155">
        <v>5</v>
      </c>
      <c r="I14" s="97">
        <f t="shared" si="4"/>
        <v>8</v>
      </c>
      <c r="J14" s="97">
        <f t="shared" si="4"/>
        <v>8</v>
      </c>
      <c r="K14" s="97">
        <f t="shared" si="4"/>
        <v>8</v>
      </c>
      <c r="L14" s="97">
        <f t="shared" si="4"/>
        <v>8</v>
      </c>
      <c r="M14" s="97">
        <f t="shared" si="4"/>
        <v>8</v>
      </c>
      <c r="N14" s="97" t="str">
        <f t="shared" si="4"/>
        <v/>
      </c>
      <c r="O14" s="160">
        <v>5</v>
      </c>
      <c r="P14" s="97">
        <f t="shared" si="4"/>
        <v>8</v>
      </c>
      <c r="Q14" s="97">
        <f t="shared" si="4"/>
        <v>8</v>
      </c>
      <c r="R14" s="97">
        <f t="shared" si="4"/>
        <v>8</v>
      </c>
      <c r="S14" s="97">
        <f t="shared" si="4"/>
        <v>8</v>
      </c>
      <c r="T14" s="97">
        <f t="shared" si="4"/>
        <v>8</v>
      </c>
      <c r="U14" s="97" t="str">
        <f t="shared" si="4"/>
        <v/>
      </c>
      <c r="V14" s="97">
        <v>4</v>
      </c>
      <c r="W14" s="160">
        <v>8</v>
      </c>
      <c r="X14" s="160">
        <v>8</v>
      </c>
      <c r="Y14" s="160">
        <v>8</v>
      </c>
      <c r="Z14" s="160">
        <v>8</v>
      </c>
      <c r="AA14" s="160">
        <v>8</v>
      </c>
      <c r="AB14" s="97"/>
      <c r="AC14" s="97"/>
      <c r="AD14" s="160">
        <v>8</v>
      </c>
      <c r="AE14" s="179">
        <v>8</v>
      </c>
      <c r="AF14" s="97"/>
      <c r="AG14" s="97"/>
      <c r="AH14" s="97"/>
      <c r="AI14" s="97"/>
      <c r="AJ14" s="98"/>
      <c r="AK14" s="321"/>
      <c r="AL14" s="279"/>
      <c r="AM14" s="305"/>
      <c r="AN14" s="308"/>
      <c r="AO14" s="311"/>
      <c r="AP14" s="311"/>
      <c r="AQ14" s="311"/>
      <c r="AR14" s="241"/>
      <c r="AS14" s="241"/>
      <c r="AT14" s="241"/>
      <c r="AU14" s="241"/>
      <c r="AV14" s="241"/>
      <c r="AW14" s="241"/>
      <c r="AX14" s="241"/>
      <c r="AY14" s="316"/>
      <c r="AZ14" s="316"/>
      <c r="BA14" s="319"/>
    </row>
    <row r="15" spans="1:53" ht="15" customHeight="1" x14ac:dyDescent="0.2">
      <c r="A15" s="293"/>
      <c r="B15" s="296"/>
      <c r="C15" s="299"/>
      <c r="D15" s="302"/>
      <c r="E15" s="146"/>
      <c r="F15" s="100" t="str">
        <f t="shared" ref="F15:V15" si="5">IF(F16&gt;0,"НУ","")</f>
        <v/>
      </c>
      <c r="G15" s="101" t="str">
        <f t="shared" si="5"/>
        <v/>
      </c>
      <c r="H15" s="101" t="str">
        <f t="shared" si="5"/>
        <v/>
      </c>
      <c r="I15" s="101" t="str">
        <f t="shared" si="5"/>
        <v/>
      </c>
      <c r="J15" s="101" t="str">
        <f t="shared" si="5"/>
        <v/>
      </c>
      <c r="K15" s="101" t="str">
        <f t="shared" si="5"/>
        <v/>
      </c>
      <c r="L15" s="101" t="str">
        <f t="shared" si="5"/>
        <v/>
      </c>
      <c r="M15" s="101" t="str">
        <f t="shared" si="5"/>
        <v/>
      </c>
      <c r="N15" s="101" t="str">
        <f t="shared" si="5"/>
        <v/>
      </c>
      <c r="O15" s="101" t="str">
        <f t="shared" si="5"/>
        <v/>
      </c>
      <c r="P15" s="101" t="str">
        <f t="shared" si="5"/>
        <v/>
      </c>
      <c r="Q15" s="101" t="str">
        <f t="shared" si="5"/>
        <v/>
      </c>
      <c r="R15" s="101" t="str">
        <f t="shared" si="5"/>
        <v/>
      </c>
      <c r="S15" s="101" t="str">
        <f t="shared" si="5"/>
        <v/>
      </c>
      <c r="T15" s="101" t="str">
        <f t="shared" si="5"/>
        <v/>
      </c>
      <c r="U15" s="101" t="str">
        <f t="shared" si="5"/>
        <v/>
      </c>
      <c r="V15" s="101" t="str">
        <f t="shared" si="5"/>
        <v/>
      </c>
      <c r="W15" s="102"/>
      <c r="X15" s="102"/>
      <c r="Y15" s="102"/>
      <c r="Z15" s="102"/>
      <c r="AA15" s="102"/>
      <c r="AB15" s="101"/>
      <c r="AC15" s="101"/>
      <c r="AD15" s="102"/>
      <c r="AE15" s="180"/>
      <c r="AF15" s="101"/>
      <c r="AG15" s="101"/>
      <c r="AH15" s="101" t="str">
        <f t="shared" ref="AH15:AJ75" si="6">IF(AH16&gt;0,"НУ","")</f>
        <v/>
      </c>
      <c r="AI15" s="101" t="str">
        <f t="shared" si="6"/>
        <v/>
      </c>
      <c r="AJ15" s="130" t="str">
        <f t="shared" si="6"/>
        <v/>
      </c>
      <c r="AK15" s="321"/>
      <c r="AL15" s="279"/>
      <c r="AM15" s="305"/>
      <c r="AN15" s="308"/>
      <c r="AO15" s="311"/>
      <c r="AP15" s="311"/>
      <c r="AQ15" s="311"/>
      <c r="AR15" s="241"/>
      <c r="AS15" s="241"/>
      <c r="AT15" s="241"/>
      <c r="AU15" s="241"/>
      <c r="AV15" s="241"/>
      <c r="AW15" s="241"/>
      <c r="AX15" s="241"/>
      <c r="AY15" s="316"/>
      <c r="AZ15" s="316"/>
      <c r="BA15" s="319"/>
    </row>
    <row r="16" spans="1:53" ht="15" customHeight="1" thickBot="1" x14ac:dyDescent="0.25">
      <c r="A16" s="294"/>
      <c r="B16" s="297"/>
      <c r="C16" s="300"/>
      <c r="D16" s="303"/>
      <c r="E16" s="147"/>
      <c r="F16" s="105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94"/>
      <c r="X16" s="194"/>
      <c r="Y16" s="194"/>
      <c r="Z16" s="194"/>
      <c r="AA16" s="194"/>
      <c r="AB16" s="106"/>
      <c r="AC16" s="106"/>
      <c r="AD16" s="194"/>
      <c r="AE16" s="181"/>
      <c r="AF16" s="106"/>
      <c r="AG16" s="106"/>
      <c r="AH16" s="106"/>
      <c r="AI16" s="106"/>
      <c r="AJ16" s="107"/>
      <c r="AK16" s="322"/>
      <c r="AL16" s="280"/>
      <c r="AM16" s="306"/>
      <c r="AN16" s="309"/>
      <c r="AO16" s="312"/>
      <c r="AP16" s="312"/>
      <c r="AQ16" s="312"/>
      <c r="AR16" s="242"/>
      <c r="AS16" s="242"/>
      <c r="AT16" s="242"/>
      <c r="AU16" s="242"/>
      <c r="AV16" s="242"/>
      <c r="AW16" s="242"/>
      <c r="AX16" s="242"/>
      <c r="AY16" s="317"/>
      <c r="AZ16" s="317"/>
      <c r="BA16" s="320"/>
    </row>
    <row r="17" spans="1:53" ht="15" customHeight="1" x14ac:dyDescent="0.2">
      <c r="A17" s="292">
        <v>3</v>
      </c>
      <c r="B17" s="295" t="str">
        <f>IFERROR(VLOOKUP($C17,Списки!$A$1:$C$4003,2,0),"")</f>
        <v>Гуменюк  Тарас  Володимирович</v>
      </c>
      <c r="C17" s="343" t="s">
        <v>277</v>
      </c>
      <c r="D17" s="301" t="str">
        <f>IFERROR(VLOOKUP($C17,Списки!$A$1:$C$4003,3,0),"")</f>
        <v>менеджер з логістики</v>
      </c>
      <c r="E17" s="145"/>
      <c r="F17" s="92" t="str">
        <f>VLOOKUP(F$7,Графік!$M$5:$P$35,3,0)</f>
        <v>Р</v>
      </c>
      <c r="G17" s="124" t="str">
        <f>VLOOKUP(G$7,Графік!$M$5:$P$35,3,0)</f>
        <v>ВВ</v>
      </c>
      <c r="H17" s="124" t="s">
        <v>505</v>
      </c>
      <c r="I17" s="124" t="str">
        <f>VLOOKUP(I$7,Графік!$M$5:$P$35,3,0)</f>
        <v>Р</v>
      </c>
      <c r="J17" s="124" t="str">
        <f>VLOOKUP(J$7,Графік!$M$5:$P$35,3,0)</f>
        <v>Р</v>
      </c>
      <c r="K17" s="124" t="str">
        <f>VLOOKUP(K$7,Графік!$M$5:$P$35,3,0)</f>
        <v>Р</v>
      </c>
      <c r="L17" s="124" t="str">
        <f>VLOOKUP(L$7,Графік!$M$5:$P$35,3,0)</f>
        <v>Р</v>
      </c>
      <c r="M17" s="124" t="str">
        <f>VLOOKUP(M$7,Графік!$M$5:$P$35,3,0)</f>
        <v>Р</v>
      </c>
      <c r="N17" s="124" t="str">
        <f>VLOOKUP(N$7,Графік!$M$5:$P$35,3,0)</f>
        <v>ВВ</v>
      </c>
      <c r="O17" s="124" t="str">
        <f>VLOOKUP(O$7,Графік!$M$5:$P$35,3,0)</f>
        <v>ВВ</v>
      </c>
      <c r="P17" s="124" t="str">
        <f>VLOOKUP(P$7,Графік!$M$5:$P$35,3,0)</f>
        <v>Р</v>
      </c>
      <c r="Q17" s="124" t="str">
        <f>VLOOKUP(Q$7,Графік!$M$5:$P$35,3,0)</f>
        <v>Р</v>
      </c>
      <c r="R17" s="124" t="str">
        <f>VLOOKUP(R$7,Графік!$M$5:$P$35,3,0)</f>
        <v>Р</v>
      </c>
      <c r="S17" s="124" t="str">
        <f>VLOOKUP(S$7,Графік!$M$5:$P$35,3,0)</f>
        <v>Р</v>
      </c>
      <c r="T17" s="124" t="str">
        <f>VLOOKUP(T$7,Графік!$M$5:$P$35,3,0)</f>
        <v>Р</v>
      </c>
      <c r="U17" s="124" t="str">
        <f>VLOOKUP(U$7,Графік!$M$5:$P$35,3,0)</f>
        <v>ВВ</v>
      </c>
      <c r="V17" s="124" t="str">
        <f>VLOOKUP(V$7,Графік!$M$5:$P$35,3,0)</f>
        <v>ВВ</v>
      </c>
      <c r="W17" s="159" t="str">
        <f>VLOOKUP(W$7,Графік!$M$5:$P$35,3,0)</f>
        <v>Р</v>
      </c>
      <c r="X17" s="159" t="str">
        <f>VLOOKUP(X$7,Графік!$M$5:$P$35,3,0)</f>
        <v>Р</v>
      </c>
      <c r="Y17" s="159" t="str">
        <f>VLOOKUP(Y$7,Графік!$M$5:$P$35,3,0)</f>
        <v>Р</v>
      </c>
      <c r="Z17" s="159" t="str">
        <f>VLOOKUP(Z$7,Графік!$M$5:$P$35,3,0)</f>
        <v>Р</v>
      </c>
      <c r="AA17" s="159" t="str">
        <f>VLOOKUP(AA$7,Графік!$M$5:$P$35,3,0)</f>
        <v>Р</v>
      </c>
      <c r="AB17" s="124" t="s">
        <v>505</v>
      </c>
      <c r="AC17" s="124" t="str">
        <f>VLOOKUP(AC$7,Графік!$M$5:$P$35,3,0)</f>
        <v>ВВ</v>
      </c>
      <c r="AD17" s="159" t="str">
        <f>VLOOKUP(AD$7,Графік!$M$5:$P$35,3,0)</f>
        <v>Р</v>
      </c>
      <c r="AE17" s="188" t="str">
        <f>VLOOKUP(AE$7,Графік!$M$5:$P$35,3,0)</f>
        <v>Р</v>
      </c>
      <c r="AF17" s="124" t="str">
        <f>VLOOKUP(AF$7,Графік!$M$5:$P$35,3,0)</f>
        <v>Р</v>
      </c>
      <c r="AG17" s="124" t="str">
        <f>VLOOKUP(AG$7,Графік!$M$5:$P$35,3,0)</f>
        <v>Р</v>
      </c>
      <c r="AH17" s="124"/>
      <c r="AI17" s="124"/>
      <c r="AJ17" s="125"/>
      <c r="AK17" s="321">
        <f ca="1">SUMIF($F17:$AJ20,"Р",$F18:$AJ18)</f>
        <v>144</v>
      </c>
      <c r="AL17" s="279">
        <f ca="1">SUMIF($F19:$AJ20,"НУ",$F20:$AJ20)</f>
        <v>0</v>
      </c>
      <c r="AM17" s="305">
        <f ca="1">SUMIF(F17:AJ20,"РВ",F18:AJ18)</f>
        <v>7</v>
      </c>
      <c r="AN17" s="308">
        <f ca="1">AK17+AL17+AM17</f>
        <v>151</v>
      </c>
      <c r="AO17" s="310">
        <f t="shared" ref="AO17" si="7">COUNTIF($F17:$AJ20,"=Р")</f>
        <v>20</v>
      </c>
      <c r="AP17" s="311">
        <f>COUNTIF($F17:$AJ20,"=ВВ")</f>
        <v>6</v>
      </c>
      <c r="AQ17" s="311">
        <f>COUNTIF($F17:$AJ20,"=В")</f>
        <v>0</v>
      </c>
      <c r="AR17" s="241">
        <f>COUNTIF($F17:$AJ20,"=НА")</f>
        <v>0</v>
      </c>
      <c r="AS17" s="241">
        <f>COUNTIF(F17:AJ20,"=ТН")</f>
        <v>0</v>
      </c>
      <c r="AT17" s="241">
        <f>COUNTIF($F17:$AJ20,"=ВД")</f>
        <v>0</v>
      </c>
      <c r="AU17" s="241">
        <f>COUNTIF($F17:$AJ20,"=ВП")</f>
        <v>0</v>
      </c>
      <c r="AV17" s="241">
        <f>COUNTIF($F17:$AJ20,"=ДД")</f>
        <v>0</v>
      </c>
      <c r="AW17" s="241">
        <f>COUNTIF($F17:$AJ20,"=П")</f>
        <v>0</v>
      </c>
      <c r="AX17" s="241">
        <f>COUNTIF($F17:$AJ20,"=ПР")</f>
        <v>0</v>
      </c>
      <c r="AY17" s="316">
        <f>COUNTIF($F17:$AJ20,"=І")</f>
        <v>0</v>
      </c>
      <c r="AZ17" s="316">
        <f>COUNTIF($F17:$AJ20,"=НЗ")</f>
        <v>0</v>
      </c>
      <c r="BA17" s="318">
        <f>IF(C17&gt;1,Графік!$P$36,"")</f>
        <v>160</v>
      </c>
    </row>
    <row r="18" spans="1:53" ht="15" customHeight="1" x14ac:dyDescent="0.2">
      <c r="A18" s="293"/>
      <c r="B18" s="296"/>
      <c r="C18" s="299"/>
      <c r="D18" s="302"/>
      <c r="E18" s="146"/>
      <c r="F18" s="96">
        <f t="shared" ref="F18:V18" si="8">IF(F17="Р",8,"")</f>
        <v>8</v>
      </c>
      <c r="G18" s="97" t="str">
        <f t="shared" si="8"/>
        <v/>
      </c>
      <c r="H18" s="97" t="str">
        <f t="shared" si="8"/>
        <v/>
      </c>
      <c r="I18" s="97">
        <f t="shared" si="8"/>
        <v>8</v>
      </c>
      <c r="J18" s="97">
        <f t="shared" si="8"/>
        <v>8</v>
      </c>
      <c r="K18" s="97">
        <f t="shared" si="8"/>
        <v>8</v>
      </c>
      <c r="L18" s="97">
        <f t="shared" si="8"/>
        <v>8</v>
      </c>
      <c r="M18" s="97">
        <f t="shared" si="8"/>
        <v>8</v>
      </c>
      <c r="N18" s="97" t="str">
        <f t="shared" si="8"/>
        <v/>
      </c>
      <c r="O18" s="97" t="str">
        <f t="shared" si="8"/>
        <v/>
      </c>
      <c r="P18" s="97">
        <f t="shared" si="8"/>
        <v>8</v>
      </c>
      <c r="Q18" s="97">
        <f t="shared" si="8"/>
        <v>8</v>
      </c>
      <c r="R18" s="97">
        <f t="shared" si="8"/>
        <v>8</v>
      </c>
      <c r="S18" s="97">
        <f t="shared" si="8"/>
        <v>8</v>
      </c>
      <c r="T18" s="97">
        <f t="shared" si="8"/>
        <v>8</v>
      </c>
      <c r="U18" s="97" t="str">
        <f t="shared" si="8"/>
        <v/>
      </c>
      <c r="V18" s="97" t="str">
        <f t="shared" si="8"/>
        <v/>
      </c>
      <c r="W18" s="160">
        <v>8</v>
      </c>
      <c r="X18" s="160">
        <v>8</v>
      </c>
      <c r="Y18" s="160">
        <v>8</v>
      </c>
      <c r="Z18" s="160">
        <v>8</v>
      </c>
      <c r="AA18" s="160">
        <v>8</v>
      </c>
      <c r="AB18" s="97">
        <v>7</v>
      </c>
      <c r="AC18" s="97"/>
      <c r="AD18" s="160">
        <v>8</v>
      </c>
      <c r="AE18" s="179">
        <v>8</v>
      </c>
      <c r="AF18" s="97"/>
      <c r="AG18" s="97"/>
      <c r="AH18" s="97"/>
      <c r="AI18" s="97"/>
      <c r="AJ18" s="98"/>
      <c r="AK18" s="321"/>
      <c r="AL18" s="279"/>
      <c r="AM18" s="305"/>
      <c r="AN18" s="308"/>
      <c r="AO18" s="311"/>
      <c r="AP18" s="311"/>
      <c r="AQ18" s="311"/>
      <c r="AR18" s="241"/>
      <c r="AS18" s="241"/>
      <c r="AT18" s="241"/>
      <c r="AU18" s="241"/>
      <c r="AV18" s="241"/>
      <c r="AW18" s="241"/>
      <c r="AX18" s="241"/>
      <c r="AY18" s="316"/>
      <c r="AZ18" s="316"/>
      <c r="BA18" s="319"/>
    </row>
    <row r="19" spans="1:53" ht="15" customHeight="1" x14ac:dyDescent="0.2">
      <c r="A19" s="293"/>
      <c r="B19" s="296"/>
      <c r="C19" s="299"/>
      <c r="D19" s="302"/>
      <c r="E19" s="146"/>
      <c r="F19" s="100" t="str">
        <f t="shared" ref="F19:V19" si="9">IF(F20&gt;0,"НУ","")</f>
        <v/>
      </c>
      <c r="G19" s="101" t="str">
        <f t="shared" si="9"/>
        <v/>
      </c>
      <c r="H19" s="101" t="str">
        <f t="shared" si="9"/>
        <v/>
      </c>
      <c r="I19" s="101" t="str">
        <f t="shared" si="9"/>
        <v/>
      </c>
      <c r="J19" s="101" t="str">
        <f t="shared" si="9"/>
        <v/>
      </c>
      <c r="K19" s="101" t="str">
        <f t="shared" si="9"/>
        <v/>
      </c>
      <c r="L19" s="101" t="str">
        <f t="shared" si="9"/>
        <v/>
      </c>
      <c r="M19" s="101" t="str">
        <f t="shared" si="9"/>
        <v/>
      </c>
      <c r="N19" s="101" t="str">
        <f t="shared" si="9"/>
        <v/>
      </c>
      <c r="O19" s="101" t="str">
        <f t="shared" si="9"/>
        <v/>
      </c>
      <c r="P19" s="101" t="str">
        <f t="shared" si="9"/>
        <v/>
      </c>
      <c r="Q19" s="101" t="str">
        <f t="shared" si="9"/>
        <v/>
      </c>
      <c r="R19" s="101" t="str">
        <f t="shared" si="9"/>
        <v/>
      </c>
      <c r="S19" s="101" t="str">
        <f t="shared" si="9"/>
        <v/>
      </c>
      <c r="T19" s="101" t="str">
        <f t="shared" si="9"/>
        <v/>
      </c>
      <c r="U19" s="101" t="str">
        <f t="shared" si="9"/>
        <v/>
      </c>
      <c r="V19" s="101" t="str">
        <f t="shared" si="9"/>
        <v/>
      </c>
      <c r="W19" s="102"/>
      <c r="X19" s="102"/>
      <c r="Y19" s="102"/>
      <c r="Z19" s="102"/>
      <c r="AA19" s="102"/>
      <c r="AB19" s="101"/>
      <c r="AC19" s="101"/>
      <c r="AD19" s="102"/>
      <c r="AE19" s="180"/>
      <c r="AF19" s="101"/>
      <c r="AG19" s="101"/>
      <c r="AH19" s="101" t="str">
        <f t="shared" si="6"/>
        <v/>
      </c>
      <c r="AI19" s="101" t="str">
        <f t="shared" si="6"/>
        <v/>
      </c>
      <c r="AJ19" s="130" t="str">
        <f t="shared" si="6"/>
        <v/>
      </c>
      <c r="AK19" s="321"/>
      <c r="AL19" s="279"/>
      <c r="AM19" s="305"/>
      <c r="AN19" s="308"/>
      <c r="AO19" s="311"/>
      <c r="AP19" s="311"/>
      <c r="AQ19" s="311"/>
      <c r="AR19" s="241"/>
      <c r="AS19" s="241"/>
      <c r="AT19" s="241"/>
      <c r="AU19" s="241"/>
      <c r="AV19" s="241"/>
      <c r="AW19" s="241"/>
      <c r="AX19" s="241"/>
      <c r="AY19" s="316"/>
      <c r="AZ19" s="316"/>
      <c r="BA19" s="319"/>
    </row>
    <row r="20" spans="1:53" ht="15" customHeight="1" thickBot="1" x14ac:dyDescent="0.25">
      <c r="A20" s="294"/>
      <c r="B20" s="297"/>
      <c r="C20" s="300"/>
      <c r="D20" s="303"/>
      <c r="E20" s="147"/>
      <c r="F20" s="105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94"/>
      <c r="X20" s="194"/>
      <c r="Y20" s="194"/>
      <c r="Z20" s="194"/>
      <c r="AA20" s="194"/>
      <c r="AB20" s="106"/>
      <c r="AC20" s="106"/>
      <c r="AD20" s="194"/>
      <c r="AE20" s="181"/>
      <c r="AF20" s="106"/>
      <c r="AG20" s="106"/>
      <c r="AH20" s="106"/>
      <c r="AI20" s="106"/>
      <c r="AJ20" s="107"/>
      <c r="AK20" s="322"/>
      <c r="AL20" s="280"/>
      <c r="AM20" s="306"/>
      <c r="AN20" s="309"/>
      <c r="AO20" s="312"/>
      <c r="AP20" s="312"/>
      <c r="AQ20" s="312"/>
      <c r="AR20" s="242"/>
      <c r="AS20" s="242"/>
      <c r="AT20" s="242"/>
      <c r="AU20" s="242"/>
      <c r="AV20" s="242"/>
      <c r="AW20" s="242"/>
      <c r="AX20" s="242"/>
      <c r="AY20" s="317"/>
      <c r="AZ20" s="317"/>
      <c r="BA20" s="320"/>
    </row>
    <row r="21" spans="1:53" ht="15" customHeight="1" x14ac:dyDescent="0.2">
      <c r="A21" s="292">
        <v>4</v>
      </c>
      <c r="B21" s="295" t="str">
        <f>IFERROR(VLOOKUP($C21,Списки!$A$1:$C$4003,2,0),"")</f>
        <v>Кобзар  Наталія  Анатоліївна</v>
      </c>
      <c r="C21" s="343" t="s">
        <v>279</v>
      </c>
      <c r="D21" s="301" t="str">
        <f>IFERROR(VLOOKUP($C21,Списки!$A$1:$C$4003,3,0),"")</f>
        <v>начальник відділу ЗЕЗ</v>
      </c>
      <c r="E21" s="145"/>
      <c r="F21" s="92" t="str">
        <f>VLOOKUP(F$7,Графік!$M$5:$P$35,3,0)</f>
        <v>Р</v>
      </c>
      <c r="G21" s="124" t="s">
        <v>505</v>
      </c>
      <c r="H21" s="124" t="str">
        <f>VLOOKUP(H$7,Графік!$M$5:$P$35,3,0)</f>
        <v>ВВ</v>
      </c>
      <c r="I21" s="124" t="str">
        <f>VLOOKUP(I$7,Графік!$M$5:$P$35,3,0)</f>
        <v>Р</v>
      </c>
      <c r="J21" s="124" t="str">
        <f>VLOOKUP(J$7,Графік!$M$5:$P$35,3,0)</f>
        <v>Р</v>
      </c>
      <c r="K21" s="124" t="str">
        <f>VLOOKUP(K$7,Графік!$M$5:$P$35,3,0)</f>
        <v>Р</v>
      </c>
      <c r="L21" s="124" t="str">
        <f>VLOOKUP(L$7,Графік!$M$5:$P$35,3,0)</f>
        <v>Р</v>
      </c>
      <c r="M21" s="124" t="str">
        <f>VLOOKUP(M$7,Графік!$M$5:$P$35,3,0)</f>
        <v>Р</v>
      </c>
      <c r="N21" s="124" t="str">
        <f>VLOOKUP(N$7,Графік!$M$5:$P$35,3,0)</f>
        <v>ВВ</v>
      </c>
      <c r="O21" s="124" t="str">
        <f>VLOOKUP(O$7,Графік!$M$5:$P$35,3,0)</f>
        <v>ВВ</v>
      </c>
      <c r="P21" s="124" t="str">
        <f>VLOOKUP(P$7,Графік!$M$5:$P$35,3,0)</f>
        <v>Р</v>
      </c>
      <c r="Q21" s="124" t="str">
        <f>VLOOKUP(Q$7,Графік!$M$5:$P$35,3,0)</f>
        <v>Р</v>
      </c>
      <c r="R21" s="124" t="str">
        <f>VLOOKUP(R$7,Графік!$M$5:$P$35,3,0)</f>
        <v>Р</v>
      </c>
      <c r="S21" s="124" t="str">
        <f>VLOOKUP(S$7,Графік!$M$5:$P$35,3,0)</f>
        <v>Р</v>
      </c>
      <c r="T21" s="124" t="str">
        <f>VLOOKUP(T$7,Графік!$M$5:$P$35,3,0)</f>
        <v>Р</v>
      </c>
      <c r="U21" s="124" t="s">
        <v>505</v>
      </c>
      <c r="V21" s="124" t="str">
        <f>VLOOKUP(V$7,Графік!$M$5:$P$35,3,0)</f>
        <v>ВВ</v>
      </c>
      <c r="W21" s="159" t="str">
        <f>VLOOKUP(W$7,Графік!$M$5:$P$35,3,0)</f>
        <v>Р</v>
      </c>
      <c r="X21" s="159" t="str">
        <f>VLOOKUP(X$7,Графік!$M$5:$P$35,3,0)</f>
        <v>Р</v>
      </c>
      <c r="Y21" s="159" t="str">
        <f>VLOOKUP(Y$7,Графік!$M$5:$P$35,3,0)</f>
        <v>Р</v>
      </c>
      <c r="Z21" s="159" t="str">
        <f>VLOOKUP(Z$7,Графік!$M$5:$P$35,3,0)</f>
        <v>Р</v>
      </c>
      <c r="AA21" s="159" t="str">
        <f>VLOOKUP(AA$7,Графік!$M$5:$P$35,3,0)</f>
        <v>Р</v>
      </c>
      <c r="AB21" s="124" t="str">
        <f>VLOOKUP(AB$7,Графік!$M$5:$P$35,3,0)</f>
        <v>ВВ</v>
      </c>
      <c r="AC21" s="124" t="str">
        <f>VLOOKUP(AC$7,Графік!$M$5:$P$35,3,0)</f>
        <v>ВВ</v>
      </c>
      <c r="AD21" s="159" t="str">
        <f>VLOOKUP(AD$7,Графік!$M$5:$P$35,3,0)</f>
        <v>Р</v>
      </c>
      <c r="AE21" s="188" t="str">
        <f>VLOOKUP(AE$7,Графік!$M$5:$P$35,3,0)</f>
        <v>Р</v>
      </c>
      <c r="AF21" s="124" t="str">
        <f>VLOOKUP(AF$7,Графік!$M$5:$P$35,3,0)</f>
        <v>Р</v>
      </c>
      <c r="AG21" s="124" t="str">
        <f>VLOOKUP(AG$7,Графік!$M$5:$P$35,3,0)</f>
        <v>Р</v>
      </c>
      <c r="AH21" s="124"/>
      <c r="AI21" s="124"/>
      <c r="AJ21" s="125"/>
      <c r="AK21" s="321">
        <f ca="1">SUMIF($F21:$AJ24,"Р",$F22:$AJ22)</f>
        <v>128</v>
      </c>
      <c r="AL21" s="279">
        <f ca="1">SUMIF($F23:$AJ24,"НУ",$F24:$AJ24)</f>
        <v>0</v>
      </c>
      <c r="AM21" s="305">
        <f ca="1">SUMIF(F21:AJ24,"РВ",F22:AJ22)</f>
        <v>12</v>
      </c>
      <c r="AN21" s="308">
        <f ca="1">AK21+AL21+AM21</f>
        <v>140</v>
      </c>
      <c r="AO21" s="310">
        <f t="shared" ref="AO21" si="10">COUNTIF($F21:$AJ24,"=Р")</f>
        <v>20</v>
      </c>
      <c r="AP21" s="311">
        <f>COUNTIF($F21:$AJ24,"=ВВ")</f>
        <v>6</v>
      </c>
      <c r="AQ21" s="311">
        <f>COUNTIF($F21:$AJ24,"=В")</f>
        <v>0</v>
      </c>
      <c r="AR21" s="241">
        <f>COUNTIF($F21:$AJ24,"=НА")</f>
        <v>0</v>
      </c>
      <c r="AS21" s="241">
        <f>COUNTIF(F21:AJ24,"=ТН")</f>
        <v>0</v>
      </c>
      <c r="AT21" s="241">
        <f>COUNTIF($F21:$AJ24,"=ВД")</f>
        <v>0</v>
      </c>
      <c r="AU21" s="241">
        <f>COUNTIF($F21:$AJ24,"=ВП")</f>
        <v>0</v>
      </c>
      <c r="AV21" s="241">
        <f>COUNTIF($F21:$AJ24,"=ДД")</f>
        <v>0</v>
      </c>
      <c r="AW21" s="241">
        <f>COUNTIF($F21:$AJ24,"=П")</f>
        <v>0</v>
      </c>
      <c r="AX21" s="241">
        <f>COUNTIF($F21:$AJ24,"=ПР")</f>
        <v>0</v>
      </c>
      <c r="AY21" s="316">
        <f>COUNTIF($F21:$AJ24,"=І")</f>
        <v>0</v>
      </c>
      <c r="AZ21" s="316">
        <f>COUNTIF($F21:$AJ24,"=НЗ")</f>
        <v>0</v>
      </c>
      <c r="BA21" s="318">
        <f>IF(C21&gt;1,Графік!$P$36,"")</f>
        <v>160</v>
      </c>
    </row>
    <row r="22" spans="1:53" ht="15" customHeight="1" x14ac:dyDescent="0.2">
      <c r="A22" s="293"/>
      <c r="B22" s="296"/>
      <c r="C22" s="299"/>
      <c r="D22" s="302"/>
      <c r="E22" s="146"/>
      <c r="F22" s="96">
        <v>8</v>
      </c>
      <c r="G22" s="97">
        <v>6</v>
      </c>
      <c r="H22" s="97" t="str">
        <f t="shared" ref="H22:V22" si="11">IF(H21="Р",8,"")</f>
        <v/>
      </c>
      <c r="I22" s="97">
        <v>8</v>
      </c>
      <c r="J22" s="97">
        <v>8</v>
      </c>
      <c r="K22" s="97">
        <v>8</v>
      </c>
      <c r="L22" s="97">
        <v>8</v>
      </c>
      <c r="M22" s="97">
        <f t="shared" si="11"/>
        <v>8</v>
      </c>
      <c r="N22" s="97" t="str">
        <f t="shared" si="11"/>
        <v/>
      </c>
      <c r="O22" s="97" t="str">
        <f t="shared" si="11"/>
        <v/>
      </c>
      <c r="P22" s="97">
        <f t="shared" si="11"/>
        <v>8</v>
      </c>
      <c r="Q22" s="97">
        <f t="shared" si="11"/>
        <v>8</v>
      </c>
      <c r="R22" s="97">
        <f t="shared" si="11"/>
        <v>8</v>
      </c>
      <c r="S22" s="97">
        <f t="shared" si="11"/>
        <v>8</v>
      </c>
      <c r="T22" s="97">
        <f t="shared" si="11"/>
        <v>8</v>
      </c>
      <c r="U22" s="97">
        <v>6</v>
      </c>
      <c r="V22" s="97" t="str">
        <f t="shared" si="11"/>
        <v/>
      </c>
      <c r="W22" s="160">
        <v>8</v>
      </c>
      <c r="X22" s="160">
        <v>8</v>
      </c>
      <c r="Y22" s="160">
        <v>8</v>
      </c>
      <c r="Z22" s="160"/>
      <c r="AA22" s="160"/>
      <c r="AB22" s="97"/>
      <c r="AC22" s="97"/>
      <c r="AD22" s="160">
        <v>8</v>
      </c>
      <c r="AE22" s="179">
        <v>8</v>
      </c>
      <c r="AF22" s="97"/>
      <c r="AG22" s="97"/>
      <c r="AH22" s="97"/>
      <c r="AI22" s="97"/>
      <c r="AJ22" s="98"/>
      <c r="AK22" s="321"/>
      <c r="AL22" s="279"/>
      <c r="AM22" s="305"/>
      <c r="AN22" s="308"/>
      <c r="AO22" s="311"/>
      <c r="AP22" s="311"/>
      <c r="AQ22" s="311"/>
      <c r="AR22" s="241"/>
      <c r="AS22" s="241"/>
      <c r="AT22" s="241"/>
      <c r="AU22" s="241"/>
      <c r="AV22" s="241"/>
      <c r="AW22" s="241"/>
      <c r="AX22" s="241"/>
      <c r="AY22" s="316"/>
      <c r="AZ22" s="316"/>
      <c r="BA22" s="319"/>
    </row>
    <row r="23" spans="1:53" ht="15" customHeight="1" x14ac:dyDescent="0.2">
      <c r="A23" s="293"/>
      <c r="B23" s="296"/>
      <c r="C23" s="299"/>
      <c r="D23" s="302"/>
      <c r="E23" s="146"/>
      <c r="F23" s="100" t="str">
        <f t="shared" ref="F23:V23" si="12">IF(F24&gt;0,"НУ","")</f>
        <v/>
      </c>
      <c r="G23" s="101" t="str">
        <f t="shared" si="12"/>
        <v/>
      </c>
      <c r="H23" s="101" t="str">
        <f t="shared" si="12"/>
        <v/>
      </c>
      <c r="I23" s="101" t="str">
        <f t="shared" si="12"/>
        <v/>
      </c>
      <c r="J23" s="101" t="str">
        <f t="shared" si="12"/>
        <v/>
      </c>
      <c r="K23" s="101" t="str">
        <f t="shared" si="12"/>
        <v/>
      </c>
      <c r="L23" s="101" t="str">
        <f t="shared" si="12"/>
        <v/>
      </c>
      <c r="M23" s="101" t="str">
        <f t="shared" si="12"/>
        <v/>
      </c>
      <c r="N23" s="101" t="str">
        <f t="shared" si="12"/>
        <v/>
      </c>
      <c r="O23" s="101" t="str">
        <f t="shared" si="12"/>
        <v/>
      </c>
      <c r="P23" s="101" t="str">
        <f t="shared" si="12"/>
        <v/>
      </c>
      <c r="Q23" s="101" t="str">
        <f t="shared" si="12"/>
        <v/>
      </c>
      <c r="R23" s="101" t="str">
        <f t="shared" si="12"/>
        <v/>
      </c>
      <c r="S23" s="101" t="str">
        <f t="shared" si="12"/>
        <v/>
      </c>
      <c r="T23" s="101" t="str">
        <f t="shared" si="12"/>
        <v/>
      </c>
      <c r="U23" s="101" t="str">
        <f t="shared" si="12"/>
        <v/>
      </c>
      <c r="V23" s="101" t="str">
        <f t="shared" si="12"/>
        <v/>
      </c>
      <c r="W23" s="102"/>
      <c r="X23" s="102"/>
      <c r="Y23" s="102"/>
      <c r="Z23" s="102"/>
      <c r="AA23" s="102"/>
      <c r="AB23" s="101"/>
      <c r="AC23" s="101"/>
      <c r="AD23" s="102"/>
      <c r="AE23" s="180"/>
      <c r="AF23" s="101"/>
      <c r="AG23" s="101"/>
      <c r="AH23" s="101" t="str">
        <f t="shared" si="6"/>
        <v/>
      </c>
      <c r="AI23" s="101" t="str">
        <f t="shared" si="6"/>
        <v/>
      </c>
      <c r="AJ23" s="130" t="str">
        <f t="shared" si="6"/>
        <v/>
      </c>
      <c r="AK23" s="321"/>
      <c r="AL23" s="279"/>
      <c r="AM23" s="305"/>
      <c r="AN23" s="308"/>
      <c r="AO23" s="311"/>
      <c r="AP23" s="311"/>
      <c r="AQ23" s="311"/>
      <c r="AR23" s="241"/>
      <c r="AS23" s="241"/>
      <c r="AT23" s="241"/>
      <c r="AU23" s="241"/>
      <c r="AV23" s="241"/>
      <c r="AW23" s="241"/>
      <c r="AX23" s="241"/>
      <c r="AY23" s="316"/>
      <c r="AZ23" s="316"/>
      <c r="BA23" s="319"/>
    </row>
    <row r="24" spans="1:53" ht="15" customHeight="1" thickBot="1" x14ac:dyDescent="0.25">
      <c r="A24" s="294"/>
      <c r="B24" s="297"/>
      <c r="C24" s="300"/>
      <c r="D24" s="303"/>
      <c r="E24" s="147"/>
      <c r="F24" s="105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94"/>
      <c r="X24" s="194"/>
      <c r="Y24" s="194"/>
      <c r="Z24" s="194"/>
      <c r="AA24" s="194"/>
      <c r="AB24" s="106"/>
      <c r="AC24" s="106"/>
      <c r="AD24" s="194"/>
      <c r="AE24" s="181"/>
      <c r="AF24" s="106"/>
      <c r="AG24" s="106"/>
      <c r="AH24" s="106"/>
      <c r="AI24" s="106"/>
      <c r="AJ24" s="107"/>
      <c r="AK24" s="322"/>
      <c r="AL24" s="280"/>
      <c r="AM24" s="306"/>
      <c r="AN24" s="309"/>
      <c r="AO24" s="312"/>
      <c r="AP24" s="312"/>
      <c r="AQ24" s="312"/>
      <c r="AR24" s="242"/>
      <c r="AS24" s="242"/>
      <c r="AT24" s="242"/>
      <c r="AU24" s="242"/>
      <c r="AV24" s="242"/>
      <c r="AW24" s="242"/>
      <c r="AX24" s="242"/>
      <c r="AY24" s="317"/>
      <c r="AZ24" s="317"/>
      <c r="BA24" s="320"/>
    </row>
    <row r="25" spans="1:53" ht="15" customHeight="1" x14ac:dyDescent="0.2">
      <c r="A25" s="292">
        <v>5</v>
      </c>
      <c r="B25" s="295" t="str">
        <f>IFERROR(VLOOKUP($C25,Списки!$A$1:$C$4003,2,0),"")</f>
        <v>Купченко  Іван  Петрович</v>
      </c>
      <c r="C25" s="343" t="s">
        <v>282</v>
      </c>
      <c r="D25" s="301" t="str">
        <f>IFERROR(VLOOKUP($C25,Списки!$A$1:$C$4003,3,0),"")</f>
        <v>менеджер з логістики</v>
      </c>
      <c r="E25" s="145"/>
      <c r="F25" s="92" t="str">
        <f>VLOOKUP(F$7,Графік!$M$5:$P$35,3,0)</f>
        <v>Р</v>
      </c>
      <c r="G25" s="124" t="str">
        <f>VLOOKUP(G$7,Графік!$M$5:$P$35,3,0)</f>
        <v>ВВ</v>
      </c>
      <c r="H25" s="124" t="str">
        <f>VLOOKUP(H$7,Графік!$M$5:$P$35,3,0)</f>
        <v>ВВ</v>
      </c>
      <c r="I25" s="124" t="str">
        <f>VLOOKUP(I$7,Графік!$M$5:$P$35,3,0)</f>
        <v>Р</v>
      </c>
      <c r="J25" s="124" t="str">
        <f>VLOOKUP(J$7,Графік!$M$5:$P$35,3,0)</f>
        <v>Р</v>
      </c>
      <c r="K25" s="124" t="str">
        <f>VLOOKUP(K$7,Графік!$M$5:$P$35,3,0)</f>
        <v>Р</v>
      </c>
      <c r="L25" s="124" t="str">
        <f>VLOOKUP(L$7,Графік!$M$5:$P$35,3,0)</f>
        <v>Р</v>
      </c>
      <c r="M25" s="154" t="s">
        <v>501</v>
      </c>
      <c r="N25" s="124" t="str">
        <f>VLOOKUP(N$7,Графік!$M$5:$P$35,3,0)</f>
        <v>ВВ</v>
      </c>
      <c r="O25" s="124" t="str">
        <f>VLOOKUP(O$7,Графік!$M$5:$P$35,3,0)</f>
        <v>ВВ</v>
      </c>
      <c r="P25" s="124" t="str">
        <f>VLOOKUP(P$7,Графік!$M$5:$P$35,3,0)</f>
        <v>Р</v>
      </c>
      <c r="Q25" s="124" t="str">
        <f>VLOOKUP(Q$7,Графік!$M$5:$P$35,3,0)</f>
        <v>Р</v>
      </c>
      <c r="R25" s="124" t="str">
        <f>VLOOKUP(R$7,Графік!$M$5:$P$35,3,0)</f>
        <v>Р</v>
      </c>
      <c r="S25" s="124" t="str">
        <f>VLOOKUP(S$7,Графік!$M$5:$P$35,3,0)</f>
        <v>Р</v>
      </c>
      <c r="T25" s="124" t="str">
        <f>VLOOKUP(T$7,Графік!$M$5:$P$35,3,0)</f>
        <v>Р</v>
      </c>
      <c r="U25" s="154" t="s">
        <v>505</v>
      </c>
      <c r="V25" s="124" t="str">
        <f>VLOOKUP(V$7,Графік!$M$5:$P$35,3,0)</f>
        <v>ВВ</v>
      </c>
      <c r="W25" s="159" t="str">
        <f>VLOOKUP(W$7,Графік!$M$5:$P$35,3,0)</f>
        <v>Р</v>
      </c>
      <c r="X25" s="159" t="str">
        <f>VLOOKUP(X$7,Графік!$M$5:$P$35,3,0)</f>
        <v>Р</v>
      </c>
      <c r="Y25" s="159" t="str">
        <f>VLOOKUP(Y$7,Графік!$M$5:$P$35,3,0)</f>
        <v>Р</v>
      </c>
      <c r="Z25" s="159" t="s">
        <v>501</v>
      </c>
      <c r="AA25" s="159" t="str">
        <f>VLOOKUP(AA$7,Графік!$M$5:$P$35,3,0)</f>
        <v>Р</v>
      </c>
      <c r="AB25" s="124" t="str">
        <f>VLOOKUP(AB$7,Графік!$M$5:$P$35,3,0)</f>
        <v>ВВ</v>
      </c>
      <c r="AC25" s="154" t="s">
        <v>505</v>
      </c>
      <c r="AD25" s="159" t="str">
        <f>VLOOKUP(AD$7,Графік!$M$5:$P$35,3,0)</f>
        <v>Р</v>
      </c>
      <c r="AE25" s="188" t="str">
        <f>VLOOKUP(AE$7,Графік!$M$5:$P$35,3,0)</f>
        <v>Р</v>
      </c>
      <c r="AF25" s="124" t="str">
        <f>VLOOKUP(AF$7,Графік!$M$5:$P$35,3,0)</f>
        <v>Р</v>
      </c>
      <c r="AG25" s="124" t="str">
        <f>VLOOKUP(AG$7,Графік!$M$5:$P$35,3,0)</f>
        <v>Р</v>
      </c>
      <c r="AH25" s="124"/>
      <c r="AI25" s="124"/>
      <c r="AJ25" s="125"/>
      <c r="AK25" s="321">
        <f ca="1">SUMIF($F25:$AJ28,"Р",$F26:$AJ26)</f>
        <v>94</v>
      </c>
      <c r="AL25" s="279">
        <f ca="1">SUMIF($F27:$AJ28,"НУ",$F28:$AJ28)</f>
        <v>0</v>
      </c>
      <c r="AM25" s="305">
        <f ca="1">SUMIF(F25:AJ28,"РВ",F26:AJ26)</f>
        <v>6</v>
      </c>
      <c r="AN25" s="308">
        <f ca="1">AK25+AL25+AM25</f>
        <v>100</v>
      </c>
      <c r="AO25" s="310">
        <f t="shared" ref="AO25" si="13">COUNTIF($F25:$AJ28,"=Р")</f>
        <v>18</v>
      </c>
      <c r="AP25" s="311">
        <f>COUNTIF($F25:$AJ28,"=ВВ")</f>
        <v>6</v>
      </c>
      <c r="AQ25" s="311">
        <f>COUNTIF($F25:$AJ28,"=В")</f>
        <v>0</v>
      </c>
      <c r="AR25" s="241">
        <f>COUNTIF($F25:$AJ28,"=НА")</f>
        <v>0</v>
      </c>
      <c r="AS25" s="241">
        <f>COUNTIF(F25:AJ28,"=ТН")</f>
        <v>0</v>
      </c>
      <c r="AT25" s="241">
        <f>COUNTIF($F25:$AJ28,"=ВД")</f>
        <v>0</v>
      </c>
      <c r="AU25" s="241">
        <f>COUNTIF($F25:$AJ28,"=ВП")</f>
        <v>0</v>
      </c>
      <c r="AV25" s="241">
        <f>COUNTIF($F25:$AJ28,"=ДД")</f>
        <v>0</v>
      </c>
      <c r="AW25" s="241">
        <f>COUNTIF($F25:$AJ28,"=П")</f>
        <v>0</v>
      </c>
      <c r="AX25" s="241">
        <f>COUNTIF($F25:$AJ28,"=ПР")</f>
        <v>0</v>
      </c>
      <c r="AY25" s="316">
        <f>COUNTIF($F25:$AJ28,"=І")</f>
        <v>0</v>
      </c>
      <c r="AZ25" s="316">
        <f>COUNTIF($F25:$AJ28,"=НЗ")</f>
        <v>2</v>
      </c>
      <c r="BA25" s="318">
        <f>IF(C25&gt;1,Графік!$P$36,"")</f>
        <v>160</v>
      </c>
    </row>
    <row r="26" spans="1:53" ht="15" customHeight="1" x14ac:dyDescent="0.2">
      <c r="A26" s="293"/>
      <c r="B26" s="296"/>
      <c r="C26" s="299"/>
      <c r="D26" s="302"/>
      <c r="E26" s="146"/>
      <c r="F26" s="156">
        <v>8</v>
      </c>
      <c r="G26" s="155" t="str">
        <f t="shared" ref="G26:V26" si="14">IF(G25="Р",8,"")</f>
        <v/>
      </c>
      <c r="H26" s="155" t="str">
        <f t="shared" si="14"/>
        <v/>
      </c>
      <c r="I26" s="155">
        <v>7</v>
      </c>
      <c r="J26" s="155">
        <v>5</v>
      </c>
      <c r="K26" s="155">
        <v>2</v>
      </c>
      <c r="L26" s="155">
        <f t="shared" si="14"/>
        <v>8</v>
      </c>
      <c r="M26" s="155"/>
      <c r="N26" s="155" t="str">
        <f t="shared" si="14"/>
        <v/>
      </c>
      <c r="O26" s="155" t="str">
        <f t="shared" si="14"/>
        <v/>
      </c>
      <c r="P26" s="155">
        <v>6</v>
      </c>
      <c r="Q26" s="155">
        <f t="shared" si="14"/>
        <v>8</v>
      </c>
      <c r="R26" s="155">
        <v>7</v>
      </c>
      <c r="S26" s="155">
        <f t="shared" si="14"/>
        <v>8</v>
      </c>
      <c r="T26" s="155">
        <v>3</v>
      </c>
      <c r="U26" s="155">
        <v>3</v>
      </c>
      <c r="V26" s="97" t="str">
        <f t="shared" si="14"/>
        <v/>
      </c>
      <c r="W26" s="160">
        <v>6</v>
      </c>
      <c r="X26" s="160">
        <v>7</v>
      </c>
      <c r="Y26" s="160">
        <v>5</v>
      </c>
      <c r="Z26" s="160"/>
      <c r="AA26" s="160">
        <v>8</v>
      </c>
      <c r="AB26" s="97"/>
      <c r="AC26" s="155">
        <v>3</v>
      </c>
      <c r="AD26" s="160">
        <v>6</v>
      </c>
      <c r="AE26" s="179"/>
      <c r="AF26" s="97"/>
      <c r="AG26" s="97"/>
      <c r="AH26" s="97"/>
      <c r="AI26" s="97"/>
      <c r="AJ26" s="98"/>
      <c r="AK26" s="321"/>
      <c r="AL26" s="279"/>
      <c r="AM26" s="305"/>
      <c r="AN26" s="308"/>
      <c r="AO26" s="311"/>
      <c r="AP26" s="311"/>
      <c r="AQ26" s="311"/>
      <c r="AR26" s="241"/>
      <c r="AS26" s="241"/>
      <c r="AT26" s="241"/>
      <c r="AU26" s="241"/>
      <c r="AV26" s="241"/>
      <c r="AW26" s="241"/>
      <c r="AX26" s="241"/>
      <c r="AY26" s="316"/>
      <c r="AZ26" s="316"/>
      <c r="BA26" s="319"/>
    </row>
    <row r="27" spans="1:53" ht="15" customHeight="1" x14ac:dyDescent="0.2">
      <c r="A27" s="293"/>
      <c r="B27" s="296"/>
      <c r="C27" s="299"/>
      <c r="D27" s="302"/>
      <c r="E27" s="146"/>
      <c r="F27" s="100" t="str">
        <f t="shared" ref="F27:V27" si="15">IF(F28&gt;0,"НУ","")</f>
        <v/>
      </c>
      <c r="G27" s="101" t="str">
        <f t="shared" si="15"/>
        <v/>
      </c>
      <c r="H27" s="101" t="str">
        <f t="shared" si="15"/>
        <v/>
      </c>
      <c r="I27" s="101" t="str">
        <f t="shared" si="15"/>
        <v/>
      </c>
      <c r="J27" s="101" t="str">
        <f t="shared" si="15"/>
        <v/>
      </c>
      <c r="K27" s="101" t="str">
        <f t="shared" si="15"/>
        <v/>
      </c>
      <c r="L27" s="101" t="str">
        <f t="shared" si="15"/>
        <v/>
      </c>
      <c r="M27" s="101"/>
      <c r="N27" s="101" t="str">
        <f t="shared" si="15"/>
        <v/>
      </c>
      <c r="O27" s="101" t="str">
        <f t="shared" si="15"/>
        <v/>
      </c>
      <c r="P27" s="101" t="str">
        <f t="shared" si="15"/>
        <v/>
      </c>
      <c r="Q27" s="101" t="str">
        <f t="shared" si="15"/>
        <v/>
      </c>
      <c r="R27" s="101" t="str">
        <f t="shared" si="15"/>
        <v/>
      </c>
      <c r="S27" s="101" t="str">
        <f t="shared" si="15"/>
        <v/>
      </c>
      <c r="T27" s="101" t="str">
        <f t="shared" si="15"/>
        <v/>
      </c>
      <c r="U27" s="101" t="str">
        <f t="shared" si="15"/>
        <v/>
      </c>
      <c r="V27" s="101" t="str">
        <f t="shared" si="15"/>
        <v/>
      </c>
      <c r="W27" s="102"/>
      <c r="X27" s="102"/>
      <c r="Y27" s="102"/>
      <c r="Z27" s="102"/>
      <c r="AA27" s="102"/>
      <c r="AB27" s="101"/>
      <c r="AC27" s="101"/>
      <c r="AD27" s="102"/>
      <c r="AE27" s="180"/>
      <c r="AF27" s="101"/>
      <c r="AG27" s="101"/>
      <c r="AH27" s="101" t="str">
        <f t="shared" si="6"/>
        <v/>
      </c>
      <c r="AI27" s="101" t="str">
        <f t="shared" si="6"/>
        <v/>
      </c>
      <c r="AJ27" s="130" t="str">
        <f t="shared" si="6"/>
        <v/>
      </c>
      <c r="AK27" s="321"/>
      <c r="AL27" s="279"/>
      <c r="AM27" s="305"/>
      <c r="AN27" s="308"/>
      <c r="AO27" s="311"/>
      <c r="AP27" s="311"/>
      <c r="AQ27" s="311"/>
      <c r="AR27" s="241"/>
      <c r="AS27" s="241"/>
      <c r="AT27" s="241"/>
      <c r="AU27" s="241"/>
      <c r="AV27" s="241"/>
      <c r="AW27" s="241"/>
      <c r="AX27" s="241"/>
      <c r="AY27" s="316"/>
      <c r="AZ27" s="316"/>
      <c r="BA27" s="319"/>
    </row>
    <row r="28" spans="1:53" ht="15" customHeight="1" thickBot="1" x14ac:dyDescent="0.25">
      <c r="A28" s="294"/>
      <c r="B28" s="297"/>
      <c r="C28" s="300"/>
      <c r="D28" s="303"/>
      <c r="E28" s="147"/>
      <c r="F28" s="105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94"/>
      <c r="X28" s="194"/>
      <c r="Y28" s="194"/>
      <c r="Z28" s="194"/>
      <c r="AA28" s="194"/>
      <c r="AB28" s="106"/>
      <c r="AC28" s="106"/>
      <c r="AD28" s="194"/>
      <c r="AE28" s="181"/>
      <c r="AF28" s="106"/>
      <c r="AG28" s="106"/>
      <c r="AH28" s="106"/>
      <c r="AI28" s="106"/>
      <c r="AJ28" s="107"/>
      <c r="AK28" s="322"/>
      <c r="AL28" s="280"/>
      <c r="AM28" s="306"/>
      <c r="AN28" s="309"/>
      <c r="AO28" s="312"/>
      <c r="AP28" s="312"/>
      <c r="AQ28" s="312"/>
      <c r="AR28" s="242"/>
      <c r="AS28" s="242"/>
      <c r="AT28" s="242"/>
      <c r="AU28" s="242"/>
      <c r="AV28" s="242"/>
      <c r="AW28" s="242"/>
      <c r="AX28" s="242"/>
      <c r="AY28" s="317"/>
      <c r="AZ28" s="317"/>
      <c r="BA28" s="320"/>
    </row>
    <row r="29" spans="1:53" ht="15" customHeight="1" x14ac:dyDescent="0.2">
      <c r="A29" s="292">
        <v>6</v>
      </c>
      <c r="B29" s="295" t="str">
        <f>IFERROR(VLOOKUP($C29,Списки!$A$1:$C$4003,2,0),"")</f>
        <v>Нікітін Олег  Георгійович</v>
      </c>
      <c r="C29" s="343" t="s">
        <v>284</v>
      </c>
      <c r="D29" s="301" t="str">
        <f>IFERROR(VLOOKUP($C29,Списки!$A$1:$C$4003,3,0),"")</f>
        <v>менеджер з логістики</v>
      </c>
      <c r="E29" s="145"/>
      <c r="F29" s="92" t="str">
        <f>VLOOKUP(F$7,Графік!$M$5:$P$35,3,0)</f>
        <v>Р</v>
      </c>
      <c r="G29" s="124" t="str">
        <f>VLOOKUP(G$7,Графік!$M$5:$P$35,3,0)</f>
        <v>ВВ</v>
      </c>
      <c r="H29" s="124" t="str">
        <f>VLOOKUP(H$7,Графік!$M$5:$P$35,3,0)</f>
        <v>ВВ</v>
      </c>
      <c r="I29" s="124" t="str">
        <f>VLOOKUP(I$7,Графік!$M$5:$P$35,3,0)</f>
        <v>Р</v>
      </c>
      <c r="J29" s="124" t="str">
        <f>VLOOKUP(J$7,Графік!$M$5:$P$35,3,0)</f>
        <v>Р</v>
      </c>
      <c r="K29" s="124" t="str">
        <f>VLOOKUP(K$7,Графік!$M$5:$P$35,3,0)</f>
        <v>Р</v>
      </c>
      <c r="L29" s="124" t="str">
        <f>VLOOKUP(L$7,Графік!$M$5:$P$35,3,0)</f>
        <v>Р</v>
      </c>
      <c r="M29" s="124" t="str">
        <f>VLOOKUP(M$7,Графік!$M$5:$P$35,3,0)</f>
        <v>Р</v>
      </c>
      <c r="N29" s="159" t="s">
        <v>505</v>
      </c>
      <c r="O29" s="124" t="str">
        <f>VLOOKUP(O$7,Графік!$M$5:$P$35,3,0)</f>
        <v>ВВ</v>
      </c>
      <c r="P29" s="124" t="str">
        <f>VLOOKUP(P$7,Графік!$M$5:$P$35,3,0)</f>
        <v>Р</v>
      </c>
      <c r="Q29" s="124" t="str">
        <f>VLOOKUP(Q$7,Графік!$M$5:$P$35,3,0)</f>
        <v>Р</v>
      </c>
      <c r="R29" s="124" t="str">
        <f>VLOOKUP(R$7,Графік!$M$5:$P$35,3,0)</f>
        <v>Р</v>
      </c>
      <c r="S29" s="124" t="str">
        <f>VLOOKUP(S$7,Графік!$M$5:$P$35,3,0)</f>
        <v>Р</v>
      </c>
      <c r="T29" s="124" t="str">
        <f>VLOOKUP(T$7,Графік!$M$5:$P$35,3,0)</f>
        <v>Р</v>
      </c>
      <c r="U29" s="124" t="str">
        <f>VLOOKUP(U$7,Графік!$M$5:$P$35,3,0)</f>
        <v>ВВ</v>
      </c>
      <c r="V29" s="124" t="str">
        <f>VLOOKUP(V$7,Графік!$M$5:$P$35,3,0)</f>
        <v>ВВ</v>
      </c>
      <c r="W29" s="159" t="s">
        <v>502</v>
      </c>
      <c r="X29" s="159" t="s">
        <v>502</v>
      </c>
      <c r="Y29" s="159" t="s">
        <v>502</v>
      </c>
      <c r="Z29" s="159" t="s">
        <v>502</v>
      </c>
      <c r="AA29" s="159" t="s">
        <v>502</v>
      </c>
      <c r="AB29" s="124" t="str">
        <f>VLOOKUP(AB$7,Графік!$M$5:$P$35,3,0)</f>
        <v>ВВ</v>
      </c>
      <c r="AC29" s="124" t="str">
        <f>VLOOKUP(AC$7,Графік!$M$5:$P$35,3,0)</f>
        <v>ВВ</v>
      </c>
      <c r="AD29" s="159" t="s">
        <v>501</v>
      </c>
      <c r="AE29" s="188" t="str">
        <f>VLOOKUP(AE$7,Графік!$M$5:$P$35,3,0)</f>
        <v>Р</v>
      </c>
      <c r="AF29" s="124" t="str">
        <f>VLOOKUP(AF$7,Графік!$M$5:$P$35,3,0)</f>
        <v>Р</v>
      </c>
      <c r="AG29" s="124" t="str">
        <f>VLOOKUP(AG$7,Графік!$M$5:$P$35,3,0)</f>
        <v>Р</v>
      </c>
      <c r="AH29" s="124"/>
      <c r="AI29" s="124"/>
      <c r="AJ29" s="125"/>
      <c r="AK29" s="321">
        <f ca="1">SUMIF($F29:$AJ32,"Р",$F30:$AJ30)</f>
        <v>88</v>
      </c>
      <c r="AL29" s="279">
        <f ca="1">SUMIF($F31:$AJ32,"НУ",$F32:$AJ32)</f>
        <v>0</v>
      </c>
      <c r="AM29" s="305">
        <f ca="1">SUMIF(F29:AJ32,"РВ",F30:AJ30)</f>
        <v>7</v>
      </c>
      <c r="AN29" s="308">
        <f ca="1">AK29+AL29+AM29</f>
        <v>95</v>
      </c>
      <c r="AO29" s="310">
        <f t="shared" ref="AO29" si="16">COUNTIF($F29:$AJ32,"=Р")</f>
        <v>14</v>
      </c>
      <c r="AP29" s="311">
        <f>COUNTIF($F29:$AJ32,"=ВВ")</f>
        <v>7</v>
      </c>
      <c r="AQ29" s="311">
        <f>COUNTIF($F29:$AJ32,"=В")</f>
        <v>0</v>
      </c>
      <c r="AR29" s="241">
        <f>COUNTIF($F29:$AJ32,"=НА")</f>
        <v>5</v>
      </c>
      <c r="AS29" s="241">
        <f>COUNTIF(F29:AJ32,"=ТН")</f>
        <v>0</v>
      </c>
      <c r="AT29" s="241">
        <f>COUNTIF($F29:$AJ32,"=ВД")</f>
        <v>0</v>
      </c>
      <c r="AU29" s="241">
        <f>COUNTIF($F29:$AJ32,"=ВП")</f>
        <v>0</v>
      </c>
      <c r="AV29" s="241">
        <f>COUNTIF($F29:$AJ32,"=ДД")</f>
        <v>0</v>
      </c>
      <c r="AW29" s="241">
        <f>COUNTIF($F29:$AJ32,"=П")</f>
        <v>0</v>
      </c>
      <c r="AX29" s="241">
        <f>COUNTIF($F29:$AJ32,"=ПР")</f>
        <v>0</v>
      </c>
      <c r="AY29" s="316">
        <f>COUNTIF($F29:$AJ32,"=І")</f>
        <v>0</v>
      </c>
      <c r="AZ29" s="316">
        <f>COUNTIF($F29:$AJ32,"=НЗ")</f>
        <v>1</v>
      </c>
      <c r="BA29" s="318">
        <f>IF(C29&gt;1,Графік!$P$36,"")</f>
        <v>160</v>
      </c>
    </row>
    <row r="30" spans="1:53" ht="15" customHeight="1" x14ac:dyDescent="0.2">
      <c r="A30" s="293"/>
      <c r="B30" s="296"/>
      <c r="C30" s="299"/>
      <c r="D30" s="302"/>
      <c r="E30" s="146"/>
      <c r="F30" s="96">
        <f t="shared" ref="F30:T30" si="17">IF(F29="Р",8,"")</f>
        <v>8</v>
      </c>
      <c r="G30" s="97" t="str">
        <f t="shared" si="17"/>
        <v/>
      </c>
      <c r="H30" s="97" t="str">
        <f t="shared" si="17"/>
        <v/>
      </c>
      <c r="I30" s="97">
        <f t="shared" si="17"/>
        <v>8</v>
      </c>
      <c r="J30" s="97">
        <f t="shared" si="17"/>
        <v>8</v>
      </c>
      <c r="K30" s="97">
        <f t="shared" si="17"/>
        <v>8</v>
      </c>
      <c r="L30" s="97">
        <f t="shared" si="17"/>
        <v>8</v>
      </c>
      <c r="M30" s="97">
        <f t="shared" si="17"/>
        <v>8</v>
      </c>
      <c r="N30" s="160">
        <v>7</v>
      </c>
      <c r="O30" s="97" t="str">
        <f t="shared" si="17"/>
        <v/>
      </c>
      <c r="P30" s="97">
        <f t="shared" si="17"/>
        <v>8</v>
      </c>
      <c r="Q30" s="97">
        <f t="shared" si="17"/>
        <v>8</v>
      </c>
      <c r="R30" s="97">
        <f t="shared" si="17"/>
        <v>8</v>
      </c>
      <c r="S30" s="97">
        <f t="shared" si="17"/>
        <v>8</v>
      </c>
      <c r="T30" s="97">
        <f t="shared" si="17"/>
        <v>8</v>
      </c>
      <c r="U30" s="97"/>
      <c r="V30" s="97"/>
      <c r="W30" s="160"/>
      <c r="X30" s="160"/>
      <c r="Y30" s="160"/>
      <c r="Z30" s="160"/>
      <c r="AA30" s="160"/>
      <c r="AB30" s="97"/>
      <c r="AC30" s="97"/>
      <c r="AD30" s="160"/>
      <c r="AE30" s="179"/>
      <c r="AF30" s="97"/>
      <c r="AG30" s="97"/>
      <c r="AH30" s="97"/>
      <c r="AI30" s="97"/>
      <c r="AJ30" s="98"/>
      <c r="AK30" s="321"/>
      <c r="AL30" s="279"/>
      <c r="AM30" s="305"/>
      <c r="AN30" s="308"/>
      <c r="AO30" s="311"/>
      <c r="AP30" s="311"/>
      <c r="AQ30" s="311"/>
      <c r="AR30" s="241"/>
      <c r="AS30" s="241"/>
      <c r="AT30" s="241"/>
      <c r="AU30" s="241"/>
      <c r="AV30" s="241"/>
      <c r="AW30" s="241"/>
      <c r="AX30" s="241"/>
      <c r="AY30" s="316"/>
      <c r="AZ30" s="316"/>
      <c r="BA30" s="319"/>
    </row>
    <row r="31" spans="1:53" ht="15" customHeight="1" x14ac:dyDescent="0.2">
      <c r="A31" s="293"/>
      <c r="B31" s="296"/>
      <c r="C31" s="299"/>
      <c r="D31" s="302"/>
      <c r="E31" s="146"/>
      <c r="F31" s="100" t="str">
        <f t="shared" ref="F31:R31" si="18">IF(F32&gt;0,"НУ","")</f>
        <v/>
      </c>
      <c r="G31" s="101" t="str">
        <f t="shared" si="18"/>
        <v/>
      </c>
      <c r="H31" s="101" t="str">
        <f t="shared" si="18"/>
        <v/>
      </c>
      <c r="I31" s="101" t="str">
        <f t="shared" si="18"/>
        <v/>
      </c>
      <c r="J31" s="101" t="str">
        <f t="shared" si="18"/>
        <v/>
      </c>
      <c r="K31" s="101" t="str">
        <f t="shared" si="18"/>
        <v/>
      </c>
      <c r="L31" s="101" t="str">
        <f t="shared" si="18"/>
        <v/>
      </c>
      <c r="M31" s="101" t="str">
        <f t="shared" si="18"/>
        <v/>
      </c>
      <c r="N31" s="101" t="str">
        <f t="shared" si="18"/>
        <v/>
      </c>
      <c r="O31" s="101" t="str">
        <f t="shared" si="18"/>
        <v/>
      </c>
      <c r="P31" s="101" t="str">
        <f t="shared" si="18"/>
        <v/>
      </c>
      <c r="Q31" s="101" t="str">
        <f t="shared" si="18"/>
        <v/>
      </c>
      <c r="R31" s="101" t="str">
        <f t="shared" si="18"/>
        <v/>
      </c>
      <c r="S31" s="101"/>
      <c r="T31" s="101"/>
      <c r="U31" s="101"/>
      <c r="V31" s="101"/>
      <c r="W31" s="102"/>
      <c r="X31" s="102"/>
      <c r="Y31" s="102"/>
      <c r="Z31" s="102"/>
      <c r="AA31" s="102"/>
      <c r="AB31" s="101"/>
      <c r="AC31" s="101"/>
      <c r="AD31" s="102"/>
      <c r="AE31" s="180"/>
      <c r="AF31" s="101"/>
      <c r="AG31" s="101"/>
      <c r="AH31" s="101" t="str">
        <f t="shared" si="6"/>
        <v/>
      </c>
      <c r="AI31" s="101" t="str">
        <f t="shared" si="6"/>
        <v/>
      </c>
      <c r="AJ31" s="130" t="str">
        <f t="shared" si="6"/>
        <v/>
      </c>
      <c r="AK31" s="321"/>
      <c r="AL31" s="279"/>
      <c r="AM31" s="305"/>
      <c r="AN31" s="308"/>
      <c r="AO31" s="311"/>
      <c r="AP31" s="311"/>
      <c r="AQ31" s="311"/>
      <c r="AR31" s="241"/>
      <c r="AS31" s="241"/>
      <c r="AT31" s="241"/>
      <c r="AU31" s="241"/>
      <c r="AV31" s="241"/>
      <c r="AW31" s="241"/>
      <c r="AX31" s="241"/>
      <c r="AY31" s="316"/>
      <c r="AZ31" s="316"/>
      <c r="BA31" s="319"/>
    </row>
    <row r="32" spans="1:53" ht="15" customHeight="1" thickBot="1" x14ac:dyDescent="0.25">
      <c r="A32" s="294"/>
      <c r="B32" s="297"/>
      <c r="C32" s="300"/>
      <c r="D32" s="303"/>
      <c r="E32" s="147"/>
      <c r="F32" s="105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94"/>
      <c r="X32" s="194"/>
      <c r="Y32" s="194"/>
      <c r="Z32" s="194"/>
      <c r="AA32" s="194"/>
      <c r="AB32" s="106"/>
      <c r="AC32" s="106"/>
      <c r="AD32" s="194"/>
      <c r="AE32" s="181"/>
      <c r="AF32" s="106"/>
      <c r="AG32" s="106"/>
      <c r="AH32" s="106"/>
      <c r="AI32" s="106"/>
      <c r="AJ32" s="107"/>
      <c r="AK32" s="322"/>
      <c r="AL32" s="280"/>
      <c r="AM32" s="306"/>
      <c r="AN32" s="309"/>
      <c r="AO32" s="312"/>
      <c r="AP32" s="312"/>
      <c r="AQ32" s="312"/>
      <c r="AR32" s="242"/>
      <c r="AS32" s="242"/>
      <c r="AT32" s="242"/>
      <c r="AU32" s="242"/>
      <c r="AV32" s="242"/>
      <c r="AW32" s="242"/>
      <c r="AX32" s="242"/>
      <c r="AY32" s="317"/>
      <c r="AZ32" s="317"/>
      <c r="BA32" s="320"/>
    </row>
    <row r="33" spans="1:53" ht="15" customHeight="1" x14ac:dyDescent="0.2">
      <c r="A33" s="292">
        <v>7</v>
      </c>
      <c r="B33" s="295" t="str">
        <f>IFERROR(VLOOKUP($C33,Списки!$A$1:$C$4003,2,0),"")</f>
        <v>Нікітіна Олена Миколаївна</v>
      </c>
      <c r="C33" s="343" t="s">
        <v>286</v>
      </c>
      <c r="D33" s="301" t="str">
        <f>IFERROR(VLOOKUP($C33,Списки!$A$1:$C$4003,3,0),"")</f>
        <v>менеджер з логістики</v>
      </c>
      <c r="E33" s="145"/>
      <c r="F33" s="92" t="str">
        <f>VLOOKUP(F$7,Графік!$M$5:$P$35,3,0)</f>
        <v>Р</v>
      </c>
      <c r="G33" s="124" t="str">
        <f>VLOOKUP(G$7,Графік!$M$5:$P$35,3,0)</f>
        <v>ВВ</v>
      </c>
      <c r="H33" s="124" t="str">
        <f>VLOOKUP(H$7,Графік!$M$5:$P$35,3,0)</f>
        <v>ВВ</v>
      </c>
      <c r="I33" s="124" t="str">
        <f>VLOOKUP(I$7,Графік!$M$5:$P$35,3,0)</f>
        <v>Р</v>
      </c>
      <c r="J33" s="124" t="str">
        <f>VLOOKUP(J$7,Графік!$M$5:$P$35,3,0)</f>
        <v>Р</v>
      </c>
      <c r="K33" s="124" t="s">
        <v>500</v>
      </c>
      <c r="L33" s="124" t="s">
        <v>500</v>
      </c>
      <c r="M33" s="124" t="s">
        <v>500</v>
      </c>
      <c r="N33" s="124" t="s">
        <v>500</v>
      </c>
      <c r="O33" s="124" t="s">
        <v>500</v>
      </c>
      <c r="P33" s="124" t="s">
        <v>500</v>
      </c>
      <c r="Q33" s="124" t="str">
        <f>VLOOKUP(Q$7,Графік!$M$5:$P$35,3,0)</f>
        <v>Р</v>
      </c>
      <c r="R33" s="124" t="str">
        <f>VLOOKUP(R$7,Графік!$M$5:$P$35,3,0)</f>
        <v>Р</v>
      </c>
      <c r="S33" s="124" t="str">
        <f>VLOOKUP(S$7,Графік!$M$5:$P$35,3,0)</f>
        <v>Р</v>
      </c>
      <c r="T33" s="124" t="str">
        <f>VLOOKUP(T$7,Графік!$M$5:$P$35,3,0)</f>
        <v>Р</v>
      </c>
      <c r="U33" s="124" t="str">
        <f>VLOOKUP(U$7,Графік!$M$5:$P$35,3,0)</f>
        <v>ВВ</v>
      </c>
      <c r="V33" s="124" t="str">
        <f>VLOOKUP(V$7,Графік!$M$5:$P$35,3,0)</f>
        <v>ВВ</v>
      </c>
      <c r="W33" s="159" t="str">
        <f>VLOOKUP(W$7,Графік!$M$5:$P$35,3,0)</f>
        <v>Р</v>
      </c>
      <c r="X33" s="159" t="str">
        <f>VLOOKUP(X$7,Графік!$M$5:$P$35,3,0)</f>
        <v>Р</v>
      </c>
      <c r="Y33" s="159" t="str">
        <f>VLOOKUP(Y$7,Графік!$M$5:$P$35,3,0)</f>
        <v>Р</v>
      </c>
      <c r="Z33" s="159" t="str">
        <f>VLOOKUP(Z$7,Графік!$M$5:$P$35,3,0)</f>
        <v>Р</v>
      </c>
      <c r="AA33" s="159" t="s">
        <v>501</v>
      </c>
      <c r="AB33" s="124" t="str">
        <f>VLOOKUP(AB$7,Графік!$M$5:$P$35,3,0)</f>
        <v>ВВ</v>
      </c>
      <c r="AC33" s="124" t="str">
        <f>VLOOKUP(AC$7,Графік!$M$5:$P$35,3,0)</f>
        <v>ВВ</v>
      </c>
      <c r="AD33" s="159" t="str">
        <f>VLOOKUP(AD$7,Графік!$M$5:$P$35,3,0)</f>
        <v>Р</v>
      </c>
      <c r="AE33" s="188" t="str">
        <f>VLOOKUP(AE$7,Графік!$M$5:$P$35,3,0)</f>
        <v>Р</v>
      </c>
      <c r="AF33" s="124" t="str">
        <f>VLOOKUP(AF$7,Графік!$M$5:$P$35,3,0)</f>
        <v>Р</v>
      </c>
      <c r="AG33" s="124" t="str">
        <f>VLOOKUP(AG$7,Графік!$M$5:$P$35,3,0)</f>
        <v>Р</v>
      </c>
      <c r="AH33" s="124"/>
      <c r="AI33" s="124"/>
      <c r="AJ33" s="125"/>
      <c r="AK33" s="321">
        <f ca="1">SUMIF($F33:$AJ36,"Р",$F34:$AJ34)</f>
        <v>94</v>
      </c>
      <c r="AL33" s="279">
        <f ca="1">SUMIF($F35:$AJ36,"НУ",$F36:$AJ36)</f>
        <v>0</v>
      </c>
      <c r="AM33" s="305">
        <f ca="1">SUMIF(F33:AJ36,"РВ",F34:AJ34)</f>
        <v>0</v>
      </c>
      <c r="AN33" s="308">
        <f ca="1">AK33+AL33+AM33</f>
        <v>94</v>
      </c>
      <c r="AO33" s="310">
        <f t="shared" ref="AO33" si="19">COUNTIF($F33:$AJ36,"=Р")</f>
        <v>15</v>
      </c>
      <c r="AP33" s="311">
        <f>COUNTIF($F33:$AJ36,"=ВВ")</f>
        <v>6</v>
      </c>
      <c r="AQ33" s="311">
        <f>COUNTIF($F33:$AJ36,"=В")</f>
        <v>0</v>
      </c>
      <c r="AR33" s="241">
        <f>COUNTIF($F33:$AJ36,"=НА")</f>
        <v>0</v>
      </c>
      <c r="AS33" s="241">
        <f>COUNTIF(F33:AJ36,"=ТН")</f>
        <v>6</v>
      </c>
      <c r="AT33" s="241">
        <f>COUNTIF($F33:$AJ36,"=ВД")</f>
        <v>0</v>
      </c>
      <c r="AU33" s="241">
        <f>COUNTIF($F33:$AJ36,"=ВП")</f>
        <v>0</v>
      </c>
      <c r="AV33" s="241">
        <f>COUNTIF($F33:$AJ36,"=ДД")</f>
        <v>0</v>
      </c>
      <c r="AW33" s="241">
        <f>COUNTIF($F33:$AJ36,"=П")</f>
        <v>0</v>
      </c>
      <c r="AX33" s="241">
        <f>COUNTIF($F33:$AJ36,"=ПР")</f>
        <v>0</v>
      </c>
      <c r="AY33" s="316">
        <f>COUNTIF($F33:$AJ36,"=І")</f>
        <v>0</v>
      </c>
      <c r="AZ33" s="316">
        <f>COUNTIF($F33:$AJ36,"=НЗ")</f>
        <v>1</v>
      </c>
      <c r="BA33" s="318">
        <f>IF(C33&gt;1,Графік!$P$36,"")</f>
        <v>160</v>
      </c>
    </row>
    <row r="34" spans="1:53" ht="15" customHeight="1" x14ac:dyDescent="0.2">
      <c r="A34" s="293"/>
      <c r="B34" s="296"/>
      <c r="C34" s="299"/>
      <c r="D34" s="302"/>
      <c r="E34" s="146"/>
      <c r="F34" s="96">
        <f t="shared" ref="F34:V34" si="20">IF(F33="Р",8,"")</f>
        <v>8</v>
      </c>
      <c r="G34" s="97" t="str">
        <f t="shared" si="20"/>
        <v/>
      </c>
      <c r="H34" s="97" t="str">
        <f t="shared" si="20"/>
        <v/>
      </c>
      <c r="I34" s="97">
        <f t="shared" si="20"/>
        <v>8</v>
      </c>
      <c r="J34" s="97">
        <v>6</v>
      </c>
      <c r="K34" s="97" t="str">
        <f t="shared" si="20"/>
        <v/>
      </c>
      <c r="L34" s="97" t="str">
        <f t="shared" si="20"/>
        <v/>
      </c>
      <c r="M34" s="97" t="str">
        <f t="shared" si="20"/>
        <v/>
      </c>
      <c r="N34" s="97" t="str">
        <f t="shared" si="20"/>
        <v/>
      </c>
      <c r="O34" s="97" t="str">
        <f t="shared" si="20"/>
        <v/>
      </c>
      <c r="P34" s="97" t="str">
        <f t="shared" si="20"/>
        <v/>
      </c>
      <c r="Q34" s="97">
        <f t="shared" si="20"/>
        <v>8</v>
      </c>
      <c r="R34" s="97">
        <f t="shared" si="20"/>
        <v>8</v>
      </c>
      <c r="S34" s="97">
        <f t="shared" si="20"/>
        <v>8</v>
      </c>
      <c r="T34" s="97">
        <f t="shared" si="20"/>
        <v>8</v>
      </c>
      <c r="U34" s="97" t="str">
        <f t="shared" si="20"/>
        <v/>
      </c>
      <c r="V34" s="97" t="str">
        <f t="shared" si="20"/>
        <v/>
      </c>
      <c r="W34" s="160">
        <v>8</v>
      </c>
      <c r="X34" s="160">
        <v>8</v>
      </c>
      <c r="Y34" s="160">
        <v>8</v>
      </c>
      <c r="Z34" s="160">
        <v>8</v>
      </c>
      <c r="AA34" s="160">
        <v>8</v>
      </c>
      <c r="AB34" s="97"/>
      <c r="AC34" s="97"/>
      <c r="AD34" s="160">
        <v>8</v>
      </c>
      <c r="AE34" s="179"/>
      <c r="AF34" s="97"/>
      <c r="AG34" s="97"/>
      <c r="AH34" s="97"/>
      <c r="AI34" s="97"/>
      <c r="AJ34" s="98"/>
      <c r="AK34" s="321"/>
      <c r="AL34" s="279"/>
      <c r="AM34" s="305"/>
      <c r="AN34" s="308"/>
      <c r="AO34" s="311"/>
      <c r="AP34" s="311"/>
      <c r="AQ34" s="311"/>
      <c r="AR34" s="241"/>
      <c r="AS34" s="241"/>
      <c r="AT34" s="241"/>
      <c r="AU34" s="241"/>
      <c r="AV34" s="241"/>
      <c r="AW34" s="241"/>
      <c r="AX34" s="241"/>
      <c r="AY34" s="316"/>
      <c r="AZ34" s="316"/>
      <c r="BA34" s="319"/>
    </row>
    <row r="35" spans="1:53" ht="15" customHeight="1" x14ac:dyDescent="0.2">
      <c r="A35" s="293"/>
      <c r="B35" s="296"/>
      <c r="C35" s="299"/>
      <c r="D35" s="302"/>
      <c r="E35" s="146"/>
      <c r="F35" s="100" t="str">
        <f t="shared" ref="F35:V35" si="21">IF(F36&gt;0,"НУ","")</f>
        <v/>
      </c>
      <c r="G35" s="101" t="str">
        <f t="shared" si="21"/>
        <v/>
      </c>
      <c r="H35" s="101" t="str">
        <f t="shared" si="21"/>
        <v/>
      </c>
      <c r="I35" s="101" t="str">
        <f t="shared" si="21"/>
        <v/>
      </c>
      <c r="J35" s="101" t="str">
        <f t="shared" si="21"/>
        <v/>
      </c>
      <c r="K35" s="101" t="str">
        <f t="shared" si="21"/>
        <v/>
      </c>
      <c r="L35" s="101" t="str">
        <f t="shared" si="21"/>
        <v/>
      </c>
      <c r="M35" s="101" t="str">
        <f t="shared" si="21"/>
        <v/>
      </c>
      <c r="N35" s="101" t="str">
        <f t="shared" si="21"/>
        <v/>
      </c>
      <c r="O35" s="101" t="str">
        <f t="shared" si="21"/>
        <v/>
      </c>
      <c r="P35" s="101" t="str">
        <f t="shared" si="21"/>
        <v/>
      </c>
      <c r="Q35" s="101" t="str">
        <f t="shared" si="21"/>
        <v/>
      </c>
      <c r="R35" s="101" t="str">
        <f t="shared" si="21"/>
        <v/>
      </c>
      <c r="S35" s="101" t="str">
        <f t="shared" si="21"/>
        <v/>
      </c>
      <c r="T35" s="101" t="str">
        <f t="shared" si="21"/>
        <v/>
      </c>
      <c r="U35" s="101" t="str">
        <f t="shared" si="21"/>
        <v/>
      </c>
      <c r="V35" s="101" t="str">
        <f t="shared" si="21"/>
        <v/>
      </c>
      <c r="W35" s="102"/>
      <c r="X35" s="102"/>
      <c r="Y35" s="102"/>
      <c r="Z35" s="102"/>
      <c r="AA35" s="102"/>
      <c r="AB35" s="101"/>
      <c r="AC35" s="101"/>
      <c r="AD35" s="102"/>
      <c r="AE35" s="180"/>
      <c r="AF35" s="101"/>
      <c r="AG35" s="101"/>
      <c r="AH35" s="101" t="str">
        <f t="shared" si="6"/>
        <v/>
      </c>
      <c r="AI35" s="101" t="str">
        <f t="shared" si="6"/>
        <v/>
      </c>
      <c r="AJ35" s="130" t="str">
        <f t="shared" si="6"/>
        <v/>
      </c>
      <c r="AK35" s="321"/>
      <c r="AL35" s="279"/>
      <c r="AM35" s="305"/>
      <c r="AN35" s="308"/>
      <c r="AO35" s="311"/>
      <c r="AP35" s="311"/>
      <c r="AQ35" s="311"/>
      <c r="AR35" s="241"/>
      <c r="AS35" s="241"/>
      <c r="AT35" s="241"/>
      <c r="AU35" s="241"/>
      <c r="AV35" s="241"/>
      <c r="AW35" s="241"/>
      <c r="AX35" s="241"/>
      <c r="AY35" s="316"/>
      <c r="AZ35" s="316"/>
      <c r="BA35" s="319"/>
    </row>
    <row r="36" spans="1:53" ht="15" customHeight="1" thickBot="1" x14ac:dyDescent="0.25">
      <c r="A36" s="294"/>
      <c r="B36" s="297"/>
      <c r="C36" s="300"/>
      <c r="D36" s="303"/>
      <c r="E36" s="147"/>
      <c r="F36" s="105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94"/>
      <c r="X36" s="194"/>
      <c r="Y36" s="194"/>
      <c r="Z36" s="194"/>
      <c r="AA36" s="194"/>
      <c r="AB36" s="106"/>
      <c r="AC36" s="106"/>
      <c r="AD36" s="194"/>
      <c r="AE36" s="181"/>
      <c r="AF36" s="106"/>
      <c r="AG36" s="106"/>
      <c r="AH36" s="106"/>
      <c r="AI36" s="106"/>
      <c r="AJ36" s="107"/>
      <c r="AK36" s="322"/>
      <c r="AL36" s="280"/>
      <c r="AM36" s="306"/>
      <c r="AN36" s="309"/>
      <c r="AO36" s="312"/>
      <c r="AP36" s="312"/>
      <c r="AQ36" s="312"/>
      <c r="AR36" s="242"/>
      <c r="AS36" s="242"/>
      <c r="AT36" s="242"/>
      <c r="AU36" s="242"/>
      <c r="AV36" s="242"/>
      <c r="AW36" s="242"/>
      <c r="AX36" s="242"/>
      <c r="AY36" s="317"/>
      <c r="AZ36" s="317"/>
      <c r="BA36" s="320"/>
    </row>
    <row r="37" spans="1:53" ht="15" customHeight="1" x14ac:dyDescent="0.2">
      <c r="A37" s="292">
        <v>8</v>
      </c>
      <c r="B37" s="295" t="str">
        <f>IFERROR(VLOOKUP($C37,Списки!$A$1:$C$4003,2,0),"")</f>
        <v>Процюк Анна Олександрівна</v>
      </c>
      <c r="C37" s="343" t="s">
        <v>288</v>
      </c>
      <c r="D37" s="301" t="str">
        <f>IFERROR(VLOOKUP($C37,Списки!$A$1:$C$4003,3,0),"")</f>
        <v>начальник відділу логістики</v>
      </c>
      <c r="E37" s="145"/>
      <c r="F37" s="92" t="str">
        <f>VLOOKUP(F$7,Графік!$M$5:$P$35,3,0)</f>
        <v>Р</v>
      </c>
      <c r="G37" s="124" t="str">
        <f>VLOOKUP(G$7,Графік!$M$5:$P$35,3,0)</f>
        <v>ВВ</v>
      </c>
      <c r="H37" s="124" t="str">
        <f>VLOOKUP(H$7,Графік!$M$5:$P$35,3,0)</f>
        <v>ВВ</v>
      </c>
      <c r="I37" s="124" t="str">
        <f>VLOOKUP(I$7,Графік!$M$5:$P$35,3,0)</f>
        <v>Р</v>
      </c>
      <c r="J37" s="124" t="str">
        <f>VLOOKUP(J$7,Графік!$M$5:$P$35,3,0)</f>
        <v>Р</v>
      </c>
      <c r="K37" s="124" t="str">
        <f>VLOOKUP(K$7,Графік!$M$5:$P$35,3,0)</f>
        <v>Р</v>
      </c>
      <c r="L37" s="124" t="str">
        <f>VLOOKUP(L$7,Графік!$M$5:$P$35,3,0)</f>
        <v>Р</v>
      </c>
      <c r="M37" s="124" t="str">
        <f>VLOOKUP(M$7,Графік!$M$5:$P$35,3,0)</f>
        <v>Р</v>
      </c>
      <c r="N37" s="124" t="str">
        <f>VLOOKUP(N$7,Графік!$M$5:$P$35,3,0)</f>
        <v>ВВ</v>
      </c>
      <c r="O37" s="124" t="str">
        <f>VLOOKUP(O$7,Графік!$M$5:$P$35,3,0)</f>
        <v>ВВ</v>
      </c>
      <c r="P37" s="124" t="str">
        <f>VLOOKUP(P$7,Графік!$M$5:$P$35,3,0)</f>
        <v>Р</v>
      </c>
      <c r="Q37" s="124" t="str">
        <f>VLOOKUP(Q$7,Графік!$M$5:$P$35,3,0)</f>
        <v>Р</v>
      </c>
      <c r="R37" s="124" t="str">
        <f>VLOOKUP(R$7,Графік!$M$5:$P$35,3,0)</f>
        <v>Р</v>
      </c>
      <c r="S37" s="124" t="str">
        <f>VLOOKUP(S$7,Графік!$M$5:$P$35,3,0)</f>
        <v>Р</v>
      </c>
      <c r="T37" s="124" t="str">
        <f>VLOOKUP(T$7,Графік!$M$5:$P$35,3,0)</f>
        <v>Р</v>
      </c>
      <c r="U37" s="124" t="str">
        <f>VLOOKUP(U$7,Графік!$M$5:$P$35,3,0)</f>
        <v>ВВ</v>
      </c>
      <c r="V37" s="124" t="str">
        <f>VLOOKUP(V$7,Графік!$M$5:$P$35,3,0)</f>
        <v>ВВ</v>
      </c>
      <c r="W37" s="159" t="str">
        <f>VLOOKUP(W$7,Графік!$M$5:$P$35,3,0)</f>
        <v>Р</v>
      </c>
      <c r="X37" s="159" t="str">
        <f>VLOOKUP(X$7,Графік!$M$5:$P$35,3,0)</f>
        <v>Р</v>
      </c>
      <c r="Y37" s="159" t="str">
        <f>VLOOKUP(Y$7,Графік!$M$5:$P$35,3,0)</f>
        <v>Р</v>
      </c>
      <c r="Z37" s="159" t="str">
        <f>VLOOKUP(Z$7,Графік!$M$5:$P$35,3,0)</f>
        <v>Р</v>
      </c>
      <c r="AA37" s="159" t="str">
        <f>VLOOKUP(AA$7,Графік!$M$5:$P$35,3,0)</f>
        <v>Р</v>
      </c>
      <c r="AB37" s="124" t="s">
        <v>505</v>
      </c>
      <c r="AC37" s="124" t="s">
        <v>505</v>
      </c>
      <c r="AD37" s="159" t="str">
        <f>VLOOKUP(AD$7,Графік!$M$5:$P$35,3,0)</f>
        <v>Р</v>
      </c>
      <c r="AE37" s="188" t="str">
        <f>VLOOKUP(AE$7,Графік!$M$5:$P$35,3,0)</f>
        <v>Р</v>
      </c>
      <c r="AF37" s="124" t="str">
        <f>VLOOKUP(AF$7,Графік!$M$5:$P$35,3,0)</f>
        <v>Р</v>
      </c>
      <c r="AG37" s="124" t="str">
        <f>VLOOKUP(AG$7,Графік!$M$5:$P$35,3,0)</f>
        <v>Р</v>
      </c>
      <c r="AH37" s="124"/>
      <c r="AI37" s="124"/>
      <c r="AJ37" s="125"/>
      <c r="AK37" s="321">
        <f ca="1">SUMIF($F37:$AJ40,"Р",$F38:$AJ38)</f>
        <v>128</v>
      </c>
      <c r="AL37" s="279">
        <f ca="1">SUMIF($F39:$AJ40,"НУ",$F40:$AJ40)</f>
        <v>0</v>
      </c>
      <c r="AM37" s="305">
        <f ca="1">SUMIF(F37:AJ40,"РВ",F38:AJ38)</f>
        <v>14</v>
      </c>
      <c r="AN37" s="308">
        <f ca="1">AK37+AL37+AM37</f>
        <v>142</v>
      </c>
      <c r="AO37" s="310">
        <f t="shared" ref="AO37" si="22">COUNTIF($F37:$AJ40,"=Р")</f>
        <v>20</v>
      </c>
      <c r="AP37" s="311">
        <f>COUNTIF($F37:$AJ40,"=ВВ")</f>
        <v>6</v>
      </c>
      <c r="AQ37" s="311">
        <f>COUNTIF($F37:$AJ40,"=В")</f>
        <v>0</v>
      </c>
      <c r="AR37" s="241">
        <f>COUNTIF($F37:$AJ40,"=НА")</f>
        <v>0</v>
      </c>
      <c r="AS37" s="241">
        <f>COUNTIF(F37:AJ40,"=ТН")</f>
        <v>0</v>
      </c>
      <c r="AT37" s="241">
        <f>COUNTIF($F37:$AJ40,"=ВД")</f>
        <v>0</v>
      </c>
      <c r="AU37" s="241">
        <f>COUNTIF($F37:$AJ40,"=ВП")</f>
        <v>0</v>
      </c>
      <c r="AV37" s="241">
        <f>COUNTIF($F37:$AJ40,"=ДД")</f>
        <v>0</v>
      </c>
      <c r="AW37" s="241">
        <f>COUNTIF($F37:$AJ40,"=П")</f>
        <v>0</v>
      </c>
      <c r="AX37" s="241">
        <f>COUNTIF($F37:$AJ40,"=ПР")</f>
        <v>0</v>
      </c>
      <c r="AY37" s="316">
        <f>COUNTIF($F37:$AJ40,"=І")</f>
        <v>0</v>
      </c>
      <c r="AZ37" s="316">
        <f>COUNTIF($F37:$AJ40,"=НЗ")</f>
        <v>0</v>
      </c>
      <c r="BA37" s="318">
        <f>IF(C37&gt;1,Графік!$P$36,"")</f>
        <v>160</v>
      </c>
    </row>
    <row r="38" spans="1:53" ht="15" customHeight="1" x14ac:dyDescent="0.2">
      <c r="A38" s="293"/>
      <c r="B38" s="296"/>
      <c r="C38" s="299"/>
      <c r="D38" s="302"/>
      <c r="E38" s="146"/>
      <c r="F38" s="96">
        <f t="shared" ref="F38:V38" si="23">IF(F37="Р",8,"")</f>
        <v>8</v>
      </c>
      <c r="G38" s="97" t="str">
        <f t="shared" si="23"/>
        <v/>
      </c>
      <c r="H38" s="97" t="str">
        <f t="shared" si="23"/>
        <v/>
      </c>
      <c r="I38" s="97">
        <f t="shared" si="23"/>
        <v>8</v>
      </c>
      <c r="J38" s="97">
        <f t="shared" si="23"/>
        <v>8</v>
      </c>
      <c r="K38" s="97">
        <f t="shared" si="23"/>
        <v>8</v>
      </c>
      <c r="L38" s="97">
        <f t="shared" si="23"/>
        <v>8</v>
      </c>
      <c r="M38" s="97">
        <f t="shared" si="23"/>
        <v>8</v>
      </c>
      <c r="N38" s="97" t="str">
        <f t="shared" si="23"/>
        <v/>
      </c>
      <c r="O38" s="97" t="str">
        <f t="shared" si="23"/>
        <v/>
      </c>
      <c r="P38" s="97">
        <f t="shared" si="23"/>
        <v>8</v>
      </c>
      <c r="Q38" s="97">
        <f t="shared" si="23"/>
        <v>8</v>
      </c>
      <c r="R38" s="97">
        <f t="shared" si="23"/>
        <v>8</v>
      </c>
      <c r="S38" s="97">
        <f t="shared" si="23"/>
        <v>8</v>
      </c>
      <c r="T38" s="97">
        <f t="shared" si="23"/>
        <v>8</v>
      </c>
      <c r="U38" s="97" t="str">
        <f t="shared" si="23"/>
        <v/>
      </c>
      <c r="V38" s="97" t="str">
        <f t="shared" si="23"/>
        <v/>
      </c>
      <c r="W38" s="160">
        <v>8</v>
      </c>
      <c r="X38" s="160">
        <v>8</v>
      </c>
      <c r="Y38" s="160">
        <v>8</v>
      </c>
      <c r="Z38" s="160">
        <v>8</v>
      </c>
      <c r="AA38" s="160">
        <v>8</v>
      </c>
      <c r="AB38" s="97">
        <v>10</v>
      </c>
      <c r="AC38" s="97">
        <v>4</v>
      </c>
      <c r="AD38" s="160"/>
      <c r="AE38" s="179"/>
      <c r="AF38" s="97"/>
      <c r="AG38" s="97"/>
      <c r="AH38" s="97"/>
      <c r="AI38" s="97"/>
      <c r="AJ38" s="98"/>
      <c r="AK38" s="321"/>
      <c r="AL38" s="279"/>
      <c r="AM38" s="305"/>
      <c r="AN38" s="308"/>
      <c r="AO38" s="311"/>
      <c r="AP38" s="311"/>
      <c r="AQ38" s="311"/>
      <c r="AR38" s="241"/>
      <c r="AS38" s="241"/>
      <c r="AT38" s="241"/>
      <c r="AU38" s="241"/>
      <c r="AV38" s="241"/>
      <c r="AW38" s="241"/>
      <c r="AX38" s="241"/>
      <c r="AY38" s="316"/>
      <c r="AZ38" s="316"/>
      <c r="BA38" s="319"/>
    </row>
    <row r="39" spans="1:53" ht="15" customHeight="1" x14ac:dyDescent="0.2">
      <c r="A39" s="293"/>
      <c r="B39" s="296"/>
      <c r="C39" s="299"/>
      <c r="D39" s="302"/>
      <c r="E39" s="146"/>
      <c r="F39" s="100" t="str">
        <f t="shared" ref="F39:V39" si="24">IF(F40&gt;0,"НУ","")</f>
        <v/>
      </c>
      <c r="G39" s="101" t="str">
        <f t="shared" si="24"/>
        <v/>
      </c>
      <c r="H39" s="101" t="str">
        <f t="shared" si="24"/>
        <v/>
      </c>
      <c r="I39" s="101" t="str">
        <f t="shared" si="24"/>
        <v/>
      </c>
      <c r="J39" s="101" t="str">
        <f t="shared" si="24"/>
        <v/>
      </c>
      <c r="K39" s="101" t="str">
        <f t="shared" si="24"/>
        <v/>
      </c>
      <c r="L39" s="101" t="str">
        <f t="shared" si="24"/>
        <v/>
      </c>
      <c r="M39" s="101" t="str">
        <f t="shared" si="24"/>
        <v/>
      </c>
      <c r="N39" s="101" t="str">
        <f t="shared" si="24"/>
        <v/>
      </c>
      <c r="O39" s="101" t="str">
        <f t="shared" si="24"/>
        <v/>
      </c>
      <c r="P39" s="101" t="str">
        <f t="shared" si="24"/>
        <v/>
      </c>
      <c r="Q39" s="101" t="str">
        <f t="shared" si="24"/>
        <v/>
      </c>
      <c r="R39" s="101" t="str">
        <f t="shared" si="24"/>
        <v/>
      </c>
      <c r="S39" s="101" t="str">
        <f t="shared" si="24"/>
        <v/>
      </c>
      <c r="T39" s="101" t="str">
        <f t="shared" si="24"/>
        <v/>
      </c>
      <c r="U39" s="101" t="str">
        <f t="shared" si="24"/>
        <v/>
      </c>
      <c r="V39" s="101" t="str">
        <f t="shared" si="24"/>
        <v/>
      </c>
      <c r="W39" s="102"/>
      <c r="X39" s="102"/>
      <c r="Y39" s="102"/>
      <c r="Z39" s="102"/>
      <c r="AA39" s="102"/>
      <c r="AB39" s="101"/>
      <c r="AC39" s="101"/>
      <c r="AD39" s="102"/>
      <c r="AE39" s="180"/>
      <c r="AF39" s="101"/>
      <c r="AG39" s="101"/>
      <c r="AH39" s="101" t="str">
        <f t="shared" si="6"/>
        <v/>
      </c>
      <c r="AI39" s="101" t="str">
        <f t="shared" si="6"/>
        <v/>
      </c>
      <c r="AJ39" s="130" t="str">
        <f t="shared" si="6"/>
        <v/>
      </c>
      <c r="AK39" s="321"/>
      <c r="AL39" s="279"/>
      <c r="AM39" s="305"/>
      <c r="AN39" s="308"/>
      <c r="AO39" s="311"/>
      <c r="AP39" s="311"/>
      <c r="AQ39" s="311"/>
      <c r="AR39" s="241"/>
      <c r="AS39" s="241"/>
      <c r="AT39" s="241"/>
      <c r="AU39" s="241"/>
      <c r="AV39" s="241"/>
      <c r="AW39" s="241"/>
      <c r="AX39" s="241"/>
      <c r="AY39" s="316"/>
      <c r="AZ39" s="316"/>
      <c r="BA39" s="319"/>
    </row>
    <row r="40" spans="1:53" ht="15" customHeight="1" thickBot="1" x14ac:dyDescent="0.25">
      <c r="A40" s="294"/>
      <c r="B40" s="297"/>
      <c r="C40" s="300"/>
      <c r="D40" s="303"/>
      <c r="E40" s="147"/>
      <c r="F40" s="105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94"/>
      <c r="X40" s="194"/>
      <c r="Y40" s="194"/>
      <c r="Z40" s="194"/>
      <c r="AA40" s="194"/>
      <c r="AB40" s="106"/>
      <c r="AC40" s="106"/>
      <c r="AD40" s="194"/>
      <c r="AE40" s="181"/>
      <c r="AF40" s="106"/>
      <c r="AG40" s="106"/>
      <c r="AH40" s="106"/>
      <c r="AI40" s="106"/>
      <c r="AJ40" s="107"/>
      <c r="AK40" s="322"/>
      <c r="AL40" s="280"/>
      <c r="AM40" s="306"/>
      <c r="AN40" s="309"/>
      <c r="AO40" s="312"/>
      <c r="AP40" s="312"/>
      <c r="AQ40" s="312"/>
      <c r="AR40" s="242"/>
      <c r="AS40" s="242"/>
      <c r="AT40" s="242"/>
      <c r="AU40" s="242"/>
      <c r="AV40" s="242"/>
      <c r="AW40" s="242"/>
      <c r="AX40" s="242"/>
      <c r="AY40" s="317"/>
      <c r="AZ40" s="317"/>
      <c r="BA40" s="320"/>
    </row>
    <row r="41" spans="1:53" ht="15" customHeight="1" x14ac:dyDescent="0.2">
      <c r="A41" s="292">
        <v>9</v>
      </c>
      <c r="B41" s="295" t="str">
        <f>IFERROR(VLOOKUP($C41,Списки!$A$1:$C$4003,2,0),"")</f>
        <v>Тарновецький Юрій Юрійович</v>
      </c>
      <c r="C41" s="343" t="s">
        <v>291</v>
      </c>
      <c r="D41" s="301" t="str">
        <f>IFERROR(VLOOKUP($C41,Списки!$A$1:$C$4003,3,0),"")</f>
        <v xml:space="preserve">завідувач центральним складом </v>
      </c>
      <c r="E41" s="145"/>
      <c r="F41" s="92" t="str">
        <f>VLOOKUP(F$7,Графік!$M$5:$P$35,3,0)</f>
        <v>Р</v>
      </c>
      <c r="G41" s="154" t="s">
        <v>505</v>
      </c>
      <c r="H41" s="124" t="str">
        <f>VLOOKUP(H$7,Графік!$M$5:$P$35,3,0)</f>
        <v>ВВ</v>
      </c>
      <c r="I41" s="124" t="str">
        <f>VLOOKUP(I$7,Графік!$M$5:$P$35,3,0)</f>
        <v>Р</v>
      </c>
      <c r="J41" s="124" t="str">
        <f>VLOOKUP(J$7,Графік!$M$5:$P$35,3,0)</f>
        <v>Р</v>
      </c>
      <c r="K41" s="124" t="str">
        <f>VLOOKUP(K$7,Графік!$M$5:$P$35,3,0)</f>
        <v>Р</v>
      </c>
      <c r="L41" s="124" t="str">
        <f>VLOOKUP(L$7,Графік!$M$5:$P$35,3,0)</f>
        <v>Р</v>
      </c>
      <c r="M41" s="124" t="str">
        <f>VLOOKUP(M$7,Графік!$M$5:$P$35,3,0)</f>
        <v>Р</v>
      </c>
      <c r="N41" s="159" t="s">
        <v>505</v>
      </c>
      <c r="O41" s="124" t="str">
        <f>VLOOKUP(O$7,Графік!$M$5:$P$35,3,0)</f>
        <v>ВВ</v>
      </c>
      <c r="P41" s="124" t="str">
        <f>VLOOKUP(P$7,Графік!$M$5:$P$35,3,0)</f>
        <v>Р</v>
      </c>
      <c r="Q41" s="124" t="str">
        <f>VLOOKUP(Q$7,Графік!$M$5:$P$35,3,0)</f>
        <v>Р</v>
      </c>
      <c r="R41" s="124" t="str">
        <f>VLOOKUP(R$7,Графік!$M$5:$P$35,3,0)</f>
        <v>Р</v>
      </c>
      <c r="S41" s="124" t="str">
        <f>VLOOKUP(S$7,Графік!$M$5:$P$35,3,0)</f>
        <v>Р</v>
      </c>
      <c r="T41" s="124" t="str">
        <f>VLOOKUP(T$7,Графік!$M$5:$P$35,3,0)</f>
        <v>Р</v>
      </c>
      <c r="U41" s="124" t="s">
        <v>505</v>
      </c>
      <c r="V41" s="124" t="str">
        <f>VLOOKUP(V$7,Графік!$M$5:$P$35,3,0)</f>
        <v>ВВ</v>
      </c>
      <c r="W41" s="159" t="str">
        <f>VLOOKUP(W$7,Графік!$M$5:$P$35,3,0)</f>
        <v>Р</v>
      </c>
      <c r="X41" s="159" t="str">
        <f>VLOOKUP(X$7,Графік!$M$5:$P$35,3,0)</f>
        <v>Р</v>
      </c>
      <c r="Y41" s="159" t="str">
        <f>VLOOKUP(Y$7,Графік!$M$5:$P$35,3,0)</f>
        <v>Р</v>
      </c>
      <c r="Z41" s="159" t="str">
        <f>VLOOKUP(Z$7,Графік!$M$5:$P$35,3,0)</f>
        <v>Р</v>
      </c>
      <c r="AA41" s="159" t="str">
        <f>VLOOKUP(AA$7,Графік!$M$5:$P$35,3,0)</f>
        <v>Р</v>
      </c>
      <c r="AB41" s="124" t="str">
        <f>VLOOKUP(AB$7,Графік!$M$5:$P$35,3,0)</f>
        <v>ВВ</v>
      </c>
      <c r="AC41" s="124" t="str">
        <f>VLOOKUP(AC$7,Графік!$M$5:$P$35,3,0)</f>
        <v>ВВ</v>
      </c>
      <c r="AD41" s="159" t="str">
        <f>VLOOKUP(AD$7,Графік!$M$5:$P$35,3,0)</f>
        <v>Р</v>
      </c>
      <c r="AE41" s="188" t="str">
        <f>VLOOKUP(AE$7,Графік!$M$5:$P$35,3,0)</f>
        <v>Р</v>
      </c>
      <c r="AF41" s="124" t="str">
        <f>VLOOKUP(AF$7,Графік!$M$5:$P$35,3,0)</f>
        <v>Р</v>
      </c>
      <c r="AG41" s="124" t="str">
        <f>VLOOKUP(AG$7,Графік!$M$5:$P$35,3,0)</f>
        <v>Р</v>
      </c>
      <c r="AH41" s="124"/>
      <c r="AI41" s="124"/>
      <c r="AJ41" s="125"/>
      <c r="AK41" s="321">
        <f ca="1">SUMIF($F41:$AJ44,"Р",$F42:$AJ42)</f>
        <v>136</v>
      </c>
      <c r="AL41" s="279">
        <f ca="1">SUMIF($F43:$AJ44,"НУ",$F44:$AJ44)</f>
        <v>13</v>
      </c>
      <c r="AM41" s="305">
        <f ca="1">SUMIF(F41:AJ44,"РВ",F42:AJ42)</f>
        <v>25</v>
      </c>
      <c r="AN41" s="308">
        <f ca="1">AK41+AL41+AM41</f>
        <v>174</v>
      </c>
      <c r="AO41" s="310">
        <f t="shared" ref="AO41" si="25">COUNTIF($F41:$AJ44,"=Р")</f>
        <v>20</v>
      </c>
      <c r="AP41" s="311">
        <f>COUNTIF($F41:$AJ44,"=ВВ")</f>
        <v>5</v>
      </c>
      <c r="AQ41" s="311">
        <f>COUNTIF($F41:$AJ44,"=В")</f>
        <v>0</v>
      </c>
      <c r="AR41" s="241">
        <f>COUNTIF($F41:$AJ44,"=НА")</f>
        <v>0</v>
      </c>
      <c r="AS41" s="241">
        <f>COUNTIF(F41:AJ44,"=ТН")</f>
        <v>0</v>
      </c>
      <c r="AT41" s="241">
        <f>COUNTIF($F41:$AJ44,"=ВД")</f>
        <v>0</v>
      </c>
      <c r="AU41" s="241">
        <f>COUNTIF($F41:$AJ44,"=ВП")</f>
        <v>0</v>
      </c>
      <c r="AV41" s="241">
        <f>COUNTIF($F41:$AJ44,"=ДД")</f>
        <v>0</v>
      </c>
      <c r="AW41" s="241">
        <f>COUNTIF($F41:$AJ44,"=П")</f>
        <v>0</v>
      </c>
      <c r="AX41" s="241">
        <f>COUNTIF($F41:$AJ44,"=ПР")</f>
        <v>0</v>
      </c>
      <c r="AY41" s="316">
        <f>COUNTIF($F41:$AJ44,"=І")</f>
        <v>0</v>
      </c>
      <c r="AZ41" s="316">
        <f>COUNTIF($F41:$AJ44,"=НЗ")</f>
        <v>0</v>
      </c>
      <c r="BA41" s="318">
        <f>IF(C41&gt;1,Графік!$P$36,"")</f>
        <v>160</v>
      </c>
    </row>
    <row r="42" spans="1:53" ht="15" customHeight="1" x14ac:dyDescent="0.2">
      <c r="A42" s="293"/>
      <c r="B42" s="296"/>
      <c r="C42" s="299"/>
      <c r="D42" s="302"/>
      <c r="E42" s="146"/>
      <c r="F42" s="96">
        <f t="shared" ref="F42:V42" si="26">IF(F41="Р",8,"")</f>
        <v>8</v>
      </c>
      <c r="G42" s="155">
        <v>8</v>
      </c>
      <c r="H42" s="97" t="str">
        <f t="shared" si="26"/>
        <v/>
      </c>
      <c r="I42" s="97">
        <f t="shared" si="26"/>
        <v>8</v>
      </c>
      <c r="J42" s="97">
        <f t="shared" si="26"/>
        <v>8</v>
      </c>
      <c r="K42" s="97">
        <f t="shared" si="26"/>
        <v>8</v>
      </c>
      <c r="L42" s="97">
        <f t="shared" si="26"/>
        <v>8</v>
      </c>
      <c r="M42" s="97">
        <f t="shared" si="26"/>
        <v>8</v>
      </c>
      <c r="N42" s="160">
        <v>9</v>
      </c>
      <c r="O42" s="97" t="str">
        <f t="shared" si="26"/>
        <v/>
      </c>
      <c r="P42" s="97">
        <f t="shared" si="26"/>
        <v>8</v>
      </c>
      <c r="Q42" s="97">
        <f t="shared" si="26"/>
        <v>8</v>
      </c>
      <c r="R42" s="97">
        <f t="shared" si="26"/>
        <v>8</v>
      </c>
      <c r="S42" s="97">
        <f t="shared" si="26"/>
        <v>8</v>
      </c>
      <c r="T42" s="97">
        <f t="shared" si="26"/>
        <v>8</v>
      </c>
      <c r="U42" s="97">
        <v>8</v>
      </c>
      <c r="V42" s="97" t="str">
        <f t="shared" si="26"/>
        <v/>
      </c>
      <c r="W42" s="160">
        <v>8</v>
      </c>
      <c r="X42" s="160">
        <v>8</v>
      </c>
      <c r="Y42" s="160">
        <v>8</v>
      </c>
      <c r="Z42" s="160">
        <v>8</v>
      </c>
      <c r="AA42" s="160">
        <v>8</v>
      </c>
      <c r="AB42" s="97"/>
      <c r="AC42" s="97"/>
      <c r="AD42" s="160">
        <v>8</v>
      </c>
      <c r="AE42" s="179"/>
      <c r="AF42" s="97"/>
      <c r="AG42" s="97"/>
      <c r="AH42" s="97"/>
      <c r="AI42" s="97"/>
      <c r="AJ42" s="98"/>
      <c r="AK42" s="321"/>
      <c r="AL42" s="279"/>
      <c r="AM42" s="305"/>
      <c r="AN42" s="308"/>
      <c r="AO42" s="311"/>
      <c r="AP42" s="311"/>
      <c r="AQ42" s="311"/>
      <c r="AR42" s="241"/>
      <c r="AS42" s="241"/>
      <c r="AT42" s="241"/>
      <c r="AU42" s="241"/>
      <c r="AV42" s="241"/>
      <c r="AW42" s="241"/>
      <c r="AX42" s="241"/>
      <c r="AY42" s="316"/>
      <c r="AZ42" s="316"/>
      <c r="BA42" s="319"/>
    </row>
    <row r="43" spans="1:53" ht="15" customHeight="1" x14ac:dyDescent="0.2">
      <c r="A43" s="293"/>
      <c r="B43" s="296"/>
      <c r="C43" s="299"/>
      <c r="D43" s="302"/>
      <c r="E43" s="146"/>
      <c r="F43" s="100" t="str">
        <f t="shared" ref="F43:V43" si="27">IF(F44&gt;0,"НУ","")</f>
        <v/>
      </c>
      <c r="G43" s="101" t="str">
        <f t="shared" si="27"/>
        <v/>
      </c>
      <c r="H43" s="101" t="str">
        <f t="shared" si="27"/>
        <v/>
      </c>
      <c r="I43" s="102"/>
      <c r="J43" s="102"/>
      <c r="K43" s="157" t="s">
        <v>509</v>
      </c>
      <c r="L43" s="157" t="s">
        <v>509</v>
      </c>
      <c r="M43" s="157" t="s">
        <v>509</v>
      </c>
      <c r="N43" s="101" t="str">
        <f t="shared" si="27"/>
        <v/>
      </c>
      <c r="O43" s="101" t="str">
        <f t="shared" si="27"/>
        <v/>
      </c>
      <c r="P43" s="101" t="str">
        <f t="shared" si="27"/>
        <v/>
      </c>
      <c r="Q43" s="101" t="str">
        <f t="shared" si="27"/>
        <v/>
      </c>
      <c r="R43" s="157" t="s">
        <v>509</v>
      </c>
      <c r="S43" s="101" t="str">
        <f t="shared" si="27"/>
        <v/>
      </c>
      <c r="T43" s="101" t="str">
        <f t="shared" si="27"/>
        <v/>
      </c>
      <c r="U43" s="101" t="str">
        <f t="shared" si="27"/>
        <v/>
      </c>
      <c r="V43" s="101" t="str">
        <f t="shared" si="27"/>
        <v/>
      </c>
      <c r="W43" s="102"/>
      <c r="X43" s="102"/>
      <c r="Y43" s="102"/>
      <c r="Z43" s="102"/>
      <c r="AA43" s="102"/>
      <c r="AB43" s="101"/>
      <c r="AC43" s="101"/>
      <c r="AD43" s="102"/>
      <c r="AE43" s="180"/>
      <c r="AF43" s="101"/>
      <c r="AG43" s="101"/>
      <c r="AH43" s="101" t="str">
        <f t="shared" si="6"/>
        <v/>
      </c>
      <c r="AI43" s="101" t="str">
        <f t="shared" si="6"/>
        <v/>
      </c>
      <c r="AJ43" s="130" t="str">
        <f t="shared" si="6"/>
        <v/>
      </c>
      <c r="AK43" s="321"/>
      <c r="AL43" s="279"/>
      <c r="AM43" s="305"/>
      <c r="AN43" s="308"/>
      <c r="AO43" s="311"/>
      <c r="AP43" s="311"/>
      <c r="AQ43" s="311"/>
      <c r="AR43" s="241"/>
      <c r="AS43" s="241"/>
      <c r="AT43" s="241"/>
      <c r="AU43" s="241"/>
      <c r="AV43" s="241"/>
      <c r="AW43" s="241"/>
      <c r="AX43" s="241"/>
      <c r="AY43" s="316"/>
      <c r="AZ43" s="316"/>
      <c r="BA43" s="319"/>
    </row>
    <row r="44" spans="1:53" ht="15" customHeight="1" thickBot="1" x14ac:dyDescent="0.25">
      <c r="A44" s="294"/>
      <c r="B44" s="297"/>
      <c r="C44" s="300"/>
      <c r="D44" s="303"/>
      <c r="E44" s="147"/>
      <c r="F44" s="105"/>
      <c r="G44" s="106"/>
      <c r="H44" s="106"/>
      <c r="I44" s="194"/>
      <c r="J44" s="194"/>
      <c r="K44" s="158">
        <v>4</v>
      </c>
      <c r="L44" s="158">
        <v>3</v>
      </c>
      <c r="M44" s="158">
        <v>2</v>
      </c>
      <c r="N44" s="106"/>
      <c r="O44" s="106"/>
      <c r="P44" s="106"/>
      <c r="Q44" s="106"/>
      <c r="R44" s="158">
        <v>4</v>
      </c>
      <c r="S44" s="106"/>
      <c r="T44" s="106"/>
      <c r="U44" s="106"/>
      <c r="V44" s="106"/>
      <c r="W44" s="194"/>
      <c r="X44" s="194"/>
      <c r="Y44" s="194"/>
      <c r="Z44" s="194"/>
      <c r="AA44" s="194"/>
      <c r="AB44" s="106"/>
      <c r="AC44" s="106"/>
      <c r="AD44" s="194"/>
      <c r="AE44" s="181"/>
      <c r="AF44" s="106"/>
      <c r="AG44" s="106"/>
      <c r="AH44" s="106"/>
      <c r="AI44" s="106"/>
      <c r="AJ44" s="107"/>
      <c r="AK44" s="322"/>
      <c r="AL44" s="280"/>
      <c r="AM44" s="306"/>
      <c r="AN44" s="309"/>
      <c r="AO44" s="312"/>
      <c r="AP44" s="312"/>
      <c r="AQ44" s="312"/>
      <c r="AR44" s="242"/>
      <c r="AS44" s="242"/>
      <c r="AT44" s="242"/>
      <c r="AU44" s="242"/>
      <c r="AV44" s="242"/>
      <c r="AW44" s="242"/>
      <c r="AX44" s="242"/>
      <c r="AY44" s="317"/>
      <c r="AZ44" s="317"/>
      <c r="BA44" s="320"/>
    </row>
    <row r="45" spans="1:53" ht="15" customHeight="1" x14ac:dyDescent="0.2">
      <c r="A45" s="348">
        <v>10</v>
      </c>
      <c r="B45" s="295" t="str">
        <f>IFERROR(VLOOKUP($C45,Списки!$A$1:$C$4003,2,0),"")</f>
        <v>Александрович В'ячеслав Борисович</v>
      </c>
      <c r="C45" s="343" t="s">
        <v>379</v>
      </c>
      <c r="D45" s="301" t="str">
        <f>IFERROR(VLOOKUP($C45,Списки!$A$1:$C$4003,3,0),"")</f>
        <v>комірник</v>
      </c>
      <c r="E45" s="145"/>
      <c r="F45" s="92" t="str">
        <f>VLOOKUP(F$7,Графік!$M$5:$P$35,3,0)</f>
        <v>Р</v>
      </c>
      <c r="G45" s="124" t="s">
        <v>505</v>
      </c>
      <c r="H45" s="124" t="str">
        <f>VLOOKUP(H$7,Графік!$M$5:$P$35,3,0)</f>
        <v>ВВ</v>
      </c>
      <c r="I45" s="124" t="str">
        <f>VLOOKUP(I$7,Графік!$M$5:$P$35,3,0)</f>
        <v>Р</v>
      </c>
      <c r="J45" s="124" t="str">
        <f>VLOOKUP(J$7,Графік!$M$5:$P$35,3,0)</f>
        <v>Р</v>
      </c>
      <c r="K45" s="124" t="str">
        <f>VLOOKUP(K$7,Графік!$M$5:$P$35,3,0)</f>
        <v>Р</v>
      </c>
      <c r="L45" s="124" t="str">
        <f>VLOOKUP(L$7,Графік!$M$5:$P$35,3,0)</f>
        <v>Р</v>
      </c>
      <c r="M45" s="124" t="str">
        <f>VLOOKUP(M$7,Графік!$M$5:$P$35,3,0)</f>
        <v>Р</v>
      </c>
      <c r="N45" s="159" t="s">
        <v>505</v>
      </c>
      <c r="O45" s="124" t="str">
        <f>VLOOKUP(O$7,Графік!$M$5:$P$35,3,0)</f>
        <v>ВВ</v>
      </c>
      <c r="P45" s="124" t="str">
        <f>VLOOKUP(P$7,Графік!$M$5:$P$35,3,0)</f>
        <v>Р</v>
      </c>
      <c r="Q45" s="124" t="str">
        <f>VLOOKUP(Q$7,Графік!$M$5:$P$35,3,0)</f>
        <v>Р</v>
      </c>
      <c r="R45" s="124" t="str">
        <f>VLOOKUP(R$7,Графік!$M$5:$P$35,3,0)</f>
        <v>Р</v>
      </c>
      <c r="S45" s="124" t="str">
        <f>VLOOKUP(S$7,Графік!$M$5:$P$35,3,0)</f>
        <v>Р</v>
      </c>
      <c r="T45" s="124" t="str">
        <f>VLOOKUP(T$7,Графік!$M$5:$P$35,3,0)</f>
        <v>Р</v>
      </c>
      <c r="U45" s="124" t="str">
        <f>VLOOKUP(U$7,Графік!$M$5:$P$35,3,0)</f>
        <v>ВВ</v>
      </c>
      <c r="V45" s="124" t="str">
        <f>VLOOKUP(V$7,Графік!$M$5:$P$35,3,0)</f>
        <v>ВВ</v>
      </c>
      <c r="W45" s="159" t="str">
        <f>VLOOKUP(W$7,Графік!$M$5:$P$35,3,0)</f>
        <v>Р</v>
      </c>
      <c r="X45" s="159" t="str">
        <f>VLOOKUP(X$7,Графік!$M$5:$P$35,3,0)</f>
        <v>Р</v>
      </c>
      <c r="Y45" s="159" t="str">
        <f>VLOOKUP(Y$7,Графік!$M$5:$P$35,3,0)</f>
        <v>Р</v>
      </c>
      <c r="Z45" s="159" t="str">
        <f>VLOOKUP(Z$7,Графік!$M$5:$P$35,3,0)</f>
        <v>Р</v>
      </c>
      <c r="AA45" s="159" t="str">
        <f>VLOOKUP(AA$7,Графік!$M$5:$P$35,3,0)</f>
        <v>Р</v>
      </c>
      <c r="AB45" s="124" t="str">
        <f>VLOOKUP(AB$7,Графік!$M$5:$P$35,3,0)</f>
        <v>ВВ</v>
      </c>
      <c r="AC45" s="124" t="str">
        <f>VLOOKUP(AC$7,Графік!$M$5:$P$35,3,0)</f>
        <v>ВВ</v>
      </c>
      <c r="AD45" s="159" t="str">
        <f>VLOOKUP(AD$7,Графік!$M$5:$P$35,3,0)</f>
        <v>Р</v>
      </c>
      <c r="AE45" s="188" t="str">
        <f>VLOOKUP(AE$7,Графік!$M$5:$P$35,3,0)</f>
        <v>Р</v>
      </c>
      <c r="AF45" s="124" t="str">
        <f>VLOOKUP(AF$7,Графік!$M$5:$P$35,3,0)</f>
        <v>Р</v>
      </c>
      <c r="AG45" s="124" t="str">
        <f>VLOOKUP(AG$7,Графік!$M$5:$P$35,3,0)</f>
        <v>Р</v>
      </c>
      <c r="AH45" s="124"/>
      <c r="AI45" s="124"/>
      <c r="AJ45" s="125"/>
      <c r="AK45" s="321">
        <f ca="1">SUMIF($F45:$AJ48,"Р",$F46:$AJ46)</f>
        <v>144</v>
      </c>
      <c r="AL45" s="279">
        <f ca="1">SUMIF($F47:$AJ48,"НУ",$F48:$AJ48)</f>
        <v>6</v>
      </c>
      <c r="AM45" s="305">
        <f ca="1">SUMIF(F45:AJ48,"РВ",F46:AJ46)</f>
        <v>16</v>
      </c>
      <c r="AN45" s="308">
        <f ca="1">AK45+AL45+AM45</f>
        <v>166</v>
      </c>
      <c r="AO45" s="310">
        <f t="shared" ref="AO45" si="28">COUNTIF($F45:$AJ48,"=Р")</f>
        <v>20</v>
      </c>
      <c r="AP45" s="311">
        <f>COUNTIF($F45:$AJ48,"=ВВ")</f>
        <v>6</v>
      </c>
      <c r="AQ45" s="311">
        <f>COUNTIF($F45:$AJ48,"=В")</f>
        <v>0</v>
      </c>
      <c r="AR45" s="241">
        <f>COUNTIF($F45:$AJ48,"=НА")</f>
        <v>0</v>
      </c>
      <c r="AS45" s="241">
        <f>COUNTIF(F45:AJ48,"=ТН")</f>
        <v>0</v>
      </c>
      <c r="AT45" s="241">
        <f>COUNTIF($F45:$AJ48,"=ВД")</f>
        <v>0</v>
      </c>
      <c r="AU45" s="241">
        <f>COUNTIF($F45:$AJ48,"=ВП")</f>
        <v>0</v>
      </c>
      <c r="AV45" s="241">
        <f>COUNTIF($F45:$AJ48,"=ДД")</f>
        <v>0</v>
      </c>
      <c r="AW45" s="241">
        <f>COUNTIF($F45:$AJ48,"=П")</f>
        <v>0</v>
      </c>
      <c r="AX45" s="241">
        <f>COUNTIF($F45:$AJ48,"=ПР")</f>
        <v>0</v>
      </c>
      <c r="AY45" s="316">
        <f>COUNTIF($F45:$AJ48,"=І")</f>
        <v>0</v>
      </c>
      <c r="AZ45" s="316">
        <f>COUNTIF($F45:$AJ48,"=НЗ")</f>
        <v>0</v>
      </c>
      <c r="BA45" s="318">
        <f>IF(C45&gt;1,Графік!$P$36,"")</f>
        <v>160</v>
      </c>
    </row>
    <row r="46" spans="1:53" ht="15" customHeight="1" x14ac:dyDescent="0.2">
      <c r="A46" s="349"/>
      <c r="B46" s="296"/>
      <c r="C46" s="299"/>
      <c r="D46" s="302"/>
      <c r="E46" s="146"/>
      <c r="F46" s="96">
        <f t="shared" ref="F46:V46" si="29">IF(F45="Р",8,"")</f>
        <v>8</v>
      </c>
      <c r="G46" s="97">
        <v>8</v>
      </c>
      <c r="H46" s="97" t="str">
        <f t="shared" si="29"/>
        <v/>
      </c>
      <c r="I46" s="97">
        <f t="shared" si="29"/>
        <v>8</v>
      </c>
      <c r="J46" s="97">
        <f t="shared" si="29"/>
        <v>8</v>
      </c>
      <c r="K46" s="97">
        <f t="shared" si="29"/>
        <v>8</v>
      </c>
      <c r="L46" s="97">
        <f t="shared" si="29"/>
        <v>8</v>
      </c>
      <c r="M46" s="97">
        <f t="shared" si="29"/>
        <v>8</v>
      </c>
      <c r="N46" s="160">
        <v>8</v>
      </c>
      <c r="O46" s="97" t="str">
        <f t="shared" si="29"/>
        <v/>
      </c>
      <c r="P46" s="97">
        <f t="shared" si="29"/>
        <v>8</v>
      </c>
      <c r="Q46" s="97">
        <f t="shared" si="29"/>
        <v>8</v>
      </c>
      <c r="R46" s="97">
        <f t="shared" si="29"/>
        <v>8</v>
      </c>
      <c r="S46" s="97">
        <f t="shared" si="29"/>
        <v>8</v>
      </c>
      <c r="T46" s="97">
        <f t="shared" si="29"/>
        <v>8</v>
      </c>
      <c r="U46" s="97" t="str">
        <f t="shared" si="29"/>
        <v/>
      </c>
      <c r="V46" s="97" t="str">
        <f t="shared" si="29"/>
        <v/>
      </c>
      <c r="W46" s="160">
        <v>8</v>
      </c>
      <c r="X46" s="160">
        <v>8</v>
      </c>
      <c r="Y46" s="160">
        <v>8</v>
      </c>
      <c r="Z46" s="160">
        <v>8</v>
      </c>
      <c r="AA46" s="160">
        <v>8</v>
      </c>
      <c r="AB46" s="97"/>
      <c r="AC46" s="97"/>
      <c r="AD46" s="160">
        <v>8</v>
      </c>
      <c r="AE46" s="179">
        <v>8</v>
      </c>
      <c r="AF46" s="97"/>
      <c r="AG46" s="97"/>
      <c r="AH46" s="97"/>
      <c r="AI46" s="97"/>
      <c r="AJ46" s="98"/>
      <c r="AK46" s="321"/>
      <c r="AL46" s="279"/>
      <c r="AM46" s="305"/>
      <c r="AN46" s="308"/>
      <c r="AO46" s="311"/>
      <c r="AP46" s="311"/>
      <c r="AQ46" s="311"/>
      <c r="AR46" s="241"/>
      <c r="AS46" s="241"/>
      <c r="AT46" s="241"/>
      <c r="AU46" s="241"/>
      <c r="AV46" s="241"/>
      <c r="AW46" s="241"/>
      <c r="AX46" s="241"/>
      <c r="AY46" s="316"/>
      <c r="AZ46" s="316"/>
      <c r="BA46" s="319"/>
    </row>
    <row r="47" spans="1:53" ht="15" customHeight="1" x14ac:dyDescent="0.2">
      <c r="A47" s="349"/>
      <c r="B47" s="296"/>
      <c r="C47" s="299"/>
      <c r="D47" s="302"/>
      <c r="E47" s="146"/>
      <c r="F47" s="100" t="str">
        <f t="shared" ref="F47:V47" si="30">IF(F48&gt;0,"НУ","")</f>
        <v/>
      </c>
      <c r="G47" s="101" t="str">
        <f t="shared" si="30"/>
        <v/>
      </c>
      <c r="H47" s="101" t="str">
        <f t="shared" si="30"/>
        <v/>
      </c>
      <c r="I47" s="101" t="str">
        <f t="shared" si="30"/>
        <v/>
      </c>
      <c r="J47" s="101" t="str">
        <f t="shared" si="30"/>
        <v/>
      </c>
      <c r="K47" s="157" t="s">
        <v>509</v>
      </c>
      <c r="L47" s="157" t="s">
        <v>509</v>
      </c>
      <c r="M47" s="157" t="s">
        <v>509</v>
      </c>
      <c r="N47" s="101" t="str">
        <f t="shared" si="30"/>
        <v/>
      </c>
      <c r="O47" s="101" t="str">
        <f t="shared" si="30"/>
        <v/>
      </c>
      <c r="P47" s="101" t="str">
        <f t="shared" si="30"/>
        <v/>
      </c>
      <c r="Q47" s="101" t="str">
        <f t="shared" si="30"/>
        <v/>
      </c>
      <c r="R47" s="101" t="str">
        <f t="shared" si="30"/>
        <v/>
      </c>
      <c r="S47" s="101" t="str">
        <f t="shared" si="30"/>
        <v/>
      </c>
      <c r="T47" s="101" t="str">
        <f t="shared" si="30"/>
        <v/>
      </c>
      <c r="U47" s="101" t="str">
        <f t="shared" si="30"/>
        <v/>
      </c>
      <c r="V47" s="101" t="str">
        <f t="shared" si="30"/>
        <v/>
      </c>
      <c r="W47" s="102"/>
      <c r="X47" s="102"/>
      <c r="Y47" s="102"/>
      <c r="Z47" s="102"/>
      <c r="AA47" s="102"/>
      <c r="AB47" s="101"/>
      <c r="AC47" s="101"/>
      <c r="AD47" s="102"/>
      <c r="AE47" s="180"/>
      <c r="AF47" s="101"/>
      <c r="AG47" s="101"/>
      <c r="AH47" s="101" t="str">
        <f t="shared" si="6"/>
        <v/>
      </c>
      <c r="AI47" s="101" t="str">
        <f t="shared" si="6"/>
        <v/>
      </c>
      <c r="AJ47" s="130" t="str">
        <f t="shared" si="6"/>
        <v/>
      </c>
      <c r="AK47" s="321"/>
      <c r="AL47" s="279"/>
      <c r="AM47" s="305"/>
      <c r="AN47" s="308"/>
      <c r="AO47" s="311"/>
      <c r="AP47" s="311"/>
      <c r="AQ47" s="311"/>
      <c r="AR47" s="241"/>
      <c r="AS47" s="241"/>
      <c r="AT47" s="241"/>
      <c r="AU47" s="241"/>
      <c r="AV47" s="241"/>
      <c r="AW47" s="241"/>
      <c r="AX47" s="241"/>
      <c r="AY47" s="316"/>
      <c r="AZ47" s="316"/>
      <c r="BA47" s="319"/>
    </row>
    <row r="48" spans="1:53" ht="15" customHeight="1" thickBot="1" x14ac:dyDescent="0.25">
      <c r="A48" s="350"/>
      <c r="B48" s="297"/>
      <c r="C48" s="300"/>
      <c r="D48" s="303"/>
      <c r="E48" s="147"/>
      <c r="F48" s="105"/>
      <c r="G48" s="106"/>
      <c r="H48" s="106"/>
      <c r="I48" s="106"/>
      <c r="J48" s="106"/>
      <c r="K48" s="158">
        <v>4</v>
      </c>
      <c r="L48" s="158">
        <v>1</v>
      </c>
      <c r="M48" s="158">
        <v>1</v>
      </c>
      <c r="N48" s="106"/>
      <c r="O48" s="106"/>
      <c r="P48" s="106"/>
      <c r="Q48" s="106"/>
      <c r="R48" s="106"/>
      <c r="S48" s="106"/>
      <c r="T48" s="106"/>
      <c r="U48" s="106"/>
      <c r="V48" s="106"/>
      <c r="W48" s="194"/>
      <c r="X48" s="194"/>
      <c r="Y48" s="194"/>
      <c r="Z48" s="194"/>
      <c r="AA48" s="194"/>
      <c r="AB48" s="106"/>
      <c r="AC48" s="106"/>
      <c r="AD48" s="194"/>
      <c r="AE48" s="181"/>
      <c r="AF48" s="106"/>
      <c r="AG48" s="106"/>
      <c r="AH48" s="106"/>
      <c r="AI48" s="106"/>
      <c r="AJ48" s="107"/>
      <c r="AK48" s="322"/>
      <c r="AL48" s="280"/>
      <c r="AM48" s="306"/>
      <c r="AN48" s="309"/>
      <c r="AO48" s="312"/>
      <c r="AP48" s="312"/>
      <c r="AQ48" s="312"/>
      <c r="AR48" s="242"/>
      <c r="AS48" s="242"/>
      <c r="AT48" s="242"/>
      <c r="AU48" s="242"/>
      <c r="AV48" s="242"/>
      <c r="AW48" s="242"/>
      <c r="AX48" s="242"/>
      <c r="AY48" s="317"/>
      <c r="AZ48" s="317"/>
      <c r="BA48" s="320"/>
    </row>
    <row r="49" spans="1:53" ht="15" customHeight="1" x14ac:dyDescent="0.2">
      <c r="A49" s="292">
        <v>11</v>
      </c>
      <c r="B49" s="295" t="str">
        <f>IFERROR(VLOOKUP($C49,Списки!$A$1:$C$4003,2,0),"")</f>
        <v>Амбрусевич Олександр Валерійович</v>
      </c>
      <c r="C49" s="343" t="s">
        <v>382</v>
      </c>
      <c r="D49" s="301" t="str">
        <f>IFERROR(VLOOKUP($C49,Списки!$A$1:$C$4003,3,0),"")</f>
        <v>комірник</v>
      </c>
      <c r="E49" s="145"/>
      <c r="F49" s="92" t="str">
        <f>VLOOKUP(F$7,Графік!$M$5:$P$35,3,0)</f>
        <v>Р</v>
      </c>
      <c r="G49" s="124" t="str">
        <f>VLOOKUP(G$7,Графік!$M$5:$P$35,3,0)</f>
        <v>ВВ</v>
      </c>
      <c r="H49" s="124" t="str">
        <f>VLOOKUP(H$7,Графік!$M$5:$P$35,3,0)</f>
        <v>ВВ</v>
      </c>
      <c r="I49" s="124" t="str">
        <f>VLOOKUP(I$7,Графік!$M$5:$P$35,3,0)</f>
        <v>Р</v>
      </c>
      <c r="J49" s="124" t="str">
        <f>VLOOKUP(J$7,Графік!$M$5:$P$35,3,0)</f>
        <v>Р</v>
      </c>
      <c r="K49" s="124" t="str">
        <f>VLOOKUP(K$7,Графік!$M$5:$P$35,3,0)</f>
        <v>Р</v>
      </c>
      <c r="L49" s="124" t="str">
        <f>VLOOKUP(L$7,Графік!$M$5:$P$35,3,0)</f>
        <v>Р</v>
      </c>
      <c r="M49" s="124" t="str">
        <f>VLOOKUP(M$7,Графік!$M$5:$P$35,3,0)</f>
        <v>Р</v>
      </c>
      <c r="N49" s="124" t="str">
        <f>VLOOKUP(N$7,Графік!$M$5:$P$35,3,0)</f>
        <v>ВВ</v>
      </c>
      <c r="O49" s="124" t="str">
        <f>VLOOKUP(O$7,Графік!$M$5:$P$35,3,0)</f>
        <v>ВВ</v>
      </c>
      <c r="P49" s="124" t="s">
        <v>500</v>
      </c>
      <c r="Q49" s="124" t="s">
        <v>500</v>
      </c>
      <c r="R49" s="124" t="s">
        <v>500</v>
      </c>
      <c r="S49" s="124" t="s">
        <v>500</v>
      </c>
      <c r="T49" s="124" t="s">
        <v>500</v>
      </c>
      <c r="U49" s="124" t="str">
        <f>VLOOKUP(U$7,Графік!$M$5:$P$35,3,0)</f>
        <v>ВВ</v>
      </c>
      <c r="V49" s="124" t="str">
        <f>VLOOKUP(V$7,Графік!$M$5:$P$35,3,0)</f>
        <v>ВВ</v>
      </c>
      <c r="W49" s="159" t="str">
        <f>VLOOKUP(W$7,Графік!$M$5:$P$35,3,0)</f>
        <v>Р</v>
      </c>
      <c r="X49" s="159" t="str">
        <f>VLOOKUP(X$7,Графік!$M$5:$P$35,3,0)</f>
        <v>Р</v>
      </c>
      <c r="Y49" s="159" t="str">
        <f>VLOOKUP(Y$7,Графік!$M$5:$P$35,3,0)</f>
        <v>Р</v>
      </c>
      <c r="Z49" s="159" t="s">
        <v>501</v>
      </c>
      <c r="AA49" s="159" t="str">
        <f>VLOOKUP(AA$7,Графік!$M$5:$P$35,3,0)</f>
        <v>Р</v>
      </c>
      <c r="AB49" s="124" t="str">
        <f>VLOOKUP(AB$7,Графік!$M$5:$P$35,3,0)</f>
        <v>ВВ</v>
      </c>
      <c r="AC49" s="124" t="str">
        <f>VLOOKUP(AC$7,Графік!$M$5:$P$35,3,0)</f>
        <v>ВВ</v>
      </c>
      <c r="AD49" s="159" t="str">
        <f>VLOOKUP(AD$7,Графік!$M$5:$P$35,3,0)</f>
        <v>Р</v>
      </c>
      <c r="AE49" s="188" t="str">
        <f>VLOOKUP(AE$7,Графік!$M$5:$P$35,3,0)</f>
        <v>Р</v>
      </c>
      <c r="AF49" s="124" t="str">
        <f>VLOOKUP(AF$7,Графік!$M$5:$P$35,3,0)</f>
        <v>Р</v>
      </c>
      <c r="AG49" s="124" t="str">
        <f>VLOOKUP(AG$7,Графік!$M$5:$P$35,3,0)</f>
        <v>Р</v>
      </c>
      <c r="AH49" s="124"/>
      <c r="AI49" s="124"/>
      <c r="AJ49" s="125"/>
      <c r="AK49" s="321">
        <f ca="1">SUMIF($F49:$AJ52,"Р",$F50:$AJ50)</f>
        <v>95</v>
      </c>
      <c r="AL49" s="279">
        <f ca="1">SUMIF($F51:$AJ52,"НУ",$F52:$AJ52)</f>
        <v>3</v>
      </c>
      <c r="AM49" s="305">
        <f ca="1">SUMIF(F49:AJ52,"РВ",F50:AJ50)</f>
        <v>0</v>
      </c>
      <c r="AN49" s="308">
        <f ca="1">AK49+AL49+AM49</f>
        <v>98</v>
      </c>
      <c r="AO49" s="310">
        <f t="shared" ref="AO49" si="31">COUNTIF($F49:$AJ52,"=Р")</f>
        <v>14</v>
      </c>
      <c r="AP49" s="311">
        <f>COUNTIF($F49:$AJ52,"=ВВ")</f>
        <v>8</v>
      </c>
      <c r="AQ49" s="311">
        <f>COUNTIF($F49:$AJ52,"=В")</f>
        <v>0</v>
      </c>
      <c r="AR49" s="241">
        <f>COUNTIF($F49:$AJ52,"=НА")</f>
        <v>0</v>
      </c>
      <c r="AS49" s="241">
        <f>COUNTIF(F49:AJ52,"=ТН")</f>
        <v>5</v>
      </c>
      <c r="AT49" s="241">
        <f>COUNTIF($F49:$AJ52,"=ВД")</f>
        <v>0</v>
      </c>
      <c r="AU49" s="241">
        <f>COUNTIF($F49:$AJ52,"=ВП")</f>
        <v>0</v>
      </c>
      <c r="AV49" s="241">
        <f>COUNTIF($F49:$AJ52,"=ДД")</f>
        <v>0</v>
      </c>
      <c r="AW49" s="241">
        <f>COUNTIF($F49:$AJ52,"=П")</f>
        <v>0</v>
      </c>
      <c r="AX49" s="241">
        <f>COUNTIF($F49:$AJ52,"=ПР")</f>
        <v>0</v>
      </c>
      <c r="AY49" s="316">
        <f>COUNTIF($F49:$AJ52,"=І")</f>
        <v>0</v>
      </c>
      <c r="AZ49" s="316">
        <f>COUNTIF($F49:$AJ52,"=НЗ")</f>
        <v>1</v>
      </c>
      <c r="BA49" s="318">
        <f>IF(C49&gt;1,Графік!$P$36,"")</f>
        <v>160</v>
      </c>
    </row>
    <row r="50" spans="1:53" ht="15" customHeight="1" x14ac:dyDescent="0.2">
      <c r="A50" s="293"/>
      <c r="B50" s="296"/>
      <c r="C50" s="299"/>
      <c r="D50" s="302"/>
      <c r="E50" s="146"/>
      <c r="F50" s="96">
        <v>7</v>
      </c>
      <c r="G50" s="97" t="str">
        <f t="shared" ref="G50:V50" si="32">IF(G49="Р",8,"")</f>
        <v/>
      </c>
      <c r="H50" s="97" t="str">
        <f t="shared" si="32"/>
        <v/>
      </c>
      <c r="I50" s="97">
        <f t="shared" si="32"/>
        <v>8</v>
      </c>
      <c r="J50" s="97">
        <f t="shared" si="32"/>
        <v>8</v>
      </c>
      <c r="K50" s="97">
        <f t="shared" si="32"/>
        <v>8</v>
      </c>
      <c r="L50" s="97">
        <f t="shared" si="32"/>
        <v>8</v>
      </c>
      <c r="M50" s="97">
        <f t="shared" si="32"/>
        <v>8</v>
      </c>
      <c r="N50" s="97" t="str">
        <f t="shared" si="32"/>
        <v/>
      </c>
      <c r="O50" s="97" t="str">
        <f t="shared" si="32"/>
        <v/>
      </c>
      <c r="P50" s="97" t="str">
        <f t="shared" si="32"/>
        <v/>
      </c>
      <c r="Q50" s="97" t="str">
        <f t="shared" si="32"/>
        <v/>
      </c>
      <c r="R50" s="97" t="str">
        <f t="shared" si="32"/>
        <v/>
      </c>
      <c r="S50" s="97" t="str">
        <f t="shared" si="32"/>
        <v/>
      </c>
      <c r="T50" s="97" t="str">
        <f t="shared" si="32"/>
        <v/>
      </c>
      <c r="U50" s="97" t="str">
        <f t="shared" si="32"/>
        <v/>
      </c>
      <c r="V50" s="97" t="str">
        <f t="shared" si="32"/>
        <v/>
      </c>
      <c r="W50" s="160">
        <v>8</v>
      </c>
      <c r="X50" s="160">
        <v>8</v>
      </c>
      <c r="Y50" s="160">
        <v>8</v>
      </c>
      <c r="Z50" s="160"/>
      <c r="AA50" s="160">
        <v>8</v>
      </c>
      <c r="AB50" s="97"/>
      <c r="AC50" s="97"/>
      <c r="AD50" s="160">
        <v>8</v>
      </c>
      <c r="AE50" s="179">
        <v>8</v>
      </c>
      <c r="AF50" s="97"/>
      <c r="AG50" s="97"/>
      <c r="AH50" s="97"/>
      <c r="AI50" s="97"/>
      <c r="AJ50" s="98"/>
      <c r="AK50" s="321"/>
      <c r="AL50" s="279"/>
      <c r="AM50" s="305"/>
      <c r="AN50" s="308"/>
      <c r="AO50" s="311"/>
      <c r="AP50" s="311"/>
      <c r="AQ50" s="311"/>
      <c r="AR50" s="241"/>
      <c r="AS50" s="241"/>
      <c r="AT50" s="241"/>
      <c r="AU50" s="241"/>
      <c r="AV50" s="241"/>
      <c r="AW50" s="241"/>
      <c r="AX50" s="241"/>
      <c r="AY50" s="316"/>
      <c r="AZ50" s="316"/>
      <c r="BA50" s="319"/>
    </row>
    <row r="51" spans="1:53" ht="15" customHeight="1" x14ac:dyDescent="0.2">
      <c r="A51" s="293"/>
      <c r="B51" s="296"/>
      <c r="C51" s="299"/>
      <c r="D51" s="302"/>
      <c r="E51" s="146"/>
      <c r="F51" s="100" t="str">
        <f t="shared" ref="F51:V51" si="33">IF(F52&gt;0,"НУ","")</f>
        <v/>
      </c>
      <c r="G51" s="101" t="str">
        <f t="shared" si="33"/>
        <v/>
      </c>
      <c r="H51" s="101" t="str">
        <f t="shared" si="33"/>
        <v/>
      </c>
      <c r="I51" s="101" t="str">
        <f t="shared" si="33"/>
        <v/>
      </c>
      <c r="J51" s="101" t="str">
        <f t="shared" si="33"/>
        <v/>
      </c>
      <c r="K51" s="101" t="str">
        <f t="shared" si="33"/>
        <v/>
      </c>
      <c r="L51" s="157" t="s">
        <v>509</v>
      </c>
      <c r="M51" s="101" t="str">
        <f t="shared" si="33"/>
        <v/>
      </c>
      <c r="N51" s="101" t="str">
        <f t="shared" si="33"/>
        <v/>
      </c>
      <c r="O51" s="101" t="str">
        <f t="shared" si="33"/>
        <v/>
      </c>
      <c r="P51" s="101" t="str">
        <f t="shared" si="33"/>
        <v/>
      </c>
      <c r="Q51" s="101" t="str">
        <f t="shared" si="33"/>
        <v/>
      </c>
      <c r="R51" s="101" t="str">
        <f t="shared" si="33"/>
        <v/>
      </c>
      <c r="S51" s="101" t="str">
        <f t="shared" si="33"/>
        <v/>
      </c>
      <c r="T51" s="101" t="str">
        <f t="shared" si="33"/>
        <v/>
      </c>
      <c r="U51" s="101" t="str">
        <f t="shared" si="33"/>
        <v/>
      </c>
      <c r="V51" s="101" t="str">
        <f t="shared" si="33"/>
        <v/>
      </c>
      <c r="W51" s="102"/>
      <c r="X51" s="102"/>
      <c r="Y51" s="102"/>
      <c r="Z51" s="102"/>
      <c r="AA51" s="102"/>
      <c r="AB51" s="101"/>
      <c r="AC51" s="101"/>
      <c r="AD51" s="102"/>
      <c r="AE51" s="180"/>
      <c r="AF51" s="101"/>
      <c r="AG51" s="101"/>
      <c r="AH51" s="101" t="str">
        <f t="shared" si="6"/>
        <v/>
      </c>
      <c r="AI51" s="101" t="str">
        <f t="shared" si="6"/>
        <v/>
      </c>
      <c r="AJ51" s="130" t="str">
        <f t="shared" si="6"/>
        <v/>
      </c>
      <c r="AK51" s="321"/>
      <c r="AL51" s="279"/>
      <c r="AM51" s="305"/>
      <c r="AN51" s="308"/>
      <c r="AO51" s="311"/>
      <c r="AP51" s="311"/>
      <c r="AQ51" s="311"/>
      <c r="AR51" s="241"/>
      <c r="AS51" s="241"/>
      <c r="AT51" s="241"/>
      <c r="AU51" s="241"/>
      <c r="AV51" s="241"/>
      <c r="AW51" s="241"/>
      <c r="AX51" s="241"/>
      <c r="AY51" s="316"/>
      <c r="AZ51" s="316"/>
      <c r="BA51" s="319"/>
    </row>
    <row r="52" spans="1:53" ht="15" customHeight="1" thickBot="1" x14ac:dyDescent="0.25">
      <c r="A52" s="294"/>
      <c r="B52" s="297"/>
      <c r="C52" s="300"/>
      <c r="D52" s="303"/>
      <c r="E52" s="147"/>
      <c r="F52" s="105"/>
      <c r="G52" s="106"/>
      <c r="H52" s="106"/>
      <c r="I52" s="106"/>
      <c r="J52" s="106"/>
      <c r="K52" s="106"/>
      <c r="L52" s="158">
        <v>3</v>
      </c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94"/>
      <c r="X52" s="194"/>
      <c r="Y52" s="194"/>
      <c r="Z52" s="194"/>
      <c r="AA52" s="194"/>
      <c r="AB52" s="106"/>
      <c r="AC52" s="106"/>
      <c r="AD52" s="194"/>
      <c r="AE52" s="181"/>
      <c r="AF52" s="106"/>
      <c r="AG52" s="106"/>
      <c r="AH52" s="106"/>
      <c r="AI52" s="106"/>
      <c r="AJ52" s="107"/>
      <c r="AK52" s="322"/>
      <c r="AL52" s="280"/>
      <c r="AM52" s="306"/>
      <c r="AN52" s="309"/>
      <c r="AO52" s="312"/>
      <c r="AP52" s="312"/>
      <c r="AQ52" s="312"/>
      <c r="AR52" s="242"/>
      <c r="AS52" s="242"/>
      <c r="AT52" s="242"/>
      <c r="AU52" s="242"/>
      <c r="AV52" s="242"/>
      <c r="AW52" s="242"/>
      <c r="AX52" s="242"/>
      <c r="AY52" s="317"/>
      <c r="AZ52" s="317"/>
      <c r="BA52" s="320"/>
    </row>
    <row r="53" spans="1:53" ht="15" customHeight="1" x14ac:dyDescent="0.2">
      <c r="A53" s="292">
        <v>12</v>
      </c>
      <c r="B53" s="295" t="str">
        <f>IFERROR(VLOOKUP($C53,Списки!$A$1:$C$4003,2,0),"")</f>
        <v>Василенко Анатолій Олександрович</v>
      </c>
      <c r="C53" s="343" t="s">
        <v>384</v>
      </c>
      <c r="D53" s="301" t="str">
        <f>IFERROR(VLOOKUP($C53,Списки!$A$1:$C$4003,3,0),"")</f>
        <v>комірник</v>
      </c>
      <c r="E53" s="145"/>
      <c r="F53" s="92" t="str">
        <f>VLOOKUP(F$7,Графік!$M$5:$P$35,3,0)</f>
        <v>Р</v>
      </c>
      <c r="G53" s="154" t="s">
        <v>505</v>
      </c>
      <c r="H53" s="124" t="str">
        <f>VLOOKUP(H$7,Графік!$M$5:$P$35,3,0)</f>
        <v>ВВ</v>
      </c>
      <c r="I53" s="124" t="s">
        <v>501</v>
      </c>
      <c r="J53" s="124" t="str">
        <f>VLOOKUP(J$7,Графік!$M$5:$P$35,3,0)</f>
        <v>Р</v>
      </c>
      <c r="K53" s="124" t="str">
        <f>VLOOKUP(K$7,Графік!$M$5:$P$35,3,0)</f>
        <v>Р</v>
      </c>
      <c r="L53" s="124" t="str">
        <f>VLOOKUP(L$7,Графік!$M$5:$P$35,3,0)</f>
        <v>Р</v>
      </c>
      <c r="M53" s="124" t="str">
        <f>VLOOKUP(M$7,Графік!$M$5:$P$35,3,0)</f>
        <v>Р</v>
      </c>
      <c r="N53" s="124" t="str">
        <f>VLOOKUP(N$7,Графік!$M$5:$P$35,3,0)</f>
        <v>ВВ</v>
      </c>
      <c r="O53" s="124" t="str">
        <f>VLOOKUP(O$7,Графік!$M$5:$P$35,3,0)</f>
        <v>ВВ</v>
      </c>
      <c r="P53" s="124" t="str">
        <f>VLOOKUP(P$7,Графік!$M$5:$P$35,3,0)</f>
        <v>Р</v>
      </c>
      <c r="Q53" s="124" t="str">
        <f>VLOOKUP(Q$7,Графік!$M$5:$P$35,3,0)</f>
        <v>Р</v>
      </c>
      <c r="R53" s="124" t="str">
        <f>VLOOKUP(R$7,Графік!$M$5:$P$35,3,0)</f>
        <v>Р</v>
      </c>
      <c r="S53" s="124" t="str">
        <f>VLOOKUP(S$7,Графік!$M$5:$P$35,3,0)</f>
        <v>Р</v>
      </c>
      <c r="T53" s="124" t="str">
        <f>VLOOKUP(T$7,Графік!$M$5:$P$35,3,0)</f>
        <v>Р</v>
      </c>
      <c r="U53" s="124" t="str">
        <f>VLOOKUP(U$7,Графік!$M$5:$P$35,3,0)</f>
        <v>ВВ</v>
      </c>
      <c r="V53" s="124" t="str">
        <f>VLOOKUP(V$7,Графік!$M$5:$P$35,3,0)</f>
        <v>ВВ</v>
      </c>
      <c r="W53" s="159" t="str">
        <f>VLOOKUP(W$7,Графік!$M$5:$P$35,3,0)</f>
        <v>Р</v>
      </c>
      <c r="X53" s="159" t="str">
        <f>VLOOKUP(X$7,Графік!$M$5:$P$35,3,0)</f>
        <v>Р</v>
      </c>
      <c r="Y53" s="159" t="str">
        <f>VLOOKUP(Y$7,Графік!$M$5:$P$35,3,0)</f>
        <v>Р</v>
      </c>
      <c r="Z53" s="159" t="str">
        <f>VLOOKUP(Z$7,Графік!$M$5:$P$35,3,0)</f>
        <v>Р</v>
      </c>
      <c r="AA53" s="159" t="str">
        <f>VLOOKUP(AA$7,Графік!$M$5:$P$35,3,0)</f>
        <v>Р</v>
      </c>
      <c r="AB53" s="124" t="str">
        <f>VLOOKUP(AB$7,Графік!$M$5:$P$35,3,0)</f>
        <v>ВВ</v>
      </c>
      <c r="AC53" s="124" t="str">
        <f>VLOOKUP(AC$7,Графік!$M$5:$P$35,3,0)</f>
        <v>ВВ</v>
      </c>
      <c r="AD53" s="159" t="str">
        <f>VLOOKUP(AD$7,Графік!$M$5:$P$35,3,0)</f>
        <v>Р</v>
      </c>
      <c r="AE53" s="188" t="str">
        <f>VLOOKUP(AE$7,Графік!$M$5:$P$35,3,0)</f>
        <v>Р</v>
      </c>
      <c r="AF53" s="124" t="str">
        <f>VLOOKUP(AF$7,Графік!$M$5:$P$35,3,0)</f>
        <v>Р</v>
      </c>
      <c r="AG53" s="124" t="str">
        <f>VLOOKUP(AG$7,Графік!$M$5:$P$35,3,0)</f>
        <v>Р</v>
      </c>
      <c r="AH53" s="124"/>
      <c r="AI53" s="124"/>
      <c r="AJ53" s="125"/>
      <c r="AK53" s="321">
        <f ca="1">SUMIF($F53:$AJ56,"Р",$F54:$AJ54)</f>
        <v>136</v>
      </c>
      <c r="AL53" s="279">
        <f ca="1">SUMIF($F55:$AJ56,"НУ",$F56:$AJ56)</f>
        <v>10</v>
      </c>
      <c r="AM53" s="305">
        <f ca="1">SUMIF(F53:AJ56,"РВ",F54:AJ54)</f>
        <v>8</v>
      </c>
      <c r="AN53" s="308">
        <f ca="1">AK53+AL53+AM53</f>
        <v>154</v>
      </c>
      <c r="AO53" s="310">
        <f t="shared" ref="AO53" si="34">COUNTIF($F53:$AJ56,"=Р")</f>
        <v>19</v>
      </c>
      <c r="AP53" s="311">
        <f>COUNTIF($F53:$AJ56,"=ВВ")</f>
        <v>7</v>
      </c>
      <c r="AQ53" s="311">
        <f>COUNTIF($F53:$AJ56,"=В")</f>
        <v>0</v>
      </c>
      <c r="AR53" s="241">
        <f>COUNTIF($F53:$AJ56,"=НА")</f>
        <v>0</v>
      </c>
      <c r="AS53" s="241">
        <f>COUNTIF(F53:AJ56,"=ТН")</f>
        <v>0</v>
      </c>
      <c r="AT53" s="241">
        <f>COUNTIF($F53:$AJ56,"=ВД")</f>
        <v>0</v>
      </c>
      <c r="AU53" s="241">
        <f>COUNTIF($F53:$AJ56,"=ВП")</f>
        <v>0</v>
      </c>
      <c r="AV53" s="241">
        <f>COUNTIF($F53:$AJ56,"=ДД")</f>
        <v>0</v>
      </c>
      <c r="AW53" s="241">
        <f>COUNTIF($F53:$AJ56,"=П")</f>
        <v>0</v>
      </c>
      <c r="AX53" s="241">
        <f>COUNTIF($F53:$AJ56,"=ПР")</f>
        <v>0</v>
      </c>
      <c r="AY53" s="316">
        <f>COUNTIF($F53:$AJ56,"=І")</f>
        <v>0</v>
      </c>
      <c r="AZ53" s="316">
        <f>COUNTIF($F53:$AJ56,"=НЗ")</f>
        <v>1</v>
      </c>
      <c r="BA53" s="318">
        <f>IF(C53&gt;1,Графік!$P$36,"")</f>
        <v>160</v>
      </c>
    </row>
    <row r="54" spans="1:53" ht="15" customHeight="1" x14ac:dyDescent="0.2">
      <c r="A54" s="293"/>
      <c r="B54" s="296"/>
      <c r="C54" s="299"/>
      <c r="D54" s="302"/>
      <c r="E54" s="146"/>
      <c r="F54" s="96">
        <f t="shared" ref="F54:V54" si="35">IF(F53="Р",8,"")</f>
        <v>8</v>
      </c>
      <c r="G54" s="155">
        <v>8</v>
      </c>
      <c r="H54" s="97" t="str">
        <f t="shared" si="35"/>
        <v/>
      </c>
      <c r="I54" s="97" t="str">
        <f t="shared" si="35"/>
        <v/>
      </c>
      <c r="J54" s="97">
        <f t="shared" si="35"/>
        <v>8</v>
      </c>
      <c r="K54" s="97">
        <f t="shared" si="35"/>
        <v>8</v>
      </c>
      <c r="L54" s="97">
        <f t="shared" si="35"/>
        <v>8</v>
      </c>
      <c r="M54" s="97">
        <f t="shared" si="35"/>
        <v>8</v>
      </c>
      <c r="N54" s="97" t="str">
        <f t="shared" si="35"/>
        <v/>
      </c>
      <c r="O54" s="97" t="str">
        <f t="shared" si="35"/>
        <v/>
      </c>
      <c r="P54" s="97">
        <f t="shared" si="35"/>
        <v>8</v>
      </c>
      <c r="Q54" s="97">
        <f t="shared" si="35"/>
        <v>8</v>
      </c>
      <c r="R54" s="97">
        <f t="shared" si="35"/>
        <v>8</v>
      </c>
      <c r="S54" s="97">
        <f t="shared" si="35"/>
        <v>8</v>
      </c>
      <c r="T54" s="97">
        <f t="shared" si="35"/>
        <v>8</v>
      </c>
      <c r="U54" s="97" t="str">
        <f t="shared" si="35"/>
        <v/>
      </c>
      <c r="V54" s="97" t="str">
        <f t="shared" si="35"/>
        <v/>
      </c>
      <c r="W54" s="160">
        <v>8</v>
      </c>
      <c r="X54" s="160">
        <v>8</v>
      </c>
      <c r="Y54" s="160">
        <v>8</v>
      </c>
      <c r="Z54" s="160">
        <v>8</v>
      </c>
      <c r="AA54" s="160">
        <v>8</v>
      </c>
      <c r="AB54" s="97"/>
      <c r="AC54" s="97"/>
      <c r="AD54" s="160">
        <v>8</v>
      </c>
      <c r="AE54" s="179">
        <v>8</v>
      </c>
      <c r="AF54" s="97"/>
      <c r="AG54" s="97"/>
      <c r="AH54" s="97"/>
      <c r="AI54" s="97"/>
      <c r="AJ54" s="98"/>
      <c r="AK54" s="321"/>
      <c r="AL54" s="279"/>
      <c r="AM54" s="305"/>
      <c r="AN54" s="308"/>
      <c r="AO54" s="311"/>
      <c r="AP54" s="311"/>
      <c r="AQ54" s="311"/>
      <c r="AR54" s="241"/>
      <c r="AS54" s="241"/>
      <c r="AT54" s="241"/>
      <c r="AU54" s="241"/>
      <c r="AV54" s="241"/>
      <c r="AW54" s="241"/>
      <c r="AX54" s="241"/>
      <c r="AY54" s="316"/>
      <c r="AZ54" s="316"/>
      <c r="BA54" s="319"/>
    </row>
    <row r="55" spans="1:53" ht="15" customHeight="1" x14ac:dyDescent="0.2">
      <c r="A55" s="293"/>
      <c r="B55" s="296"/>
      <c r="C55" s="299"/>
      <c r="D55" s="302"/>
      <c r="E55" s="146"/>
      <c r="F55" s="100" t="str">
        <f t="shared" ref="F55:V55" si="36">IF(F56&gt;0,"НУ","")</f>
        <v/>
      </c>
      <c r="G55" s="101" t="str">
        <f t="shared" si="36"/>
        <v/>
      </c>
      <c r="H55" s="101" t="str">
        <f t="shared" si="36"/>
        <v/>
      </c>
      <c r="I55" s="101" t="str">
        <f t="shared" si="36"/>
        <v/>
      </c>
      <c r="J55" s="101" t="str">
        <f t="shared" si="36"/>
        <v/>
      </c>
      <c r="K55" s="157" t="s">
        <v>509</v>
      </c>
      <c r="L55" s="157" t="s">
        <v>509</v>
      </c>
      <c r="M55" s="157" t="s">
        <v>509</v>
      </c>
      <c r="N55" s="101" t="str">
        <f t="shared" si="36"/>
        <v/>
      </c>
      <c r="O55" s="101" t="str">
        <f t="shared" si="36"/>
        <v/>
      </c>
      <c r="P55" s="101" t="str">
        <f t="shared" si="36"/>
        <v/>
      </c>
      <c r="Q55" s="101" t="str">
        <f t="shared" si="36"/>
        <v/>
      </c>
      <c r="R55" s="157" t="s">
        <v>509</v>
      </c>
      <c r="S55" s="101" t="str">
        <f t="shared" si="36"/>
        <v/>
      </c>
      <c r="T55" s="101" t="str">
        <f t="shared" si="36"/>
        <v/>
      </c>
      <c r="U55" s="101" t="str">
        <f t="shared" si="36"/>
        <v/>
      </c>
      <c r="V55" s="101" t="str">
        <f t="shared" si="36"/>
        <v/>
      </c>
      <c r="W55" s="102"/>
      <c r="X55" s="102"/>
      <c r="Y55" s="102"/>
      <c r="Z55" s="102"/>
      <c r="AA55" s="102"/>
      <c r="AB55" s="101"/>
      <c r="AC55" s="101"/>
      <c r="AD55" s="102"/>
      <c r="AE55" s="180"/>
      <c r="AF55" s="101"/>
      <c r="AG55" s="101"/>
      <c r="AH55" s="101" t="str">
        <f t="shared" si="6"/>
        <v/>
      </c>
      <c r="AI55" s="101" t="str">
        <f t="shared" si="6"/>
        <v/>
      </c>
      <c r="AJ55" s="130" t="str">
        <f t="shared" si="6"/>
        <v/>
      </c>
      <c r="AK55" s="321"/>
      <c r="AL55" s="279"/>
      <c r="AM55" s="305"/>
      <c r="AN55" s="308"/>
      <c r="AO55" s="311"/>
      <c r="AP55" s="311"/>
      <c r="AQ55" s="311"/>
      <c r="AR55" s="241"/>
      <c r="AS55" s="241"/>
      <c r="AT55" s="241"/>
      <c r="AU55" s="241"/>
      <c r="AV55" s="241"/>
      <c r="AW55" s="241"/>
      <c r="AX55" s="241"/>
      <c r="AY55" s="316"/>
      <c r="AZ55" s="316"/>
      <c r="BA55" s="319"/>
    </row>
    <row r="56" spans="1:53" ht="15" customHeight="1" thickBot="1" x14ac:dyDescent="0.25">
      <c r="A56" s="294"/>
      <c r="B56" s="297"/>
      <c r="C56" s="300"/>
      <c r="D56" s="303"/>
      <c r="E56" s="147"/>
      <c r="F56" s="105"/>
      <c r="G56" s="106"/>
      <c r="H56" s="106"/>
      <c r="I56" s="106"/>
      <c r="J56" s="106"/>
      <c r="K56" s="158">
        <v>4</v>
      </c>
      <c r="L56" s="158">
        <v>1</v>
      </c>
      <c r="M56" s="158">
        <v>1</v>
      </c>
      <c r="N56" s="106"/>
      <c r="O56" s="106"/>
      <c r="P56" s="106"/>
      <c r="Q56" s="106"/>
      <c r="R56" s="158">
        <v>4</v>
      </c>
      <c r="S56" s="106"/>
      <c r="T56" s="106"/>
      <c r="U56" s="106"/>
      <c r="V56" s="106"/>
      <c r="W56" s="194"/>
      <c r="X56" s="194"/>
      <c r="Y56" s="194"/>
      <c r="Z56" s="194"/>
      <c r="AA56" s="194"/>
      <c r="AB56" s="106"/>
      <c r="AC56" s="106"/>
      <c r="AD56" s="194"/>
      <c r="AE56" s="181"/>
      <c r="AF56" s="106"/>
      <c r="AG56" s="106"/>
      <c r="AH56" s="106"/>
      <c r="AI56" s="106"/>
      <c r="AJ56" s="107"/>
      <c r="AK56" s="322"/>
      <c r="AL56" s="280"/>
      <c r="AM56" s="306"/>
      <c r="AN56" s="309"/>
      <c r="AO56" s="312"/>
      <c r="AP56" s="312"/>
      <c r="AQ56" s="312"/>
      <c r="AR56" s="242"/>
      <c r="AS56" s="242"/>
      <c r="AT56" s="242"/>
      <c r="AU56" s="242"/>
      <c r="AV56" s="242"/>
      <c r="AW56" s="242"/>
      <c r="AX56" s="242"/>
      <c r="AY56" s="317"/>
      <c r="AZ56" s="317"/>
      <c r="BA56" s="320"/>
    </row>
    <row r="57" spans="1:53" ht="15" customHeight="1" x14ac:dyDescent="0.2">
      <c r="A57" s="292">
        <v>13</v>
      </c>
      <c r="B57" s="295" t="str">
        <f>IFERROR(VLOOKUP($C57,Списки!$A$1:$C$4003,2,0),"")</f>
        <v>Васильєва Галина Наільївна</v>
      </c>
      <c r="C57" s="343" t="s">
        <v>386</v>
      </c>
      <c r="D57" s="301" t="str">
        <f>IFERROR(VLOOKUP($C57,Списки!$A$1:$C$4003,3,0),"")</f>
        <v>комірник/скраб</v>
      </c>
      <c r="E57" s="145"/>
      <c r="F57" s="92" t="str">
        <f>VLOOKUP(F$7,Графік!$M$5:$P$35,3,0)</f>
        <v>Р</v>
      </c>
      <c r="G57" s="124" t="str">
        <f>VLOOKUP(G$7,Графік!$M$5:$P$35,3,0)</f>
        <v>ВВ</v>
      </c>
      <c r="H57" s="124" t="str">
        <f>VLOOKUP(H$7,Графік!$M$5:$P$35,3,0)</f>
        <v>ВВ</v>
      </c>
      <c r="I57" s="124" t="str">
        <f>VLOOKUP(I$7,Графік!$M$5:$P$35,3,0)</f>
        <v>Р</v>
      </c>
      <c r="J57" s="124" t="str">
        <f>VLOOKUP(J$7,Графік!$M$5:$P$35,3,0)</f>
        <v>Р</v>
      </c>
      <c r="K57" s="124" t="str">
        <f>VLOOKUP(K$7,Графік!$M$5:$P$35,3,0)</f>
        <v>Р</v>
      </c>
      <c r="L57" s="124" t="str">
        <f>VLOOKUP(L$7,Графік!$M$5:$P$35,3,0)</f>
        <v>Р</v>
      </c>
      <c r="M57" s="124" t="str">
        <f>VLOOKUP(M$7,Графік!$M$5:$P$35,3,0)</f>
        <v>Р</v>
      </c>
      <c r="N57" s="124" t="str">
        <f>VLOOKUP(N$7,Графік!$M$5:$P$35,3,0)</f>
        <v>ВВ</v>
      </c>
      <c r="O57" s="124" t="str">
        <f>VLOOKUP(O$7,Графік!$M$5:$P$35,3,0)</f>
        <v>ВВ</v>
      </c>
      <c r="P57" s="124" t="str">
        <f>VLOOKUP(P$7,Графік!$M$5:$P$35,3,0)</f>
        <v>Р</v>
      </c>
      <c r="Q57" s="124" t="str">
        <f>VLOOKUP(Q$7,Графік!$M$5:$P$35,3,0)</f>
        <v>Р</v>
      </c>
      <c r="R57" s="124" t="str">
        <f>VLOOKUP(R$7,Графік!$M$5:$P$35,3,0)</f>
        <v>Р</v>
      </c>
      <c r="S57" s="124" t="str">
        <f>VLOOKUP(S$7,Графік!$M$5:$P$35,3,0)</f>
        <v>Р</v>
      </c>
      <c r="T57" s="124" t="str">
        <f>VLOOKUP(T$7,Графік!$M$5:$P$35,3,0)</f>
        <v>Р</v>
      </c>
      <c r="U57" s="124" t="str">
        <f>VLOOKUP(U$7,Графік!$M$5:$P$35,3,0)</f>
        <v>ВВ</v>
      </c>
      <c r="V57" s="124" t="str">
        <f>VLOOKUP(V$7,Графік!$M$5:$P$35,3,0)</f>
        <v>ВВ</v>
      </c>
      <c r="W57" s="159" t="str">
        <f>VLOOKUP(W$7,Графік!$M$5:$P$35,3,0)</f>
        <v>Р</v>
      </c>
      <c r="X57" s="159" t="str">
        <f>VLOOKUP(X$7,Графік!$M$5:$P$35,3,0)</f>
        <v>Р</v>
      </c>
      <c r="Y57" s="159" t="str">
        <f>VLOOKUP(Y$7,Графік!$M$5:$P$35,3,0)</f>
        <v>Р</v>
      </c>
      <c r="Z57" s="159" t="str">
        <f>VLOOKUP(Z$7,Графік!$M$5:$P$35,3,0)</f>
        <v>Р</v>
      </c>
      <c r="AA57" s="159" t="s">
        <v>534</v>
      </c>
      <c r="AB57" s="124" t="str">
        <f>VLOOKUP(AB$7,Графік!$M$5:$P$35,3,0)</f>
        <v>ВВ</v>
      </c>
      <c r="AC57" s="124" t="str">
        <f>VLOOKUP(AC$7,Графік!$M$5:$P$35,3,0)</f>
        <v>ВВ</v>
      </c>
      <c r="AD57" s="159" t="str">
        <f>VLOOKUP(AD$7,Графік!$M$5:$P$35,3,0)</f>
        <v>Р</v>
      </c>
      <c r="AE57" s="188" t="s">
        <v>501</v>
      </c>
      <c r="AF57" s="124" t="str">
        <f>VLOOKUP(AF$7,Графік!$M$5:$P$35,3,0)</f>
        <v>Р</v>
      </c>
      <c r="AG57" s="124" t="str">
        <f>VLOOKUP(AG$7,Графік!$M$5:$P$35,3,0)</f>
        <v>Р</v>
      </c>
      <c r="AH57" s="124"/>
      <c r="AI57" s="124"/>
      <c r="AJ57" s="125"/>
      <c r="AK57" s="321">
        <f ca="1">SUMIF($F57:$AJ60,"Р",$F58:$AJ58)</f>
        <v>128</v>
      </c>
      <c r="AL57" s="279">
        <f ca="1">SUMIF($F59:$AJ60,"НУ",$F60:$AJ60)</f>
        <v>0</v>
      </c>
      <c r="AM57" s="305">
        <f ca="1">SUMIF(F57:AJ60,"РВ",F58:AJ58)</f>
        <v>0</v>
      </c>
      <c r="AN57" s="308">
        <f ca="1">AK57+AL57+AM57</f>
        <v>128</v>
      </c>
      <c r="AO57" s="310">
        <f t="shared" ref="AO57" si="37">COUNTIF($F57:$AJ60,"=Р")</f>
        <v>18</v>
      </c>
      <c r="AP57" s="311">
        <f>COUNTIF($F57:$AJ60,"=ВВ")</f>
        <v>8</v>
      </c>
      <c r="AQ57" s="311">
        <f>COUNTIF($F57:$AJ60,"=В")</f>
        <v>0</v>
      </c>
      <c r="AR57" s="241">
        <f>COUNTIF($F57:$AJ60,"=НА")</f>
        <v>0</v>
      </c>
      <c r="AS57" s="241">
        <f>COUNTIF(F57:AJ60,"=ТН")</f>
        <v>0</v>
      </c>
      <c r="AT57" s="241">
        <f>COUNTIF($F57:$AJ60,"=ВД")</f>
        <v>0</v>
      </c>
      <c r="AU57" s="241">
        <f>COUNTIF($F57:$AJ60,"=ВП")</f>
        <v>0</v>
      </c>
      <c r="AV57" s="241">
        <f>COUNTIF($F57:$AJ60,"=ДД")</f>
        <v>0</v>
      </c>
      <c r="AW57" s="241">
        <f>COUNTIF($F57:$AJ60,"=П")</f>
        <v>1</v>
      </c>
      <c r="AX57" s="241">
        <f>COUNTIF($F57:$AJ60,"=ПР")</f>
        <v>0</v>
      </c>
      <c r="AY57" s="316">
        <f>COUNTIF($F57:$AJ60,"=І")</f>
        <v>0</v>
      </c>
      <c r="AZ57" s="316">
        <f>COUNTIF($F57:$AJ60,"=НЗ")</f>
        <v>1</v>
      </c>
      <c r="BA57" s="318">
        <f>IF(C57&gt;1,Графік!$P$36,"")</f>
        <v>160</v>
      </c>
    </row>
    <row r="58" spans="1:53" ht="15" customHeight="1" x14ac:dyDescent="0.2">
      <c r="A58" s="293"/>
      <c r="B58" s="296"/>
      <c r="C58" s="299"/>
      <c r="D58" s="302"/>
      <c r="E58" s="146"/>
      <c r="F58" s="96">
        <f t="shared" ref="F58:V58" si="38">IF(F57="Р",8,"")</f>
        <v>8</v>
      </c>
      <c r="G58" s="97" t="str">
        <f t="shared" si="38"/>
        <v/>
      </c>
      <c r="H58" s="97" t="str">
        <f t="shared" si="38"/>
        <v/>
      </c>
      <c r="I58" s="97">
        <f t="shared" si="38"/>
        <v>8</v>
      </c>
      <c r="J58" s="97">
        <f t="shared" si="38"/>
        <v>8</v>
      </c>
      <c r="K58" s="97">
        <f t="shared" si="38"/>
        <v>8</v>
      </c>
      <c r="L58" s="97">
        <f t="shared" si="38"/>
        <v>8</v>
      </c>
      <c r="M58" s="97">
        <f t="shared" si="38"/>
        <v>8</v>
      </c>
      <c r="N58" s="97" t="str">
        <f t="shared" si="38"/>
        <v/>
      </c>
      <c r="O58" s="97" t="str">
        <f t="shared" si="38"/>
        <v/>
      </c>
      <c r="P58" s="97">
        <f t="shared" si="38"/>
        <v>8</v>
      </c>
      <c r="Q58" s="97">
        <f t="shared" si="38"/>
        <v>8</v>
      </c>
      <c r="R58" s="97">
        <f t="shared" si="38"/>
        <v>8</v>
      </c>
      <c r="S58" s="97">
        <f t="shared" si="38"/>
        <v>8</v>
      </c>
      <c r="T58" s="97">
        <f t="shared" si="38"/>
        <v>8</v>
      </c>
      <c r="U58" s="97" t="str">
        <f t="shared" si="38"/>
        <v/>
      </c>
      <c r="V58" s="97" t="str">
        <f t="shared" si="38"/>
        <v/>
      </c>
      <c r="W58" s="160">
        <v>8</v>
      </c>
      <c r="X58" s="160">
        <v>8</v>
      </c>
      <c r="Y58" s="160">
        <v>8</v>
      </c>
      <c r="Z58" s="160">
        <v>8</v>
      </c>
      <c r="AA58" s="160"/>
      <c r="AB58" s="97"/>
      <c r="AC58" s="97"/>
      <c r="AD58" s="160">
        <v>8</v>
      </c>
      <c r="AE58" s="179"/>
      <c r="AF58" s="97"/>
      <c r="AG58" s="97"/>
      <c r="AH58" s="97"/>
      <c r="AI58" s="97"/>
      <c r="AJ58" s="98"/>
      <c r="AK58" s="321"/>
      <c r="AL58" s="279"/>
      <c r="AM58" s="305"/>
      <c r="AN58" s="308"/>
      <c r="AO58" s="311"/>
      <c r="AP58" s="311"/>
      <c r="AQ58" s="311"/>
      <c r="AR58" s="241"/>
      <c r="AS58" s="241"/>
      <c r="AT58" s="241"/>
      <c r="AU58" s="241"/>
      <c r="AV58" s="241"/>
      <c r="AW58" s="241"/>
      <c r="AX58" s="241"/>
      <c r="AY58" s="316"/>
      <c r="AZ58" s="316"/>
      <c r="BA58" s="319"/>
    </row>
    <row r="59" spans="1:53" ht="15" customHeight="1" x14ac:dyDescent="0.2">
      <c r="A59" s="293"/>
      <c r="B59" s="296"/>
      <c r="C59" s="299"/>
      <c r="D59" s="302"/>
      <c r="E59" s="146"/>
      <c r="F59" s="100" t="str">
        <f t="shared" ref="F59:V59" si="39">IF(F60&gt;0,"НУ","")</f>
        <v/>
      </c>
      <c r="G59" s="101" t="str">
        <f t="shared" si="39"/>
        <v/>
      </c>
      <c r="H59" s="101" t="str">
        <f t="shared" si="39"/>
        <v/>
      </c>
      <c r="I59" s="101" t="str">
        <f t="shared" si="39"/>
        <v/>
      </c>
      <c r="J59" s="101" t="str">
        <f t="shared" si="39"/>
        <v/>
      </c>
      <c r="K59" s="101" t="str">
        <f t="shared" si="39"/>
        <v/>
      </c>
      <c r="L59" s="101" t="str">
        <f t="shared" si="39"/>
        <v/>
      </c>
      <c r="M59" s="101" t="str">
        <f t="shared" si="39"/>
        <v/>
      </c>
      <c r="N59" s="101" t="str">
        <f t="shared" si="39"/>
        <v/>
      </c>
      <c r="O59" s="101" t="str">
        <f t="shared" si="39"/>
        <v/>
      </c>
      <c r="P59" s="101" t="str">
        <f t="shared" si="39"/>
        <v/>
      </c>
      <c r="Q59" s="101" t="str">
        <f t="shared" si="39"/>
        <v/>
      </c>
      <c r="R59" s="101" t="str">
        <f t="shared" si="39"/>
        <v/>
      </c>
      <c r="S59" s="101" t="str">
        <f t="shared" si="39"/>
        <v/>
      </c>
      <c r="T59" s="101" t="str">
        <f t="shared" si="39"/>
        <v/>
      </c>
      <c r="U59" s="101" t="str">
        <f t="shared" si="39"/>
        <v/>
      </c>
      <c r="V59" s="101" t="str">
        <f t="shared" si="39"/>
        <v/>
      </c>
      <c r="W59" s="102"/>
      <c r="X59" s="102"/>
      <c r="Y59" s="102"/>
      <c r="Z59" s="102"/>
      <c r="AA59" s="102"/>
      <c r="AB59" s="101"/>
      <c r="AC59" s="101"/>
      <c r="AD59" s="102"/>
      <c r="AE59" s="180"/>
      <c r="AF59" s="101"/>
      <c r="AG59" s="101"/>
      <c r="AH59" s="101" t="str">
        <f t="shared" si="6"/>
        <v/>
      </c>
      <c r="AI59" s="101" t="str">
        <f t="shared" si="6"/>
        <v/>
      </c>
      <c r="AJ59" s="130" t="str">
        <f t="shared" si="6"/>
        <v/>
      </c>
      <c r="AK59" s="321"/>
      <c r="AL59" s="279"/>
      <c r="AM59" s="305"/>
      <c r="AN59" s="308"/>
      <c r="AO59" s="311"/>
      <c r="AP59" s="311"/>
      <c r="AQ59" s="311"/>
      <c r="AR59" s="241"/>
      <c r="AS59" s="241"/>
      <c r="AT59" s="241"/>
      <c r="AU59" s="241"/>
      <c r="AV59" s="241"/>
      <c r="AW59" s="241"/>
      <c r="AX59" s="241"/>
      <c r="AY59" s="316"/>
      <c r="AZ59" s="316"/>
      <c r="BA59" s="319"/>
    </row>
    <row r="60" spans="1:53" ht="15" customHeight="1" thickBot="1" x14ac:dyDescent="0.25">
      <c r="A60" s="294"/>
      <c r="B60" s="297"/>
      <c r="C60" s="300"/>
      <c r="D60" s="303"/>
      <c r="E60" s="147"/>
      <c r="F60" s="105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94"/>
      <c r="X60" s="194"/>
      <c r="Y60" s="194"/>
      <c r="Z60" s="194"/>
      <c r="AA60" s="194"/>
      <c r="AB60" s="106"/>
      <c r="AC60" s="106"/>
      <c r="AD60" s="194"/>
      <c r="AE60" s="181"/>
      <c r="AF60" s="106"/>
      <c r="AG60" s="106"/>
      <c r="AH60" s="106"/>
      <c r="AI60" s="106"/>
      <c r="AJ60" s="107"/>
      <c r="AK60" s="322"/>
      <c r="AL60" s="280"/>
      <c r="AM60" s="306"/>
      <c r="AN60" s="309"/>
      <c r="AO60" s="312"/>
      <c r="AP60" s="312"/>
      <c r="AQ60" s="312"/>
      <c r="AR60" s="242"/>
      <c r="AS60" s="242"/>
      <c r="AT60" s="242"/>
      <c r="AU60" s="242"/>
      <c r="AV60" s="242"/>
      <c r="AW60" s="242"/>
      <c r="AX60" s="242"/>
      <c r="AY60" s="317"/>
      <c r="AZ60" s="317"/>
      <c r="BA60" s="320"/>
    </row>
    <row r="61" spans="1:53" ht="15" customHeight="1" x14ac:dyDescent="0.2">
      <c r="A61" s="292">
        <v>14</v>
      </c>
      <c r="B61" s="295" t="str">
        <f>IFERROR(VLOOKUP($C61,Списки!$A$1:$C$4003,2,0),"")</f>
        <v>Гусев Сергій Іванович</v>
      </c>
      <c r="C61" s="343" t="s">
        <v>389</v>
      </c>
      <c r="D61" s="301" t="str">
        <f>IFERROR(VLOOKUP($C61,Списки!$A$1:$C$4003,3,0),"")</f>
        <v>комірник</v>
      </c>
      <c r="E61" s="145"/>
      <c r="F61" s="92" t="str">
        <f>VLOOKUP(F$7,Графік!$M$5:$P$35,3,0)</f>
        <v>Р</v>
      </c>
      <c r="G61" s="124" t="str">
        <f>VLOOKUP(G$7,Графік!$M$5:$P$35,3,0)</f>
        <v>ВВ</v>
      </c>
      <c r="H61" s="124" t="str">
        <f>VLOOKUP(H$7,Графік!$M$5:$P$35,3,0)</f>
        <v>ВВ</v>
      </c>
      <c r="I61" s="124" t="str">
        <f>VLOOKUP(I$7,Графік!$M$5:$P$35,3,0)</f>
        <v>Р</v>
      </c>
      <c r="J61" s="124" t="str">
        <f>VLOOKUP(J$7,Графік!$M$5:$P$35,3,0)</f>
        <v>Р</v>
      </c>
      <c r="K61" s="124" t="str">
        <f>VLOOKUP(K$7,Графік!$M$5:$P$35,3,0)</f>
        <v>Р</v>
      </c>
      <c r="L61" s="124" t="s">
        <v>501</v>
      </c>
      <c r="M61" s="124" t="str">
        <f>VLOOKUP(M$7,Графік!$M$5:$P$35,3,0)</f>
        <v>Р</v>
      </c>
      <c r="N61" s="124" t="str">
        <f>VLOOKUP(N$7,Графік!$M$5:$P$35,3,0)</f>
        <v>ВВ</v>
      </c>
      <c r="O61" s="124" t="str">
        <f>VLOOKUP(O$7,Графік!$M$5:$P$35,3,0)</f>
        <v>ВВ</v>
      </c>
      <c r="P61" s="124" t="str">
        <f>VLOOKUP(P$7,Графік!$M$5:$P$35,3,0)</f>
        <v>Р</v>
      </c>
      <c r="Q61" s="124" t="str">
        <f>VLOOKUP(Q$7,Графік!$M$5:$P$35,3,0)</f>
        <v>Р</v>
      </c>
      <c r="R61" s="124" t="str">
        <f>VLOOKUP(R$7,Графік!$M$5:$P$35,3,0)</f>
        <v>Р</v>
      </c>
      <c r="S61" s="124" t="str">
        <f>VLOOKUP(S$7,Графік!$M$5:$P$35,3,0)</f>
        <v>Р</v>
      </c>
      <c r="T61" s="124" t="str">
        <f>VLOOKUP(T$7,Графік!$M$5:$P$35,3,0)</f>
        <v>Р</v>
      </c>
      <c r="U61" s="124" t="str">
        <f>VLOOKUP(U$7,Графік!$M$5:$P$35,3,0)</f>
        <v>ВВ</v>
      </c>
      <c r="V61" s="124" t="str">
        <f>VLOOKUP(V$7,Графік!$M$5:$P$35,3,0)</f>
        <v>ВВ</v>
      </c>
      <c r="W61" s="159" t="str">
        <f>VLOOKUP(W$7,Графік!$M$5:$P$35,3,0)</f>
        <v>Р</v>
      </c>
      <c r="X61" s="159" t="str">
        <f>VLOOKUP(X$7,Графік!$M$5:$P$35,3,0)</f>
        <v>Р</v>
      </c>
      <c r="Y61" s="159" t="str">
        <f>VLOOKUP(Y$7,Графік!$M$5:$P$35,3,0)</f>
        <v>Р</v>
      </c>
      <c r="Z61" s="159" t="str">
        <f>VLOOKUP(Z$7,Графік!$M$5:$P$35,3,0)</f>
        <v>Р</v>
      </c>
      <c r="AA61" s="159" t="str">
        <f>VLOOKUP(AA$7,Графік!$M$5:$P$35,3,0)</f>
        <v>Р</v>
      </c>
      <c r="AB61" s="124" t="str">
        <f>VLOOKUP(AB$7,Графік!$M$5:$P$35,3,0)</f>
        <v>ВВ</v>
      </c>
      <c r="AC61" s="124" t="str">
        <f>VLOOKUP(AC$7,Графік!$M$5:$P$35,3,0)</f>
        <v>ВВ</v>
      </c>
      <c r="AD61" s="159" t="str">
        <f>VLOOKUP(AD$7,Графік!$M$5:$P$35,3,0)</f>
        <v>Р</v>
      </c>
      <c r="AE61" s="188" t="str">
        <f>VLOOKUP(AE$7,Графік!$M$5:$P$35,3,0)</f>
        <v>Р</v>
      </c>
      <c r="AF61" s="124" t="str">
        <f>VLOOKUP(AF$7,Графік!$M$5:$P$35,3,0)</f>
        <v>Р</v>
      </c>
      <c r="AG61" s="124" t="str">
        <f>VLOOKUP(AG$7,Графік!$M$5:$P$35,3,0)</f>
        <v>Р</v>
      </c>
      <c r="AH61" s="124"/>
      <c r="AI61" s="124"/>
      <c r="AJ61" s="125"/>
      <c r="AK61" s="321">
        <f ca="1">SUMIF($F61:$AJ64,"Р",$F62:$AJ62)</f>
        <v>136</v>
      </c>
      <c r="AL61" s="279">
        <f ca="1">SUMIF($F63:$AJ64,"НУ",$F64:$AJ64)</f>
        <v>0</v>
      </c>
      <c r="AM61" s="305">
        <f ca="1">SUMIF(F61:AJ64,"РВ",F62:AJ62)</f>
        <v>0</v>
      </c>
      <c r="AN61" s="308">
        <f ca="1">AK61+AL61+AM61</f>
        <v>136</v>
      </c>
      <c r="AO61" s="310">
        <f t="shared" ref="AO61" si="40">COUNTIF($F61:$AJ64,"=Р")</f>
        <v>19</v>
      </c>
      <c r="AP61" s="311">
        <f>COUNTIF($F61:$AJ64,"=ВВ")</f>
        <v>8</v>
      </c>
      <c r="AQ61" s="311">
        <f>COUNTIF($F61:$AJ64,"=В")</f>
        <v>0</v>
      </c>
      <c r="AR61" s="241">
        <f>COUNTIF($F61:$AJ64,"=НА")</f>
        <v>0</v>
      </c>
      <c r="AS61" s="241">
        <f>COUNTIF(F61:AJ64,"=ТН")</f>
        <v>0</v>
      </c>
      <c r="AT61" s="241">
        <f>COUNTIF($F61:$AJ64,"=ВД")</f>
        <v>0</v>
      </c>
      <c r="AU61" s="241">
        <f>COUNTIF($F61:$AJ64,"=ВП")</f>
        <v>0</v>
      </c>
      <c r="AV61" s="241">
        <f>COUNTIF($F61:$AJ64,"=ДД")</f>
        <v>0</v>
      </c>
      <c r="AW61" s="241">
        <f>COUNTIF($F61:$AJ64,"=П")</f>
        <v>0</v>
      </c>
      <c r="AX61" s="241">
        <f>COUNTIF($F61:$AJ64,"=ПР")</f>
        <v>0</v>
      </c>
      <c r="AY61" s="316">
        <f>COUNTIF($F61:$AJ64,"=І")</f>
        <v>0</v>
      </c>
      <c r="AZ61" s="316">
        <f>COUNTIF($F61:$AJ64,"=НЗ")</f>
        <v>1</v>
      </c>
      <c r="BA61" s="318">
        <f>IF(C61&gt;1,Графік!$P$36,"")</f>
        <v>160</v>
      </c>
    </row>
    <row r="62" spans="1:53" ht="15" customHeight="1" x14ac:dyDescent="0.2">
      <c r="A62" s="293"/>
      <c r="B62" s="296"/>
      <c r="C62" s="299"/>
      <c r="D62" s="302"/>
      <c r="E62" s="146"/>
      <c r="F62" s="96">
        <f t="shared" ref="F62:V62" si="41">IF(F61="Р",8,"")</f>
        <v>8</v>
      </c>
      <c r="G62" s="97" t="str">
        <f t="shared" si="41"/>
        <v/>
      </c>
      <c r="H62" s="97" t="str">
        <f t="shared" si="41"/>
        <v/>
      </c>
      <c r="I62" s="97">
        <v>8</v>
      </c>
      <c r="J62" s="97">
        <f t="shared" si="41"/>
        <v>8</v>
      </c>
      <c r="K62" s="97">
        <f t="shared" si="41"/>
        <v>8</v>
      </c>
      <c r="L62" s="97" t="str">
        <f t="shared" si="41"/>
        <v/>
      </c>
      <c r="M62" s="97">
        <f t="shared" si="41"/>
        <v>8</v>
      </c>
      <c r="N62" s="97" t="str">
        <f t="shared" si="41"/>
        <v/>
      </c>
      <c r="O62" s="97" t="str">
        <f t="shared" si="41"/>
        <v/>
      </c>
      <c r="P62" s="97">
        <f t="shared" si="41"/>
        <v>8</v>
      </c>
      <c r="Q62" s="97">
        <f t="shared" si="41"/>
        <v>8</v>
      </c>
      <c r="R62" s="97">
        <f t="shared" si="41"/>
        <v>8</v>
      </c>
      <c r="S62" s="97">
        <f t="shared" si="41"/>
        <v>8</v>
      </c>
      <c r="T62" s="97">
        <f t="shared" si="41"/>
        <v>8</v>
      </c>
      <c r="U62" s="97" t="str">
        <f t="shared" si="41"/>
        <v/>
      </c>
      <c r="V62" s="97" t="str">
        <f t="shared" si="41"/>
        <v/>
      </c>
      <c r="W62" s="160">
        <v>8</v>
      </c>
      <c r="X62" s="160">
        <v>8</v>
      </c>
      <c r="Y62" s="160">
        <v>8</v>
      </c>
      <c r="Z62" s="160">
        <v>8</v>
      </c>
      <c r="AA62" s="160">
        <v>8</v>
      </c>
      <c r="AB62" s="97"/>
      <c r="AC62" s="97"/>
      <c r="AD62" s="160">
        <v>8</v>
      </c>
      <c r="AE62" s="179">
        <v>8</v>
      </c>
      <c r="AF62" s="97"/>
      <c r="AG62" s="97"/>
      <c r="AH62" s="97"/>
      <c r="AI62" s="97"/>
      <c r="AJ62" s="98"/>
      <c r="AK62" s="321"/>
      <c r="AL62" s="279"/>
      <c r="AM62" s="305"/>
      <c r="AN62" s="308"/>
      <c r="AO62" s="311"/>
      <c r="AP62" s="311"/>
      <c r="AQ62" s="311"/>
      <c r="AR62" s="241"/>
      <c r="AS62" s="241"/>
      <c r="AT62" s="241"/>
      <c r="AU62" s="241"/>
      <c r="AV62" s="241"/>
      <c r="AW62" s="241"/>
      <c r="AX62" s="241"/>
      <c r="AY62" s="316"/>
      <c r="AZ62" s="316"/>
      <c r="BA62" s="319"/>
    </row>
    <row r="63" spans="1:53" ht="15" customHeight="1" x14ac:dyDescent="0.2">
      <c r="A63" s="293"/>
      <c r="B63" s="296"/>
      <c r="C63" s="299"/>
      <c r="D63" s="302"/>
      <c r="E63" s="146"/>
      <c r="F63" s="100" t="str">
        <f t="shared" ref="F63:V63" si="42">IF(F64&gt;0,"НУ","")</f>
        <v/>
      </c>
      <c r="G63" s="101" t="str">
        <f t="shared" si="42"/>
        <v/>
      </c>
      <c r="H63" s="101" t="str">
        <f t="shared" si="42"/>
        <v/>
      </c>
      <c r="I63" s="101" t="str">
        <f t="shared" si="42"/>
        <v/>
      </c>
      <c r="J63" s="101" t="str">
        <f t="shared" si="42"/>
        <v/>
      </c>
      <c r="K63" s="101" t="str">
        <f t="shared" si="42"/>
        <v/>
      </c>
      <c r="L63" s="101" t="str">
        <f t="shared" si="42"/>
        <v/>
      </c>
      <c r="M63" s="101" t="str">
        <f t="shared" si="42"/>
        <v/>
      </c>
      <c r="N63" s="101" t="str">
        <f t="shared" si="42"/>
        <v/>
      </c>
      <c r="O63" s="101" t="str">
        <f t="shared" si="42"/>
        <v/>
      </c>
      <c r="P63" s="101" t="str">
        <f t="shared" si="42"/>
        <v/>
      </c>
      <c r="Q63" s="101" t="str">
        <f t="shared" si="42"/>
        <v/>
      </c>
      <c r="R63" s="101" t="str">
        <f t="shared" si="42"/>
        <v/>
      </c>
      <c r="S63" s="101" t="str">
        <f t="shared" si="42"/>
        <v/>
      </c>
      <c r="T63" s="101" t="str">
        <f t="shared" si="42"/>
        <v/>
      </c>
      <c r="U63" s="101" t="str">
        <f t="shared" si="42"/>
        <v/>
      </c>
      <c r="V63" s="101" t="str">
        <f t="shared" si="42"/>
        <v/>
      </c>
      <c r="W63" s="102"/>
      <c r="X63" s="102"/>
      <c r="Y63" s="102"/>
      <c r="Z63" s="102"/>
      <c r="AA63" s="102"/>
      <c r="AB63" s="101"/>
      <c r="AC63" s="101"/>
      <c r="AD63" s="102"/>
      <c r="AE63" s="180"/>
      <c r="AF63" s="101"/>
      <c r="AG63" s="101"/>
      <c r="AH63" s="101" t="str">
        <f t="shared" si="6"/>
        <v/>
      </c>
      <c r="AI63" s="101" t="str">
        <f t="shared" si="6"/>
        <v/>
      </c>
      <c r="AJ63" s="130" t="str">
        <f t="shared" si="6"/>
        <v/>
      </c>
      <c r="AK63" s="321"/>
      <c r="AL63" s="279"/>
      <c r="AM63" s="305"/>
      <c r="AN63" s="308"/>
      <c r="AO63" s="311"/>
      <c r="AP63" s="311"/>
      <c r="AQ63" s="311"/>
      <c r="AR63" s="241"/>
      <c r="AS63" s="241"/>
      <c r="AT63" s="241"/>
      <c r="AU63" s="241"/>
      <c r="AV63" s="241"/>
      <c r="AW63" s="241"/>
      <c r="AX63" s="241"/>
      <c r="AY63" s="316"/>
      <c r="AZ63" s="316"/>
      <c r="BA63" s="319"/>
    </row>
    <row r="64" spans="1:53" ht="15" customHeight="1" thickBot="1" x14ac:dyDescent="0.25">
      <c r="A64" s="294"/>
      <c r="B64" s="297"/>
      <c r="C64" s="300"/>
      <c r="D64" s="303"/>
      <c r="E64" s="147"/>
      <c r="F64" s="105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94"/>
      <c r="X64" s="194"/>
      <c r="Y64" s="194"/>
      <c r="Z64" s="194"/>
      <c r="AA64" s="194"/>
      <c r="AB64" s="106"/>
      <c r="AC64" s="106"/>
      <c r="AD64" s="194"/>
      <c r="AE64" s="181"/>
      <c r="AF64" s="106"/>
      <c r="AG64" s="106"/>
      <c r="AH64" s="106"/>
      <c r="AI64" s="106"/>
      <c r="AJ64" s="107"/>
      <c r="AK64" s="322"/>
      <c r="AL64" s="280"/>
      <c r="AM64" s="306"/>
      <c r="AN64" s="309"/>
      <c r="AO64" s="312"/>
      <c r="AP64" s="312"/>
      <c r="AQ64" s="312"/>
      <c r="AR64" s="242"/>
      <c r="AS64" s="242"/>
      <c r="AT64" s="242"/>
      <c r="AU64" s="242"/>
      <c r="AV64" s="242"/>
      <c r="AW64" s="242"/>
      <c r="AX64" s="242"/>
      <c r="AY64" s="317"/>
      <c r="AZ64" s="317"/>
      <c r="BA64" s="320"/>
    </row>
    <row r="65" spans="1:53" ht="15" customHeight="1" x14ac:dyDescent="0.2">
      <c r="A65" s="292">
        <v>15</v>
      </c>
      <c r="B65" s="295" t="str">
        <f>IFERROR(VLOOKUP($C65,Списки!$A$1:$C$4003,2,0),"")</f>
        <v>Гуцуляк Максим Анатолійович</v>
      </c>
      <c r="C65" s="343" t="s">
        <v>391</v>
      </c>
      <c r="D65" s="301" t="str">
        <f>IFERROR(VLOOKUP($C65,Списки!$A$1:$C$4003,3,0),"")</f>
        <v>комірник</v>
      </c>
      <c r="E65" s="145"/>
      <c r="F65" s="92" t="str">
        <f>VLOOKUP(F$7,Графік!$M$5:$P$35,3,0)</f>
        <v>Р</v>
      </c>
      <c r="G65" s="154" t="s">
        <v>505</v>
      </c>
      <c r="H65" s="124" t="str">
        <f>VLOOKUP(H$7,Графік!$M$5:$P$35,3,0)</f>
        <v>ВВ</v>
      </c>
      <c r="I65" s="124" t="str">
        <f>VLOOKUP(I$7,Графік!$M$5:$P$35,3,0)</f>
        <v>Р</v>
      </c>
      <c r="J65" s="124" t="str">
        <f>VLOOKUP(J$7,Графік!$M$5:$P$35,3,0)</f>
        <v>Р</v>
      </c>
      <c r="K65" s="124" t="str">
        <f>VLOOKUP(K$7,Графік!$M$5:$P$35,3,0)</f>
        <v>Р</v>
      </c>
      <c r="L65" s="124" t="str">
        <f>VLOOKUP(L$7,Графік!$M$5:$P$35,3,0)</f>
        <v>Р</v>
      </c>
      <c r="M65" s="124" t="str">
        <f>VLOOKUP(M$7,Графік!$M$5:$P$35,3,0)</f>
        <v>Р</v>
      </c>
      <c r="N65" s="124" t="str">
        <f>VLOOKUP(N$7,Графік!$M$5:$P$35,3,0)</f>
        <v>ВВ</v>
      </c>
      <c r="O65" s="124" t="str">
        <f>VLOOKUP(O$7,Графік!$M$5:$P$35,3,0)</f>
        <v>ВВ</v>
      </c>
      <c r="P65" s="124" t="s">
        <v>501</v>
      </c>
      <c r="Q65" s="124" t="str">
        <f>VLOOKUP(Q$7,Графік!$M$5:$P$35,3,0)</f>
        <v>Р</v>
      </c>
      <c r="R65" s="124" t="str">
        <f>VLOOKUP(R$7,Графік!$M$5:$P$35,3,0)</f>
        <v>Р</v>
      </c>
      <c r="S65" s="124" t="str">
        <f>VLOOKUP(S$7,Графік!$M$5:$P$35,3,0)</f>
        <v>Р</v>
      </c>
      <c r="T65" s="124" t="str">
        <f>VLOOKUP(T$7,Графік!$M$5:$P$35,3,0)</f>
        <v>Р</v>
      </c>
      <c r="U65" s="124" t="s">
        <v>505</v>
      </c>
      <c r="V65" s="124" t="str">
        <f>VLOOKUP(V$7,Графік!$M$5:$P$35,3,0)</f>
        <v>ВВ</v>
      </c>
      <c r="W65" s="159" t="str">
        <f>VLOOKUP(W$7,Графік!$M$5:$P$35,3,0)</f>
        <v>Р</v>
      </c>
      <c r="X65" s="159" t="str">
        <f>VLOOKUP(X$7,Графік!$M$5:$P$35,3,0)</f>
        <v>Р</v>
      </c>
      <c r="Y65" s="159" t="str">
        <f>VLOOKUP(Y$7,Графік!$M$5:$P$35,3,0)</f>
        <v>Р</v>
      </c>
      <c r="Z65" s="159" t="str">
        <f>VLOOKUP(Z$7,Графік!$M$5:$P$35,3,0)</f>
        <v>Р</v>
      </c>
      <c r="AA65" s="159" t="str">
        <f>VLOOKUP(AA$7,Графік!$M$5:$P$35,3,0)</f>
        <v>Р</v>
      </c>
      <c r="AB65" s="124" t="str">
        <f>VLOOKUP(AB$7,Графік!$M$5:$P$35,3,0)</f>
        <v>ВВ</v>
      </c>
      <c r="AC65" s="124" t="str">
        <f>VLOOKUP(AC$7,Графік!$M$5:$P$35,3,0)</f>
        <v>ВВ</v>
      </c>
      <c r="AD65" s="159" t="str">
        <f>VLOOKUP(AD$7,Графік!$M$5:$P$35,3,0)</f>
        <v>Р</v>
      </c>
      <c r="AE65" s="188" t="str">
        <f>VLOOKUP(AE$7,Графік!$M$5:$P$35,3,0)</f>
        <v>Р</v>
      </c>
      <c r="AF65" s="124" t="str">
        <f>VLOOKUP(AF$7,Графік!$M$5:$P$35,3,0)</f>
        <v>Р</v>
      </c>
      <c r="AG65" s="124" t="str">
        <f>VLOOKUP(AG$7,Графік!$M$5:$P$35,3,0)</f>
        <v>Р</v>
      </c>
      <c r="AH65" s="124"/>
      <c r="AI65" s="124"/>
      <c r="AJ65" s="125"/>
      <c r="AK65" s="321">
        <f ca="1">SUMIF($F65:$AJ68,"Р",$F66:$AJ66)</f>
        <v>136</v>
      </c>
      <c r="AL65" s="279">
        <f ca="1">SUMIF($F67:$AJ68,"НУ",$F68:$AJ68)</f>
        <v>9</v>
      </c>
      <c r="AM65" s="305">
        <f ca="1">SUMIF(F65:AJ68,"РВ",F66:AJ66)</f>
        <v>14</v>
      </c>
      <c r="AN65" s="308">
        <f ca="1">AK65+AL65+AM65</f>
        <v>159</v>
      </c>
      <c r="AO65" s="310">
        <f t="shared" ref="AO65" si="43">COUNTIF($F65:$AJ68,"=Р")</f>
        <v>19</v>
      </c>
      <c r="AP65" s="311">
        <f>COUNTIF($F65:$AJ68,"=ВВ")</f>
        <v>6</v>
      </c>
      <c r="AQ65" s="311">
        <f>COUNTIF($F65:$AJ68,"=В")</f>
        <v>0</v>
      </c>
      <c r="AR65" s="241">
        <f>COUNTIF($F65:$AJ68,"=НА")</f>
        <v>0</v>
      </c>
      <c r="AS65" s="241">
        <f>COUNTIF(F65:AJ68,"=ТН")</f>
        <v>0</v>
      </c>
      <c r="AT65" s="241">
        <f>COUNTIF($F65:$AJ68,"=ВД")</f>
        <v>0</v>
      </c>
      <c r="AU65" s="241">
        <f>COUNTIF($F65:$AJ68,"=ВП")</f>
        <v>0</v>
      </c>
      <c r="AV65" s="241">
        <f>COUNTIF($F65:$AJ68,"=ДД")</f>
        <v>0</v>
      </c>
      <c r="AW65" s="241">
        <f>COUNTIF($F65:$AJ68,"=П")</f>
        <v>0</v>
      </c>
      <c r="AX65" s="241">
        <f>COUNTIF($F65:$AJ68,"=ПР")</f>
        <v>0</v>
      </c>
      <c r="AY65" s="316">
        <f>COUNTIF($F65:$AJ68,"=І")</f>
        <v>0</v>
      </c>
      <c r="AZ65" s="316">
        <f>COUNTIF($F65:$AJ68,"=НЗ")</f>
        <v>1</v>
      </c>
      <c r="BA65" s="318">
        <f>IF(C65&gt;1,Графік!$P$36,"")</f>
        <v>160</v>
      </c>
    </row>
    <row r="66" spans="1:53" ht="15" customHeight="1" x14ac:dyDescent="0.2">
      <c r="A66" s="293"/>
      <c r="B66" s="296"/>
      <c r="C66" s="299"/>
      <c r="D66" s="302"/>
      <c r="E66" s="146"/>
      <c r="F66" s="96">
        <f t="shared" ref="F66:V66" si="44">IF(F65="Р",8,"")</f>
        <v>8</v>
      </c>
      <c r="G66" s="155">
        <v>6</v>
      </c>
      <c r="H66" s="97" t="str">
        <f t="shared" si="44"/>
        <v/>
      </c>
      <c r="I66" s="97">
        <f t="shared" si="44"/>
        <v>8</v>
      </c>
      <c r="J66" s="97">
        <f t="shared" si="44"/>
        <v>8</v>
      </c>
      <c r="K66" s="97">
        <f t="shared" si="44"/>
        <v>8</v>
      </c>
      <c r="L66" s="97">
        <f t="shared" si="44"/>
        <v>8</v>
      </c>
      <c r="M66" s="97">
        <f t="shared" si="44"/>
        <v>8</v>
      </c>
      <c r="N66" s="97" t="str">
        <f t="shared" si="44"/>
        <v/>
      </c>
      <c r="O66" s="97" t="str">
        <f t="shared" si="44"/>
        <v/>
      </c>
      <c r="P66" s="97" t="str">
        <f t="shared" si="44"/>
        <v/>
      </c>
      <c r="Q66" s="97">
        <f t="shared" si="44"/>
        <v>8</v>
      </c>
      <c r="R66" s="97">
        <f t="shared" si="44"/>
        <v>8</v>
      </c>
      <c r="S66" s="97">
        <f t="shared" si="44"/>
        <v>8</v>
      </c>
      <c r="T66" s="97">
        <f t="shared" si="44"/>
        <v>8</v>
      </c>
      <c r="U66" s="97">
        <v>8</v>
      </c>
      <c r="V66" s="97" t="str">
        <f t="shared" si="44"/>
        <v/>
      </c>
      <c r="W66" s="160">
        <v>8</v>
      </c>
      <c r="X66" s="160">
        <v>8</v>
      </c>
      <c r="Y66" s="160">
        <v>8</v>
      </c>
      <c r="Z66" s="160">
        <v>8</v>
      </c>
      <c r="AA66" s="160">
        <v>8</v>
      </c>
      <c r="AB66" s="97"/>
      <c r="AC66" s="97"/>
      <c r="AD66" s="160">
        <v>8</v>
      </c>
      <c r="AE66" s="179">
        <v>8</v>
      </c>
      <c r="AF66" s="97"/>
      <c r="AG66" s="97"/>
      <c r="AH66" s="97"/>
      <c r="AI66" s="97"/>
      <c r="AJ66" s="98"/>
      <c r="AK66" s="321"/>
      <c r="AL66" s="279"/>
      <c r="AM66" s="305"/>
      <c r="AN66" s="308"/>
      <c r="AO66" s="311"/>
      <c r="AP66" s="311"/>
      <c r="AQ66" s="311"/>
      <c r="AR66" s="241"/>
      <c r="AS66" s="241"/>
      <c r="AT66" s="241"/>
      <c r="AU66" s="241"/>
      <c r="AV66" s="241"/>
      <c r="AW66" s="241"/>
      <c r="AX66" s="241"/>
      <c r="AY66" s="316"/>
      <c r="AZ66" s="316"/>
      <c r="BA66" s="319"/>
    </row>
    <row r="67" spans="1:53" ht="15" customHeight="1" x14ac:dyDescent="0.2">
      <c r="A67" s="293"/>
      <c r="B67" s="296"/>
      <c r="C67" s="299"/>
      <c r="D67" s="302"/>
      <c r="E67" s="146"/>
      <c r="F67" s="100" t="str">
        <f t="shared" ref="F67:V67" si="45">IF(F68&gt;0,"НУ","")</f>
        <v/>
      </c>
      <c r="G67" s="101" t="str">
        <f t="shared" si="45"/>
        <v/>
      </c>
      <c r="H67" s="101" t="str">
        <f t="shared" si="45"/>
        <v/>
      </c>
      <c r="I67" s="101" t="str">
        <f t="shared" si="45"/>
        <v/>
      </c>
      <c r="J67" s="157" t="s">
        <v>509</v>
      </c>
      <c r="K67" s="157" t="s">
        <v>509</v>
      </c>
      <c r="L67" s="101" t="str">
        <f t="shared" si="45"/>
        <v/>
      </c>
      <c r="M67" s="101" t="str">
        <f t="shared" si="45"/>
        <v/>
      </c>
      <c r="N67" s="101" t="str">
        <f t="shared" si="45"/>
        <v/>
      </c>
      <c r="O67" s="101" t="str">
        <f t="shared" si="45"/>
        <v/>
      </c>
      <c r="P67" s="101" t="str">
        <f t="shared" si="45"/>
        <v/>
      </c>
      <c r="Q67" s="157" t="s">
        <v>509</v>
      </c>
      <c r="R67" s="101" t="str">
        <f t="shared" si="45"/>
        <v/>
      </c>
      <c r="S67" s="101" t="str">
        <f t="shared" si="45"/>
        <v/>
      </c>
      <c r="T67" s="101" t="str">
        <f t="shared" si="45"/>
        <v/>
      </c>
      <c r="U67" s="101" t="str">
        <f t="shared" si="45"/>
        <v/>
      </c>
      <c r="V67" s="101" t="str">
        <f t="shared" si="45"/>
        <v/>
      </c>
      <c r="W67" s="102"/>
      <c r="X67" s="102"/>
      <c r="Y67" s="102"/>
      <c r="Z67" s="102"/>
      <c r="AA67" s="102"/>
      <c r="AB67" s="101"/>
      <c r="AC67" s="101"/>
      <c r="AD67" s="102"/>
      <c r="AE67" s="180"/>
      <c r="AF67" s="101"/>
      <c r="AG67" s="101"/>
      <c r="AH67" s="101" t="str">
        <f t="shared" si="6"/>
        <v/>
      </c>
      <c r="AI67" s="101" t="str">
        <f t="shared" si="6"/>
        <v/>
      </c>
      <c r="AJ67" s="130" t="str">
        <f t="shared" si="6"/>
        <v/>
      </c>
      <c r="AK67" s="321"/>
      <c r="AL67" s="279"/>
      <c r="AM67" s="305"/>
      <c r="AN67" s="308"/>
      <c r="AO67" s="311"/>
      <c r="AP67" s="311"/>
      <c r="AQ67" s="311"/>
      <c r="AR67" s="241"/>
      <c r="AS67" s="241"/>
      <c r="AT67" s="241"/>
      <c r="AU67" s="241"/>
      <c r="AV67" s="241"/>
      <c r="AW67" s="241"/>
      <c r="AX67" s="241"/>
      <c r="AY67" s="316"/>
      <c r="AZ67" s="316"/>
      <c r="BA67" s="319"/>
    </row>
    <row r="68" spans="1:53" ht="15" customHeight="1" thickBot="1" x14ac:dyDescent="0.25">
      <c r="A68" s="294"/>
      <c r="B68" s="297"/>
      <c r="C68" s="300"/>
      <c r="D68" s="303"/>
      <c r="E68" s="147"/>
      <c r="F68" s="105"/>
      <c r="G68" s="106"/>
      <c r="H68" s="106"/>
      <c r="I68" s="106"/>
      <c r="J68" s="158">
        <v>4</v>
      </c>
      <c r="K68" s="158">
        <v>1</v>
      </c>
      <c r="L68" s="106"/>
      <c r="M68" s="106"/>
      <c r="N68" s="106"/>
      <c r="O68" s="106"/>
      <c r="P68" s="106"/>
      <c r="Q68" s="158">
        <v>4</v>
      </c>
      <c r="R68" s="106"/>
      <c r="S68" s="106"/>
      <c r="T68" s="106"/>
      <c r="U68" s="106"/>
      <c r="V68" s="106"/>
      <c r="W68" s="194"/>
      <c r="X68" s="194"/>
      <c r="Y68" s="194"/>
      <c r="Z68" s="194"/>
      <c r="AA68" s="194"/>
      <c r="AB68" s="106"/>
      <c r="AC68" s="106"/>
      <c r="AD68" s="194"/>
      <c r="AE68" s="181"/>
      <c r="AF68" s="106"/>
      <c r="AG68" s="106"/>
      <c r="AH68" s="106"/>
      <c r="AI68" s="106"/>
      <c r="AJ68" s="107"/>
      <c r="AK68" s="322"/>
      <c r="AL68" s="280"/>
      <c r="AM68" s="306"/>
      <c r="AN68" s="309"/>
      <c r="AO68" s="312"/>
      <c r="AP68" s="312"/>
      <c r="AQ68" s="312"/>
      <c r="AR68" s="242"/>
      <c r="AS68" s="242"/>
      <c r="AT68" s="242"/>
      <c r="AU68" s="242"/>
      <c r="AV68" s="242"/>
      <c r="AW68" s="242"/>
      <c r="AX68" s="242"/>
      <c r="AY68" s="317"/>
      <c r="AZ68" s="317"/>
      <c r="BA68" s="320"/>
    </row>
    <row r="69" spans="1:53" ht="15" customHeight="1" x14ac:dyDescent="0.2">
      <c r="A69" s="292">
        <v>16</v>
      </c>
      <c r="B69" s="295" t="str">
        <f>IFERROR(VLOOKUP($C69,Списки!$A$1:$C$4003,2,0),"")</f>
        <v>Єфімова  Ірина  Василівна</v>
      </c>
      <c r="C69" s="343" t="s">
        <v>393</v>
      </c>
      <c r="D69" s="301" t="str">
        <f>IFERROR(VLOOKUP($C69,Списки!$A$1:$C$4003,3,0),"")</f>
        <v>комірник/скраб</v>
      </c>
      <c r="E69" s="145"/>
      <c r="F69" s="92" t="str">
        <f>VLOOKUP(F$7,Графік!$M$5:$P$35,3,0)</f>
        <v>Р</v>
      </c>
      <c r="G69" s="124" t="str">
        <f>VLOOKUP(G$7,Графік!$M$5:$P$35,3,0)</f>
        <v>ВВ</v>
      </c>
      <c r="H69" s="124" t="str">
        <f>VLOOKUP(H$7,Графік!$M$5:$P$35,3,0)</f>
        <v>ВВ</v>
      </c>
      <c r="I69" s="124" t="str">
        <f>VLOOKUP(I$7,Графік!$M$5:$P$35,3,0)</f>
        <v>Р</v>
      </c>
      <c r="J69" s="124" t="str">
        <f>VLOOKUP(J$7,Графік!$M$5:$P$35,3,0)</f>
        <v>Р</v>
      </c>
      <c r="K69" s="124" t="str">
        <f>VLOOKUP(K$7,Графік!$M$5:$P$35,3,0)</f>
        <v>Р</v>
      </c>
      <c r="L69" s="124" t="str">
        <f>VLOOKUP(L$7,Графік!$M$5:$P$35,3,0)</f>
        <v>Р</v>
      </c>
      <c r="M69" s="124" t="str">
        <f>VLOOKUP(M$7,Графік!$M$5:$P$35,3,0)</f>
        <v>Р</v>
      </c>
      <c r="N69" s="124" t="str">
        <f>VLOOKUP(N$7,Графік!$M$5:$P$35,3,0)</f>
        <v>ВВ</v>
      </c>
      <c r="O69" s="124" t="str">
        <f>VLOOKUP(O$7,Графік!$M$5:$P$35,3,0)</f>
        <v>ВВ</v>
      </c>
      <c r="P69" s="124" t="str">
        <f>VLOOKUP(P$7,Графік!$M$5:$P$35,3,0)</f>
        <v>Р</v>
      </c>
      <c r="Q69" s="124" t="str">
        <f>VLOOKUP(Q$7,Графік!$M$5:$P$35,3,0)</f>
        <v>Р</v>
      </c>
      <c r="R69" s="124" t="str">
        <f>VLOOKUP(R$7,Графік!$M$5:$P$35,3,0)</f>
        <v>Р</v>
      </c>
      <c r="S69" s="124" t="str">
        <f>VLOOKUP(S$7,Графік!$M$5:$P$35,3,0)</f>
        <v>Р</v>
      </c>
      <c r="T69" s="124" t="str">
        <f>VLOOKUP(T$7,Графік!$M$5:$P$35,3,0)</f>
        <v>Р</v>
      </c>
      <c r="U69" s="124" t="str">
        <f>VLOOKUP(U$7,Графік!$M$5:$P$35,3,0)</f>
        <v>ВВ</v>
      </c>
      <c r="V69" s="124" t="str">
        <f>VLOOKUP(V$7,Графік!$M$5:$P$35,3,0)</f>
        <v>ВВ</v>
      </c>
      <c r="W69" s="159" t="str">
        <f>VLOOKUP(W$7,Графік!$M$5:$P$35,3,0)</f>
        <v>Р</v>
      </c>
      <c r="X69" s="159" t="str">
        <f>VLOOKUP(X$7,Графік!$M$5:$P$35,3,0)</f>
        <v>Р</v>
      </c>
      <c r="Y69" s="159" t="str">
        <f>VLOOKUP(Y$7,Графік!$M$5:$P$35,3,0)</f>
        <v>Р</v>
      </c>
      <c r="Z69" s="159" t="str">
        <f>VLOOKUP(Z$7,Графік!$M$5:$P$35,3,0)</f>
        <v>Р</v>
      </c>
      <c r="AA69" s="159" t="s">
        <v>534</v>
      </c>
      <c r="AB69" s="124" t="str">
        <f>VLOOKUP(AB$7,Графік!$M$5:$P$35,3,0)</f>
        <v>ВВ</v>
      </c>
      <c r="AC69" s="124" t="str">
        <f>VLOOKUP(AC$7,Графік!$M$5:$P$35,3,0)</f>
        <v>ВВ</v>
      </c>
      <c r="AD69" s="159" t="str">
        <f>VLOOKUP(AD$7,Графік!$M$5:$P$35,3,0)</f>
        <v>Р</v>
      </c>
      <c r="AE69" s="188" t="str">
        <f>VLOOKUP(AE$7,Графік!$M$5:$P$35,3,0)</f>
        <v>Р</v>
      </c>
      <c r="AF69" s="124" t="str">
        <f>VLOOKUP(AF$7,Графік!$M$5:$P$35,3,0)</f>
        <v>Р</v>
      </c>
      <c r="AG69" s="124" t="str">
        <f>VLOOKUP(AG$7,Графік!$M$5:$P$35,3,0)</f>
        <v>Р</v>
      </c>
      <c r="AH69" s="124"/>
      <c r="AI69" s="124"/>
      <c r="AJ69" s="125"/>
      <c r="AK69" s="321">
        <f ca="1">SUMIF($F69:$AJ72,"Р",$F70:$AJ70)</f>
        <v>136</v>
      </c>
      <c r="AL69" s="279">
        <f ca="1">SUMIF($F71:$AJ72,"НУ",$F72:$AJ72)</f>
        <v>0</v>
      </c>
      <c r="AM69" s="305">
        <f ca="1">SUMIF(F69:AJ72,"РВ",F70:AJ70)</f>
        <v>0</v>
      </c>
      <c r="AN69" s="308">
        <f ca="1">AK69+AL69+AM69</f>
        <v>136</v>
      </c>
      <c r="AO69" s="310">
        <f t="shared" ref="AO69" si="46">COUNTIF($F69:$AJ72,"=Р")</f>
        <v>19</v>
      </c>
      <c r="AP69" s="311">
        <f>COUNTIF($F69:$AJ72,"=ВВ")</f>
        <v>8</v>
      </c>
      <c r="AQ69" s="311">
        <f>COUNTIF($F69:$AJ72,"=В")</f>
        <v>0</v>
      </c>
      <c r="AR69" s="241">
        <f>COUNTIF($F69:$AJ72,"=НА")</f>
        <v>0</v>
      </c>
      <c r="AS69" s="241">
        <f>COUNTIF(F69:AJ72,"=ТН")</f>
        <v>0</v>
      </c>
      <c r="AT69" s="241">
        <f>COUNTIF($F69:$AJ72,"=ВД")</f>
        <v>0</v>
      </c>
      <c r="AU69" s="241">
        <f>COUNTIF($F69:$AJ72,"=ВП")</f>
        <v>0</v>
      </c>
      <c r="AV69" s="241">
        <f>COUNTIF($F69:$AJ72,"=ДД")</f>
        <v>0</v>
      </c>
      <c r="AW69" s="241">
        <f>COUNTIF($F69:$AJ72,"=П")</f>
        <v>1</v>
      </c>
      <c r="AX69" s="241">
        <f>COUNTIF($F69:$AJ72,"=ПР")</f>
        <v>0</v>
      </c>
      <c r="AY69" s="316">
        <f>COUNTIF($F69:$AJ72,"=І")</f>
        <v>0</v>
      </c>
      <c r="AZ69" s="316">
        <f>COUNTIF($F69:$AJ72,"=НЗ")</f>
        <v>0</v>
      </c>
      <c r="BA69" s="318">
        <f>IF(C69&gt;1,Графік!$P$36,"")</f>
        <v>160</v>
      </c>
    </row>
    <row r="70" spans="1:53" ht="15" customHeight="1" x14ac:dyDescent="0.2">
      <c r="A70" s="293"/>
      <c r="B70" s="296"/>
      <c r="C70" s="299"/>
      <c r="D70" s="302"/>
      <c r="E70" s="146"/>
      <c r="F70" s="96">
        <f t="shared" ref="F70:V70" si="47">IF(F69="Р",8,"")</f>
        <v>8</v>
      </c>
      <c r="G70" s="97" t="str">
        <f t="shared" si="47"/>
        <v/>
      </c>
      <c r="H70" s="97" t="str">
        <f t="shared" si="47"/>
        <v/>
      </c>
      <c r="I70" s="97">
        <f t="shared" si="47"/>
        <v>8</v>
      </c>
      <c r="J70" s="97">
        <f t="shared" si="47"/>
        <v>8</v>
      </c>
      <c r="K70" s="97">
        <f t="shared" si="47"/>
        <v>8</v>
      </c>
      <c r="L70" s="97">
        <f t="shared" si="47"/>
        <v>8</v>
      </c>
      <c r="M70" s="97">
        <f t="shared" si="47"/>
        <v>8</v>
      </c>
      <c r="N70" s="97" t="str">
        <f t="shared" si="47"/>
        <v/>
      </c>
      <c r="O70" s="97" t="str">
        <f t="shared" si="47"/>
        <v/>
      </c>
      <c r="P70" s="97">
        <f t="shared" si="47"/>
        <v>8</v>
      </c>
      <c r="Q70" s="97">
        <f t="shared" si="47"/>
        <v>8</v>
      </c>
      <c r="R70" s="97">
        <f t="shared" si="47"/>
        <v>8</v>
      </c>
      <c r="S70" s="97">
        <f t="shared" si="47"/>
        <v>8</v>
      </c>
      <c r="T70" s="97">
        <f t="shared" si="47"/>
        <v>8</v>
      </c>
      <c r="U70" s="97" t="str">
        <f t="shared" si="47"/>
        <v/>
      </c>
      <c r="V70" s="97" t="str">
        <f t="shared" si="47"/>
        <v/>
      </c>
      <c r="W70" s="160">
        <v>8</v>
      </c>
      <c r="X70" s="160">
        <v>8</v>
      </c>
      <c r="Y70" s="160">
        <v>8</v>
      </c>
      <c r="Z70" s="160">
        <v>8</v>
      </c>
      <c r="AA70" s="160"/>
      <c r="AB70" s="97"/>
      <c r="AC70" s="97"/>
      <c r="AD70" s="160">
        <v>8</v>
      </c>
      <c r="AE70" s="179">
        <v>8</v>
      </c>
      <c r="AF70" s="97"/>
      <c r="AG70" s="97"/>
      <c r="AH70" s="97"/>
      <c r="AI70" s="97"/>
      <c r="AJ70" s="98"/>
      <c r="AK70" s="321"/>
      <c r="AL70" s="279"/>
      <c r="AM70" s="305"/>
      <c r="AN70" s="308"/>
      <c r="AO70" s="311"/>
      <c r="AP70" s="311"/>
      <c r="AQ70" s="311"/>
      <c r="AR70" s="241"/>
      <c r="AS70" s="241"/>
      <c r="AT70" s="241"/>
      <c r="AU70" s="241"/>
      <c r="AV70" s="241"/>
      <c r="AW70" s="241"/>
      <c r="AX70" s="241"/>
      <c r="AY70" s="316"/>
      <c r="AZ70" s="316"/>
      <c r="BA70" s="319"/>
    </row>
    <row r="71" spans="1:53" ht="15" customHeight="1" x14ac:dyDescent="0.2">
      <c r="A71" s="293"/>
      <c r="B71" s="296"/>
      <c r="C71" s="299"/>
      <c r="D71" s="302"/>
      <c r="E71" s="146"/>
      <c r="F71" s="100" t="str">
        <f t="shared" ref="F71:V71" si="48">IF(F72&gt;0,"НУ","")</f>
        <v/>
      </c>
      <c r="G71" s="101" t="str">
        <f t="shared" si="48"/>
        <v/>
      </c>
      <c r="H71" s="101" t="str">
        <f t="shared" si="48"/>
        <v/>
      </c>
      <c r="I71" s="101" t="str">
        <f t="shared" si="48"/>
        <v/>
      </c>
      <c r="J71" s="101" t="str">
        <f t="shared" si="48"/>
        <v/>
      </c>
      <c r="K71" s="101" t="str">
        <f t="shared" si="48"/>
        <v/>
      </c>
      <c r="L71" s="101" t="str">
        <f t="shared" si="48"/>
        <v/>
      </c>
      <c r="M71" s="101" t="str">
        <f t="shared" si="48"/>
        <v/>
      </c>
      <c r="N71" s="101" t="str">
        <f t="shared" si="48"/>
        <v/>
      </c>
      <c r="O71" s="101" t="str">
        <f t="shared" si="48"/>
        <v/>
      </c>
      <c r="P71" s="101" t="str">
        <f t="shared" si="48"/>
        <v/>
      </c>
      <c r="Q71" s="101" t="str">
        <f t="shared" si="48"/>
        <v/>
      </c>
      <c r="R71" s="101" t="str">
        <f t="shared" si="48"/>
        <v/>
      </c>
      <c r="S71" s="101" t="str">
        <f t="shared" si="48"/>
        <v/>
      </c>
      <c r="T71" s="101" t="str">
        <f t="shared" si="48"/>
        <v/>
      </c>
      <c r="U71" s="101" t="str">
        <f t="shared" si="48"/>
        <v/>
      </c>
      <c r="V71" s="101" t="str">
        <f t="shared" si="48"/>
        <v/>
      </c>
      <c r="W71" s="102"/>
      <c r="X71" s="102"/>
      <c r="Y71" s="102"/>
      <c r="Z71" s="102"/>
      <c r="AA71" s="102"/>
      <c r="AB71" s="101"/>
      <c r="AC71" s="101"/>
      <c r="AD71" s="102"/>
      <c r="AE71" s="180"/>
      <c r="AF71" s="101"/>
      <c r="AG71" s="101"/>
      <c r="AH71" s="101" t="str">
        <f t="shared" si="6"/>
        <v/>
      </c>
      <c r="AI71" s="101" t="str">
        <f t="shared" si="6"/>
        <v/>
      </c>
      <c r="AJ71" s="130" t="str">
        <f t="shared" si="6"/>
        <v/>
      </c>
      <c r="AK71" s="321"/>
      <c r="AL71" s="279"/>
      <c r="AM71" s="305"/>
      <c r="AN71" s="308"/>
      <c r="AO71" s="311"/>
      <c r="AP71" s="311"/>
      <c r="AQ71" s="311"/>
      <c r="AR71" s="241"/>
      <c r="AS71" s="241"/>
      <c r="AT71" s="241"/>
      <c r="AU71" s="241"/>
      <c r="AV71" s="241"/>
      <c r="AW71" s="241"/>
      <c r="AX71" s="241"/>
      <c r="AY71" s="316"/>
      <c r="AZ71" s="316"/>
      <c r="BA71" s="319"/>
    </row>
    <row r="72" spans="1:53" ht="15" customHeight="1" thickBot="1" x14ac:dyDescent="0.25">
      <c r="A72" s="294"/>
      <c r="B72" s="297"/>
      <c r="C72" s="300"/>
      <c r="D72" s="303"/>
      <c r="E72" s="147"/>
      <c r="F72" s="105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94"/>
      <c r="X72" s="194"/>
      <c r="Y72" s="194"/>
      <c r="Z72" s="194"/>
      <c r="AA72" s="194"/>
      <c r="AB72" s="106"/>
      <c r="AC72" s="106"/>
      <c r="AD72" s="194"/>
      <c r="AE72" s="181"/>
      <c r="AF72" s="106"/>
      <c r="AG72" s="106"/>
      <c r="AH72" s="106"/>
      <c r="AI72" s="106"/>
      <c r="AJ72" s="107"/>
      <c r="AK72" s="322"/>
      <c r="AL72" s="280"/>
      <c r="AM72" s="306"/>
      <c r="AN72" s="309"/>
      <c r="AO72" s="312"/>
      <c r="AP72" s="312"/>
      <c r="AQ72" s="312"/>
      <c r="AR72" s="242"/>
      <c r="AS72" s="242"/>
      <c r="AT72" s="242"/>
      <c r="AU72" s="242"/>
      <c r="AV72" s="242"/>
      <c r="AW72" s="242"/>
      <c r="AX72" s="242"/>
      <c r="AY72" s="317"/>
      <c r="AZ72" s="317"/>
      <c r="BA72" s="320"/>
    </row>
    <row r="73" spans="1:53" ht="15" customHeight="1" x14ac:dyDescent="0.2">
      <c r="A73" s="292">
        <v>17</v>
      </c>
      <c r="B73" s="295" t="str">
        <f>IFERROR(VLOOKUP($C73,Списки!$A$1:$C$4003,2,0),"")</f>
        <v>Романчук Іван Григорович</v>
      </c>
      <c r="C73" s="343" t="s">
        <v>395</v>
      </c>
      <c r="D73" s="301" t="str">
        <f>IFERROR(VLOOKUP($C73,Списки!$A$1:$C$4003,3,0),"")</f>
        <v>комірник</v>
      </c>
      <c r="E73" s="145"/>
      <c r="F73" s="92" t="str">
        <f>VLOOKUP(F$7,Графік!$M$5:$P$35,3,0)</f>
        <v>Р</v>
      </c>
      <c r="G73" s="154" t="s">
        <v>505</v>
      </c>
      <c r="H73" s="124" t="str">
        <f>VLOOKUP(H$7,Графік!$M$5:$P$35,3,0)</f>
        <v>ВВ</v>
      </c>
      <c r="I73" s="124" t="str">
        <f>VLOOKUP(I$7,Графік!$M$5:$P$35,3,0)</f>
        <v>Р</v>
      </c>
      <c r="J73" s="124" t="str">
        <f>VLOOKUP(J$7,Графік!$M$5:$P$35,3,0)</f>
        <v>Р</v>
      </c>
      <c r="K73" s="124" t="str">
        <f>VLOOKUP(K$7,Графік!$M$5:$P$35,3,0)</f>
        <v>Р</v>
      </c>
      <c r="L73" s="124" t="str">
        <f>VLOOKUP(L$7,Графік!$M$5:$P$35,3,0)</f>
        <v>Р</v>
      </c>
      <c r="M73" s="124" t="str">
        <f>VLOOKUP(M$7,Графік!$M$5:$P$35,3,0)</f>
        <v>Р</v>
      </c>
      <c r="N73" s="159" t="s">
        <v>505</v>
      </c>
      <c r="O73" s="124" t="str">
        <f>VLOOKUP(O$7,Графік!$M$5:$P$35,3,0)</f>
        <v>ВВ</v>
      </c>
      <c r="P73" s="124" t="str">
        <f>VLOOKUP(P$7,Графік!$M$5:$P$35,3,0)</f>
        <v>Р</v>
      </c>
      <c r="Q73" s="124" t="str">
        <f>VLOOKUP(Q$7,Графік!$M$5:$P$35,3,0)</f>
        <v>Р</v>
      </c>
      <c r="R73" s="124" t="str">
        <f>VLOOKUP(R$7,Графік!$M$5:$P$35,3,0)</f>
        <v>Р</v>
      </c>
      <c r="S73" s="124" t="str">
        <f>VLOOKUP(S$7,Графік!$M$5:$P$35,3,0)</f>
        <v>Р</v>
      </c>
      <c r="T73" s="124" t="str">
        <f>VLOOKUP(T$7,Графік!$M$5:$P$35,3,0)</f>
        <v>Р</v>
      </c>
      <c r="U73" s="124" t="s">
        <v>505</v>
      </c>
      <c r="V73" s="124" t="str">
        <f>VLOOKUP(V$7,Графік!$M$5:$P$35,3,0)</f>
        <v>ВВ</v>
      </c>
      <c r="W73" s="159" t="str">
        <f>VLOOKUP(W$7,Графік!$M$5:$P$35,3,0)</f>
        <v>Р</v>
      </c>
      <c r="X73" s="159" t="str">
        <f>VLOOKUP(X$7,Графік!$M$5:$P$35,3,0)</f>
        <v>Р</v>
      </c>
      <c r="Y73" s="159" t="str">
        <f>VLOOKUP(Y$7,Графік!$M$5:$P$35,3,0)</f>
        <v>Р</v>
      </c>
      <c r="Z73" s="159" t="str">
        <f>VLOOKUP(Z$7,Графік!$M$5:$P$35,3,0)</f>
        <v>Р</v>
      </c>
      <c r="AA73" s="159" t="str">
        <f>VLOOKUP(AA$7,Графік!$M$5:$P$35,3,0)</f>
        <v>Р</v>
      </c>
      <c r="AB73" s="124" t="str">
        <f>VLOOKUP(AB$7,Графік!$M$5:$P$35,3,0)</f>
        <v>ВВ</v>
      </c>
      <c r="AC73" s="124" t="str">
        <f>VLOOKUP(AC$7,Графік!$M$5:$P$35,3,0)</f>
        <v>ВВ</v>
      </c>
      <c r="AD73" s="159" t="str">
        <f>VLOOKUP(AD$7,Графік!$M$5:$P$35,3,0)</f>
        <v>Р</v>
      </c>
      <c r="AE73" s="188" t="str">
        <f>VLOOKUP(AE$7,Графік!$M$5:$P$35,3,0)</f>
        <v>Р</v>
      </c>
      <c r="AF73" s="124" t="str">
        <f>VLOOKUP(AF$7,Графік!$M$5:$P$35,3,0)</f>
        <v>Р</v>
      </c>
      <c r="AG73" s="124" t="str">
        <f>VLOOKUP(AG$7,Графік!$M$5:$P$35,3,0)</f>
        <v>Р</v>
      </c>
      <c r="AH73" s="124"/>
      <c r="AI73" s="124"/>
      <c r="AJ73" s="125"/>
      <c r="AK73" s="321">
        <f ca="1">SUMIF($F73:$AJ76,"Р",$F74:$AJ74)</f>
        <v>144</v>
      </c>
      <c r="AL73" s="279">
        <f ca="1">SUMIF($F75:$AJ76,"НУ",$F76:$AJ76)</f>
        <v>8</v>
      </c>
      <c r="AM73" s="305">
        <f ca="1">SUMIF(F73:AJ76,"РВ",F74:AJ74)</f>
        <v>25</v>
      </c>
      <c r="AN73" s="308">
        <f ca="1">AK73+AL73+AM73</f>
        <v>177</v>
      </c>
      <c r="AO73" s="310">
        <f t="shared" ref="AO73" si="49">COUNTIF($F73:$AJ76,"=Р")</f>
        <v>20</v>
      </c>
      <c r="AP73" s="311">
        <f>COUNTIF($F73:$AJ76,"=ВВ")</f>
        <v>5</v>
      </c>
      <c r="AQ73" s="311">
        <f>COUNTIF($F73:$AJ76,"=В")</f>
        <v>0</v>
      </c>
      <c r="AR73" s="241">
        <f>COUNTIF($F73:$AJ76,"=НА")</f>
        <v>0</v>
      </c>
      <c r="AS73" s="241">
        <f>COUNTIF(F73:AJ76,"=ТН")</f>
        <v>0</v>
      </c>
      <c r="AT73" s="241">
        <f>COUNTIF($F73:$AJ76,"=ВД")</f>
        <v>0</v>
      </c>
      <c r="AU73" s="241">
        <f>COUNTIF($F73:$AJ76,"=ВП")</f>
        <v>0</v>
      </c>
      <c r="AV73" s="241">
        <f>COUNTIF($F73:$AJ76,"=ДД")</f>
        <v>0</v>
      </c>
      <c r="AW73" s="241">
        <f>COUNTIF($F73:$AJ76,"=П")</f>
        <v>0</v>
      </c>
      <c r="AX73" s="241">
        <f>COUNTIF($F73:$AJ76,"=ПР")</f>
        <v>0</v>
      </c>
      <c r="AY73" s="316">
        <f>COUNTIF($F73:$AJ76,"=І")</f>
        <v>0</v>
      </c>
      <c r="AZ73" s="316">
        <f>COUNTIF($F73:$AJ76,"=НЗ")</f>
        <v>0</v>
      </c>
      <c r="BA73" s="318">
        <f>IF(C73&gt;1,Графік!$P$36,"")</f>
        <v>160</v>
      </c>
    </row>
    <row r="74" spans="1:53" ht="15" customHeight="1" x14ac:dyDescent="0.2">
      <c r="A74" s="293"/>
      <c r="B74" s="296"/>
      <c r="C74" s="299"/>
      <c r="D74" s="302"/>
      <c r="E74" s="146"/>
      <c r="F74" s="96">
        <f t="shared" ref="F74:V74" si="50">IF(F73="Р",8,"")</f>
        <v>8</v>
      </c>
      <c r="G74" s="155">
        <v>8</v>
      </c>
      <c r="H74" s="97" t="str">
        <f t="shared" si="50"/>
        <v/>
      </c>
      <c r="I74" s="97">
        <f t="shared" si="50"/>
        <v>8</v>
      </c>
      <c r="J74" s="97">
        <f t="shared" si="50"/>
        <v>8</v>
      </c>
      <c r="K74" s="97">
        <f t="shared" si="50"/>
        <v>8</v>
      </c>
      <c r="L74" s="97">
        <f t="shared" si="50"/>
        <v>8</v>
      </c>
      <c r="M74" s="97">
        <f t="shared" si="50"/>
        <v>8</v>
      </c>
      <c r="N74" s="160">
        <v>9</v>
      </c>
      <c r="O74" s="97" t="str">
        <f t="shared" si="50"/>
        <v/>
      </c>
      <c r="P74" s="97">
        <f t="shared" si="50"/>
        <v>8</v>
      </c>
      <c r="Q74" s="97">
        <f t="shared" si="50"/>
        <v>8</v>
      </c>
      <c r="R74" s="97">
        <f t="shared" si="50"/>
        <v>8</v>
      </c>
      <c r="S74" s="97">
        <f t="shared" si="50"/>
        <v>8</v>
      </c>
      <c r="T74" s="97">
        <f t="shared" si="50"/>
        <v>8</v>
      </c>
      <c r="U74" s="97">
        <v>8</v>
      </c>
      <c r="V74" s="97" t="str">
        <f t="shared" si="50"/>
        <v/>
      </c>
      <c r="W74" s="160">
        <v>8</v>
      </c>
      <c r="X74" s="160">
        <v>8</v>
      </c>
      <c r="Y74" s="160">
        <v>8</v>
      </c>
      <c r="Z74" s="160">
        <v>8</v>
      </c>
      <c r="AA74" s="160">
        <v>8</v>
      </c>
      <c r="AB74" s="97"/>
      <c r="AC74" s="97"/>
      <c r="AD74" s="160">
        <v>8</v>
      </c>
      <c r="AE74" s="179">
        <v>8</v>
      </c>
      <c r="AF74" s="97"/>
      <c r="AG74" s="97"/>
      <c r="AH74" s="97"/>
      <c r="AI74" s="97"/>
      <c r="AJ74" s="98"/>
      <c r="AK74" s="321"/>
      <c r="AL74" s="279"/>
      <c r="AM74" s="305"/>
      <c r="AN74" s="308"/>
      <c r="AO74" s="311"/>
      <c r="AP74" s="311"/>
      <c r="AQ74" s="311"/>
      <c r="AR74" s="241"/>
      <c r="AS74" s="241"/>
      <c r="AT74" s="241"/>
      <c r="AU74" s="241"/>
      <c r="AV74" s="241"/>
      <c r="AW74" s="241"/>
      <c r="AX74" s="241"/>
      <c r="AY74" s="316"/>
      <c r="AZ74" s="316"/>
      <c r="BA74" s="319"/>
    </row>
    <row r="75" spans="1:53" ht="15" customHeight="1" x14ac:dyDescent="0.2">
      <c r="A75" s="293"/>
      <c r="B75" s="296"/>
      <c r="C75" s="299"/>
      <c r="D75" s="302"/>
      <c r="E75" s="146"/>
      <c r="F75" s="100" t="str">
        <f t="shared" ref="F75:V75" si="51">IF(F76&gt;0,"НУ","")</f>
        <v/>
      </c>
      <c r="G75" s="101" t="str">
        <f t="shared" si="51"/>
        <v/>
      </c>
      <c r="H75" s="101" t="str">
        <f t="shared" si="51"/>
        <v/>
      </c>
      <c r="I75" s="101" t="str">
        <f t="shared" si="51"/>
        <v/>
      </c>
      <c r="J75" s="101" t="str">
        <f t="shared" si="51"/>
        <v/>
      </c>
      <c r="K75" s="157" t="s">
        <v>509</v>
      </c>
      <c r="L75" s="157" t="s">
        <v>509</v>
      </c>
      <c r="M75" s="157" t="s">
        <v>509</v>
      </c>
      <c r="N75" s="101" t="str">
        <f t="shared" si="51"/>
        <v/>
      </c>
      <c r="O75" s="101" t="str">
        <f t="shared" si="51"/>
        <v/>
      </c>
      <c r="P75" s="101" t="str">
        <f t="shared" si="51"/>
        <v/>
      </c>
      <c r="Q75" s="101" t="str">
        <f t="shared" si="51"/>
        <v/>
      </c>
      <c r="R75" s="101" t="str">
        <f t="shared" si="51"/>
        <v/>
      </c>
      <c r="S75" s="101" t="str">
        <f t="shared" si="51"/>
        <v/>
      </c>
      <c r="T75" s="101" t="str">
        <f t="shared" si="51"/>
        <v/>
      </c>
      <c r="U75" s="101" t="str">
        <f t="shared" si="51"/>
        <v/>
      </c>
      <c r="V75" s="101" t="str">
        <f t="shared" si="51"/>
        <v/>
      </c>
      <c r="W75" s="102"/>
      <c r="X75" s="102"/>
      <c r="Y75" s="102"/>
      <c r="Z75" s="102"/>
      <c r="AA75" s="102"/>
      <c r="AB75" s="101"/>
      <c r="AC75" s="101"/>
      <c r="AD75" s="102"/>
      <c r="AE75" s="180"/>
      <c r="AF75" s="101"/>
      <c r="AG75" s="101"/>
      <c r="AH75" s="101" t="str">
        <f t="shared" si="6"/>
        <v/>
      </c>
      <c r="AI75" s="101" t="str">
        <f t="shared" si="6"/>
        <v/>
      </c>
      <c r="AJ75" s="130" t="str">
        <f t="shared" si="6"/>
        <v/>
      </c>
      <c r="AK75" s="321"/>
      <c r="AL75" s="279"/>
      <c r="AM75" s="305"/>
      <c r="AN75" s="308"/>
      <c r="AO75" s="311"/>
      <c r="AP75" s="311"/>
      <c r="AQ75" s="311"/>
      <c r="AR75" s="241"/>
      <c r="AS75" s="241"/>
      <c r="AT75" s="241"/>
      <c r="AU75" s="241"/>
      <c r="AV75" s="241"/>
      <c r="AW75" s="241"/>
      <c r="AX75" s="241"/>
      <c r="AY75" s="316"/>
      <c r="AZ75" s="316"/>
      <c r="BA75" s="319"/>
    </row>
    <row r="76" spans="1:53" ht="15" customHeight="1" thickBot="1" x14ac:dyDescent="0.25">
      <c r="A76" s="294"/>
      <c r="B76" s="297"/>
      <c r="C76" s="300"/>
      <c r="D76" s="303"/>
      <c r="E76" s="147"/>
      <c r="F76" s="105"/>
      <c r="G76" s="106"/>
      <c r="H76" s="106"/>
      <c r="I76" s="106"/>
      <c r="J76" s="106"/>
      <c r="K76" s="158">
        <v>4</v>
      </c>
      <c r="L76" s="158">
        <v>3</v>
      </c>
      <c r="M76" s="158">
        <v>1</v>
      </c>
      <c r="N76" s="106"/>
      <c r="O76" s="106"/>
      <c r="P76" s="106"/>
      <c r="Q76" s="106"/>
      <c r="R76" s="106"/>
      <c r="S76" s="106"/>
      <c r="T76" s="106"/>
      <c r="U76" s="106"/>
      <c r="V76" s="106"/>
      <c r="W76" s="194"/>
      <c r="X76" s="194"/>
      <c r="Y76" s="194"/>
      <c r="Z76" s="194"/>
      <c r="AA76" s="194"/>
      <c r="AB76" s="106"/>
      <c r="AC76" s="106"/>
      <c r="AD76" s="194"/>
      <c r="AE76" s="181"/>
      <c r="AF76" s="106"/>
      <c r="AG76" s="106"/>
      <c r="AH76" s="106"/>
      <c r="AI76" s="106"/>
      <c r="AJ76" s="107"/>
      <c r="AK76" s="322"/>
      <c r="AL76" s="280"/>
      <c r="AM76" s="306"/>
      <c r="AN76" s="309"/>
      <c r="AO76" s="312"/>
      <c r="AP76" s="312"/>
      <c r="AQ76" s="312"/>
      <c r="AR76" s="242"/>
      <c r="AS76" s="242"/>
      <c r="AT76" s="242"/>
      <c r="AU76" s="242"/>
      <c r="AV76" s="242"/>
      <c r="AW76" s="242"/>
      <c r="AX76" s="242"/>
      <c r="AY76" s="317"/>
      <c r="AZ76" s="317"/>
      <c r="BA76" s="320"/>
    </row>
    <row r="77" spans="1:53" ht="15" customHeight="1" x14ac:dyDescent="0.2">
      <c r="A77" s="292">
        <v>18</v>
      </c>
      <c r="B77" s="295" t="str">
        <f>IFERROR(VLOOKUP($C77,Списки!$A$1:$C$4003,2,0),"")</f>
        <v>Сухорукіна Ірина Ігорівна</v>
      </c>
      <c r="C77" s="343" t="s">
        <v>397</v>
      </c>
      <c r="D77" s="301" t="str">
        <f>IFERROR(VLOOKUP($C77,Списки!$A$1:$C$4003,3,0),"")</f>
        <v>комірник</v>
      </c>
      <c r="E77" s="145"/>
      <c r="F77" s="92" t="s">
        <v>501</v>
      </c>
      <c r="G77" s="124" t="str">
        <f>VLOOKUP(G$7,Графік!$M$5:$P$35,3,0)</f>
        <v>ВВ</v>
      </c>
      <c r="H77" s="124" t="str">
        <f>VLOOKUP(H$7,Графік!$M$5:$P$35,3,0)</f>
        <v>ВВ</v>
      </c>
      <c r="I77" s="124" t="str">
        <f>VLOOKUP(I$7,Графік!$M$5:$P$35,3,0)</f>
        <v>Р</v>
      </c>
      <c r="J77" s="124" t="str">
        <f>VLOOKUP(J$7,Графік!$M$5:$P$35,3,0)</f>
        <v>Р</v>
      </c>
      <c r="K77" s="124" t="str">
        <f>VLOOKUP(K$7,Графік!$M$5:$P$35,3,0)</f>
        <v>Р</v>
      </c>
      <c r="L77" s="124" t="str">
        <f>VLOOKUP(L$7,Графік!$M$5:$P$35,3,0)</f>
        <v>Р</v>
      </c>
      <c r="M77" s="124" t="str">
        <f>VLOOKUP(M$7,Графік!$M$5:$P$35,3,0)</f>
        <v>Р</v>
      </c>
      <c r="N77" s="124" t="str">
        <f>VLOOKUP(N$7,Графік!$M$5:$P$35,3,0)</f>
        <v>ВВ</v>
      </c>
      <c r="O77" s="124" t="str">
        <f>VLOOKUP(O$7,Графік!$M$5:$P$35,3,0)</f>
        <v>ВВ</v>
      </c>
      <c r="P77" s="124" t="str">
        <f>VLOOKUP(P$7,Графік!$M$5:$P$35,3,0)</f>
        <v>Р</v>
      </c>
      <c r="Q77" s="124" t="str">
        <f>VLOOKUP(Q$7,Графік!$M$5:$P$35,3,0)</f>
        <v>Р</v>
      </c>
      <c r="R77" s="124" t="str">
        <f>VLOOKUP(R$7,Графік!$M$5:$P$35,3,0)</f>
        <v>Р</v>
      </c>
      <c r="S77" s="124" t="str">
        <f>VLOOKUP(S$7,Графік!$M$5:$P$35,3,0)</f>
        <v>Р</v>
      </c>
      <c r="T77" s="124" t="str">
        <f>VLOOKUP(T$7,Графік!$M$5:$P$35,3,0)</f>
        <v>Р</v>
      </c>
      <c r="U77" s="124" t="str">
        <f>VLOOKUP(U$7,Графік!$M$5:$P$35,3,0)</f>
        <v>ВВ</v>
      </c>
      <c r="V77" s="124" t="str">
        <f>VLOOKUP(V$7,Графік!$M$5:$P$35,3,0)</f>
        <v>ВВ</v>
      </c>
      <c r="W77" s="159" t="str">
        <f>VLOOKUP(W$7,Графік!$M$5:$P$35,3,0)</f>
        <v>Р</v>
      </c>
      <c r="X77" s="159" t="str">
        <f>VLOOKUP(X$7,Графік!$M$5:$P$35,3,0)</f>
        <v>Р</v>
      </c>
      <c r="Y77" s="159" t="str">
        <f>VLOOKUP(Y$7,Графік!$M$5:$P$35,3,0)</f>
        <v>Р</v>
      </c>
      <c r="Z77" s="159" t="str">
        <f>VLOOKUP(Z$7,Графік!$M$5:$P$35,3,0)</f>
        <v>Р</v>
      </c>
      <c r="AA77" s="159" t="str">
        <f>VLOOKUP(AA$7,Графік!$M$5:$P$35,3,0)</f>
        <v>Р</v>
      </c>
      <c r="AB77" s="124" t="str">
        <f>VLOOKUP(AB$7,Графік!$M$5:$P$35,3,0)</f>
        <v>ВВ</v>
      </c>
      <c r="AC77" s="124" t="str">
        <f>VLOOKUP(AC$7,Графік!$M$5:$P$35,3,0)</f>
        <v>ВВ</v>
      </c>
      <c r="AD77" s="159" t="str">
        <f>VLOOKUP(AD$7,Графік!$M$5:$P$35,3,0)</f>
        <v>Р</v>
      </c>
      <c r="AE77" s="188" t="str">
        <f>VLOOKUP(AE$7,Графік!$M$5:$P$35,3,0)</f>
        <v>Р</v>
      </c>
      <c r="AF77" s="124" t="str">
        <f>VLOOKUP(AF$7,Графік!$M$5:$P$35,3,0)</f>
        <v>Р</v>
      </c>
      <c r="AG77" s="124" t="str">
        <f>VLOOKUP(AG$7,Графік!$M$5:$P$35,3,0)</f>
        <v>Р</v>
      </c>
      <c r="AH77" s="124"/>
      <c r="AI77" s="124"/>
      <c r="AJ77" s="125"/>
      <c r="AK77" s="321">
        <f ca="1">SUMIF($F77:$AJ80,"Р",$F78:$AJ78)</f>
        <v>136</v>
      </c>
      <c r="AL77" s="279">
        <f ca="1">SUMIF($F79:$AJ80,"НУ",$F80:$AJ80)</f>
        <v>0</v>
      </c>
      <c r="AM77" s="305">
        <f ca="1">SUMIF(F77:AJ80,"РВ",F78:AJ78)</f>
        <v>0</v>
      </c>
      <c r="AN77" s="308">
        <f ca="1">AK77+AL77+AM77</f>
        <v>136</v>
      </c>
      <c r="AO77" s="310">
        <f t="shared" ref="AO77" si="52">COUNTIF($F77:$AJ80,"=Р")</f>
        <v>19</v>
      </c>
      <c r="AP77" s="311">
        <f>COUNTIF($F77:$AJ80,"=ВВ")</f>
        <v>8</v>
      </c>
      <c r="AQ77" s="311">
        <f>COUNTIF($F77:$AJ80,"=В")</f>
        <v>0</v>
      </c>
      <c r="AR77" s="241">
        <f>COUNTIF($F77:$AJ80,"=НА")</f>
        <v>0</v>
      </c>
      <c r="AS77" s="241">
        <f>COUNTIF(F77:AJ80,"=ТН")</f>
        <v>0</v>
      </c>
      <c r="AT77" s="241">
        <f>COUNTIF($F77:$AJ80,"=ВД")</f>
        <v>0</v>
      </c>
      <c r="AU77" s="241">
        <f>COUNTIF($F77:$AJ80,"=ВП")</f>
        <v>0</v>
      </c>
      <c r="AV77" s="241">
        <f>COUNTIF($F77:$AJ80,"=ДД")</f>
        <v>0</v>
      </c>
      <c r="AW77" s="241">
        <f>COUNTIF($F77:$AJ80,"=П")</f>
        <v>0</v>
      </c>
      <c r="AX77" s="241">
        <f>COUNTIF($F77:$AJ80,"=ПР")</f>
        <v>0</v>
      </c>
      <c r="AY77" s="316">
        <f>COUNTIF($F77:$AJ80,"=І")</f>
        <v>0</v>
      </c>
      <c r="AZ77" s="316">
        <f>COUNTIF($F77:$AJ80,"=НЗ")</f>
        <v>1</v>
      </c>
      <c r="BA77" s="318">
        <f>IF(C77&gt;1,Графік!$P$36,"")</f>
        <v>160</v>
      </c>
    </row>
    <row r="78" spans="1:53" ht="15" customHeight="1" x14ac:dyDescent="0.2">
      <c r="A78" s="293"/>
      <c r="B78" s="296"/>
      <c r="C78" s="299"/>
      <c r="D78" s="302"/>
      <c r="E78" s="146"/>
      <c r="F78" s="96" t="str">
        <f t="shared" ref="F78:V78" si="53">IF(F77="Р",8,"")</f>
        <v/>
      </c>
      <c r="G78" s="97" t="str">
        <f t="shared" si="53"/>
        <v/>
      </c>
      <c r="H78" s="97" t="str">
        <f t="shared" si="53"/>
        <v/>
      </c>
      <c r="I78" s="97">
        <f t="shared" si="53"/>
        <v>8</v>
      </c>
      <c r="J78" s="97">
        <f t="shared" si="53"/>
        <v>8</v>
      </c>
      <c r="K78" s="97">
        <f t="shared" si="53"/>
        <v>8</v>
      </c>
      <c r="L78" s="97">
        <f t="shared" si="53"/>
        <v>8</v>
      </c>
      <c r="M78" s="97">
        <f t="shared" si="53"/>
        <v>8</v>
      </c>
      <c r="N78" s="97" t="str">
        <f t="shared" si="53"/>
        <v/>
      </c>
      <c r="O78" s="97" t="str">
        <f t="shared" si="53"/>
        <v/>
      </c>
      <c r="P78" s="97">
        <f t="shared" si="53"/>
        <v>8</v>
      </c>
      <c r="Q78" s="97">
        <f t="shared" si="53"/>
        <v>8</v>
      </c>
      <c r="R78" s="97">
        <f t="shared" si="53"/>
        <v>8</v>
      </c>
      <c r="S78" s="97">
        <f t="shared" si="53"/>
        <v>8</v>
      </c>
      <c r="T78" s="97">
        <f t="shared" si="53"/>
        <v>8</v>
      </c>
      <c r="U78" s="97" t="str">
        <f t="shared" si="53"/>
        <v/>
      </c>
      <c r="V78" s="97" t="str">
        <f t="shared" si="53"/>
        <v/>
      </c>
      <c r="W78" s="160">
        <v>8</v>
      </c>
      <c r="X78" s="160">
        <v>8</v>
      </c>
      <c r="Y78" s="160">
        <v>8</v>
      </c>
      <c r="Z78" s="160">
        <v>8</v>
      </c>
      <c r="AA78" s="160">
        <v>8</v>
      </c>
      <c r="AB78" s="97"/>
      <c r="AC78" s="97"/>
      <c r="AD78" s="160">
        <v>8</v>
      </c>
      <c r="AE78" s="179">
        <v>8</v>
      </c>
      <c r="AF78" s="97"/>
      <c r="AG78" s="97"/>
      <c r="AH78" s="97"/>
      <c r="AI78" s="97"/>
      <c r="AJ78" s="98"/>
      <c r="AK78" s="321"/>
      <c r="AL78" s="279"/>
      <c r="AM78" s="305"/>
      <c r="AN78" s="308"/>
      <c r="AO78" s="311"/>
      <c r="AP78" s="311"/>
      <c r="AQ78" s="311"/>
      <c r="AR78" s="241"/>
      <c r="AS78" s="241"/>
      <c r="AT78" s="241"/>
      <c r="AU78" s="241"/>
      <c r="AV78" s="241"/>
      <c r="AW78" s="241"/>
      <c r="AX78" s="241"/>
      <c r="AY78" s="316"/>
      <c r="AZ78" s="316"/>
      <c r="BA78" s="319"/>
    </row>
    <row r="79" spans="1:53" ht="15" customHeight="1" x14ac:dyDescent="0.2">
      <c r="A79" s="293"/>
      <c r="B79" s="296"/>
      <c r="C79" s="299"/>
      <c r="D79" s="302"/>
      <c r="E79" s="146"/>
      <c r="F79" s="100" t="str">
        <f t="shared" ref="F79:V79" si="54">IF(F80&gt;0,"НУ","")</f>
        <v/>
      </c>
      <c r="G79" s="101" t="str">
        <f t="shared" si="54"/>
        <v/>
      </c>
      <c r="H79" s="101" t="str">
        <f t="shared" si="54"/>
        <v/>
      </c>
      <c r="I79" s="101" t="str">
        <f t="shared" si="54"/>
        <v/>
      </c>
      <c r="J79" s="101" t="str">
        <f t="shared" si="54"/>
        <v/>
      </c>
      <c r="K79" s="101" t="str">
        <f t="shared" si="54"/>
        <v/>
      </c>
      <c r="L79" s="101" t="str">
        <f t="shared" si="54"/>
        <v/>
      </c>
      <c r="M79" s="101" t="str">
        <f t="shared" si="54"/>
        <v/>
      </c>
      <c r="N79" s="101" t="str">
        <f t="shared" si="54"/>
        <v/>
      </c>
      <c r="O79" s="101" t="str">
        <f t="shared" si="54"/>
        <v/>
      </c>
      <c r="P79" s="101" t="str">
        <f t="shared" si="54"/>
        <v/>
      </c>
      <c r="Q79" s="101" t="str">
        <f t="shared" si="54"/>
        <v/>
      </c>
      <c r="R79" s="101" t="str">
        <f t="shared" si="54"/>
        <v/>
      </c>
      <c r="S79" s="101" t="str">
        <f t="shared" si="54"/>
        <v/>
      </c>
      <c r="T79" s="101" t="str">
        <f t="shared" si="54"/>
        <v/>
      </c>
      <c r="U79" s="101" t="str">
        <f t="shared" si="54"/>
        <v/>
      </c>
      <c r="V79" s="101" t="str">
        <f t="shared" si="54"/>
        <v/>
      </c>
      <c r="W79" s="102"/>
      <c r="X79" s="102"/>
      <c r="Y79" s="102"/>
      <c r="Z79" s="102"/>
      <c r="AA79" s="102"/>
      <c r="AB79" s="101"/>
      <c r="AC79" s="101"/>
      <c r="AD79" s="102"/>
      <c r="AE79" s="180"/>
      <c r="AF79" s="101"/>
      <c r="AG79" s="101"/>
      <c r="AH79" s="101" t="str">
        <f t="shared" ref="AH79:AJ111" si="55">IF(AH80&gt;0,"НУ","")</f>
        <v/>
      </c>
      <c r="AI79" s="101" t="str">
        <f t="shared" si="55"/>
        <v/>
      </c>
      <c r="AJ79" s="130" t="str">
        <f t="shared" si="55"/>
        <v/>
      </c>
      <c r="AK79" s="321"/>
      <c r="AL79" s="279"/>
      <c r="AM79" s="305"/>
      <c r="AN79" s="308"/>
      <c r="AO79" s="311"/>
      <c r="AP79" s="311"/>
      <c r="AQ79" s="311"/>
      <c r="AR79" s="241"/>
      <c r="AS79" s="241"/>
      <c r="AT79" s="241"/>
      <c r="AU79" s="241"/>
      <c r="AV79" s="241"/>
      <c r="AW79" s="241"/>
      <c r="AX79" s="241"/>
      <c r="AY79" s="316"/>
      <c r="AZ79" s="316"/>
      <c r="BA79" s="319"/>
    </row>
    <row r="80" spans="1:53" ht="15" customHeight="1" thickBot="1" x14ac:dyDescent="0.25">
      <c r="A80" s="294"/>
      <c r="B80" s="297"/>
      <c r="C80" s="300"/>
      <c r="D80" s="303"/>
      <c r="E80" s="147"/>
      <c r="F80" s="105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94"/>
      <c r="X80" s="194"/>
      <c r="Y80" s="194"/>
      <c r="Z80" s="194"/>
      <c r="AA80" s="194"/>
      <c r="AB80" s="106"/>
      <c r="AC80" s="106"/>
      <c r="AD80" s="194"/>
      <c r="AE80" s="181"/>
      <c r="AF80" s="106"/>
      <c r="AG80" s="106"/>
      <c r="AH80" s="106"/>
      <c r="AI80" s="106"/>
      <c r="AJ80" s="107"/>
      <c r="AK80" s="322"/>
      <c r="AL80" s="280"/>
      <c r="AM80" s="306"/>
      <c r="AN80" s="309"/>
      <c r="AO80" s="312"/>
      <c r="AP80" s="312"/>
      <c r="AQ80" s="312"/>
      <c r="AR80" s="242"/>
      <c r="AS80" s="242"/>
      <c r="AT80" s="242"/>
      <c r="AU80" s="242"/>
      <c r="AV80" s="242"/>
      <c r="AW80" s="242"/>
      <c r="AX80" s="242"/>
      <c r="AY80" s="317"/>
      <c r="AZ80" s="317"/>
      <c r="BA80" s="320"/>
    </row>
    <row r="81" spans="1:53" ht="15" customHeight="1" x14ac:dyDescent="0.2">
      <c r="A81" s="292">
        <v>19</v>
      </c>
      <c r="B81" s="295" t="str">
        <f>IFERROR(VLOOKUP($C81,Списки!$A$1:$C$4003,2,0),"")</f>
        <v>Філіпець Павло Валентинович</v>
      </c>
      <c r="C81" s="343" t="s">
        <v>399</v>
      </c>
      <c r="D81" s="301" t="str">
        <f>IFERROR(VLOOKUP($C81,Списки!$A$1:$C$4003,3,0),"")</f>
        <v>комірник/скраб</v>
      </c>
      <c r="E81" s="145"/>
      <c r="F81" s="92" t="str">
        <f>VLOOKUP(F$7,Графік!$M$5:$P$35,3,0)</f>
        <v>Р</v>
      </c>
      <c r="G81" s="124" t="str">
        <f>VLOOKUP(G$7,Графік!$M$5:$P$35,3,0)</f>
        <v>ВВ</v>
      </c>
      <c r="H81" s="124" t="str">
        <f>VLOOKUP(H$7,Графік!$M$5:$P$35,3,0)</f>
        <v>ВВ</v>
      </c>
      <c r="I81" s="124" t="str">
        <f>VLOOKUP(I$7,Графік!$M$5:$P$35,3,0)</f>
        <v>Р</v>
      </c>
      <c r="J81" s="124" t="str">
        <f>VLOOKUP(J$7,Графік!$M$5:$P$35,3,0)</f>
        <v>Р</v>
      </c>
      <c r="K81" s="124" t="str">
        <f>VLOOKUP(K$7,Графік!$M$5:$P$35,3,0)</f>
        <v>Р</v>
      </c>
      <c r="L81" s="124" t="str">
        <f>VLOOKUP(L$7,Графік!$M$5:$P$35,3,0)</f>
        <v>Р</v>
      </c>
      <c r="M81" s="124" t="str">
        <f>VLOOKUP(M$7,Графік!$M$5:$P$35,3,0)</f>
        <v>Р</v>
      </c>
      <c r="N81" s="124" t="str">
        <f>VLOOKUP(N$7,Графік!$M$5:$P$35,3,0)</f>
        <v>ВВ</v>
      </c>
      <c r="O81" s="124" t="str">
        <f>VLOOKUP(O$7,Графік!$M$5:$P$35,3,0)</f>
        <v>ВВ</v>
      </c>
      <c r="P81" s="124" t="s">
        <v>531</v>
      </c>
      <c r="Q81" s="124" t="str">
        <f>VLOOKUP(Q$7,Графік!$M$5:$P$35,3,0)</f>
        <v>Р</v>
      </c>
      <c r="R81" s="124" t="str">
        <f>VLOOKUP(R$7,Графік!$M$5:$P$35,3,0)</f>
        <v>Р</v>
      </c>
      <c r="S81" s="124" t="str">
        <f>VLOOKUP(S$7,Графік!$M$5:$P$35,3,0)</f>
        <v>Р</v>
      </c>
      <c r="T81" s="124" t="str">
        <f>VLOOKUP(T$7,Графік!$M$5:$P$35,3,0)</f>
        <v>Р</v>
      </c>
      <c r="U81" s="124" t="str">
        <f>VLOOKUP(U$7,Графік!$M$5:$P$35,3,0)</f>
        <v>ВВ</v>
      </c>
      <c r="V81" s="124" t="str">
        <f>VLOOKUP(V$7,Графік!$M$5:$P$35,3,0)</f>
        <v>ВВ</v>
      </c>
      <c r="W81" s="159" t="str">
        <f>VLOOKUP(W$7,Графік!$M$5:$P$35,3,0)</f>
        <v>Р</v>
      </c>
      <c r="X81" s="159" t="str">
        <f>VLOOKUP(X$7,Графік!$M$5:$P$35,3,0)</f>
        <v>Р</v>
      </c>
      <c r="Y81" s="159" t="str">
        <f>VLOOKUP(Y$7,Графік!$M$5:$P$35,3,0)</f>
        <v>Р</v>
      </c>
      <c r="Z81" s="159" t="str">
        <f>VLOOKUP(Z$7,Графік!$M$5:$P$35,3,0)</f>
        <v>Р</v>
      </c>
      <c r="AA81" s="159" t="s">
        <v>534</v>
      </c>
      <c r="AB81" s="124" t="str">
        <f>VLOOKUP(AB$7,Графік!$M$5:$P$35,3,0)</f>
        <v>ВВ</v>
      </c>
      <c r="AC81" s="124" t="str">
        <f>VLOOKUP(AC$7,Графік!$M$5:$P$35,3,0)</f>
        <v>ВВ</v>
      </c>
      <c r="AD81" s="159" t="str">
        <f>VLOOKUP(AD$7,Графік!$M$5:$P$35,3,0)</f>
        <v>Р</v>
      </c>
      <c r="AE81" s="188" t="str">
        <f>VLOOKUP(AE$7,Графік!$M$5:$P$35,3,0)</f>
        <v>Р</v>
      </c>
      <c r="AF81" s="124" t="str">
        <f>VLOOKUP(AF$7,Графік!$M$5:$P$35,3,0)</f>
        <v>Р</v>
      </c>
      <c r="AG81" s="124" t="str">
        <f>VLOOKUP(AG$7,Графік!$M$5:$P$35,3,0)</f>
        <v>Р</v>
      </c>
      <c r="AH81" s="124"/>
      <c r="AI81" s="124"/>
      <c r="AJ81" s="125"/>
      <c r="AK81" s="321">
        <f ca="1">SUMIF($F81:$AJ84,"Р",$F82:$AJ82)</f>
        <v>127</v>
      </c>
      <c r="AL81" s="279">
        <f ca="1">SUMIF($F83:$AJ84,"НУ",$F84:$AJ84)</f>
        <v>0</v>
      </c>
      <c r="AM81" s="305">
        <f ca="1">SUMIF(F81:AJ84,"РВ",F82:AJ82)</f>
        <v>0</v>
      </c>
      <c r="AN81" s="308">
        <f ca="1">AK81+AL81+AM81</f>
        <v>127</v>
      </c>
      <c r="AO81" s="310">
        <f t="shared" ref="AO81" si="56">COUNTIF($F81:$AJ84,"=Р")</f>
        <v>18</v>
      </c>
      <c r="AP81" s="311">
        <f>COUNTIF($F81:$AJ84,"=ВВ")</f>
        <v>8</v>
      </c>
      <c r="AQ81" s="311">
        <f>COUNTIF($F81:$AJ84,"=В")</f>
        <v>0</v>
      </c>
      <c r="AR81" s="241">
        <f>COUNTIF($F81:$AJ84,"=НА")</f>
        <v>0</v>
      </c>
      <c r="AS81" s="241">
        <f>COUNTIF(F81:AJ84,"=ТН")</f>
        <v>0</v>
      </c>
      <c r="AT81" s="241">
        <f>COUNTIF($F81:$AJ84,"=ВД")</f>
        <v>0</v>
      </c>
      <c r="AU81" s="241">
        <f>COUNTIF($F81:$AJ84,"=ВП")</f>
        <v>0</v>
      </c>
      <c r="AV81" s="241">
        <f>COUNTIF($F81:$AJ84,"=ДД")</f>
        <v>0</v>
      </c>
      <c r="AW81" s="241">
        <f>COUNTIF($F81:$AJ84,"=П")</f>
        <v>1</v>
      </c>
      <c r="AX81" s="241">
        <f>COUNTIF($F81:$AJ84,"=ПР")</f>
        <v>0</v>
      </c>
      <c r="AY81" s="316">
        <f>COUNTIF($F81:$AJ84,"=І")</f>
        <v>0</v>
      </c>
      <c r="AZ81" s="316">
        <f>COUNTIF($F81:$AJ84,"=НЗ")</f>
        <v>0</v>
      </c>
      <c r="BA81" s="318">
        <f>IF(C81&gt;1,Графік!$P$36,"")</f>
        <v>160</v>
      </c>
    </row>
    <row r="82" spans="1:53" ht="15" customHeight="1" x14ac:dyDescent="0.2">
      <c r="A82" s="293"/>
      <c r="B82" s="296"/>
      <c r="C82" s="299"/>
      <c r="D82" s="302"/>
      <c r="E82" s="146"/>
      <c r="F82" s="96">
        <f t="shared" ref="F82:V82" si="57">IF(F81="Р",8,"")</f>
        <v>8</v>
      </c>
      <c r="G82" s="97" t="str">
        <f t="shared" si="57"/>
        <v/>
      </c>
      <c r="H82" s="97" t="str">
        <f t="shared" si="57"/>
        <v/>
      </c>
      <c r="I82" s="97">
        <f t="shared" si="57"/>
        <v>8</v>
      </c>
      <c r="J82" s="97">
        <f t="shared" si="57"/>
        <v>8</v>
      </c>
      <c r="K82" s="97">
        <f t="shared" si="57"/>
        <v>8</v>
      </c>
      <c r="L82" s="97">
        <f t="shared" si="57"/>
        <v>8</v>
      </c>
      <c r="M82" s="97">
        <f t="shared" si="57"/>
        <v>8</v>
      </c>
      <c r="N82" s="97" t="str">
        <f t="shared" si="57"/>
        <v/>
      </c>
      <c r="O82" s="97" t="str">
        <f t="shared" si="57"/>
        <v/>
      </c>
      <c r="P82" s="97" t="str">
        <f t="shared" si="57"/>
        <v/>
      </c>
      <c r="Q82" s="97">
        <f t="shared" si="57"/>
        <v>8</v>
      </c>
      <c r="R82" s="97">
        <f t="shared" si="57"/>
        <v>8</v>
      </c>
      <c r="S82" s="97">
        <f t="shared" si="57"/>
        <v>8</v>
      </c>
      <c r="T82" s="97">
        <f t="shared" si="57"/>
        <v>8</v>
      </c>
      <c r="U82" s="97" t="str">
        <f t="shared" si="57"/>
        <v/>
      </c>
      <c r="V82" s="97" t="str">
        <f t="shared" si="57"/>
        <v/>
      </c>
      <c r="W82" s="160">
        <v>7</v>
      </c>
      <c r="X82" s="160">
        <v>8</v>
      </c>
      <c r="Y82" s="160">
        <v>8</v>
      </c>
      <c r="Z82" s="160">
        <v>8</v>
      </c>
      <c r="AA82" s="160"/>
      <c r="AB82" s="97"/>
      <c r="AC82" s="97"/>
      <c r="AD82" s="160">
        <v>8</v>
      </c>
      <c r="AE82" s="179">
        <v>8</v>
      </c>
      <c r="AF82" s="97"/>
      <c r="AG82" s="97"/>
      <c r="AH82" s="97"/>
      <c r="AI82" s="97"/>
      <c r="AJ82" s="98"/>
      <c r="AK82" s="321"/>
      <c r="AL82" s="279"/>
      <c r="AM82" s="305"/>
      <c r="AN82" s="308"/>
      <c r="AO82" s="311"/>
      <c r="AP82" s="311"/>
      <c r="AQ82" s="311"/>
      <c r="AR82" s="241"/>
      <c r="AS82" s="241"/>
      <c r="AT82" s="241"/>
      <c r="AU82" s="241"/>
      <c r="AV82" s="241"/>
      <c r="AW82" s="241"/>
      <c r="AX82" s="241"/>
      <c r="AY82" s="316"/>
      <c r="AZ82" s="316"/>
      <c r="BA82" s="319"/>
    </row>
    <row r="83" spans="1:53" ht="15" customHeight="1" x14ac:dyDescent="0.2">
      <c r="A83" s="293"/>
      <c r="B83" s="296"/>
      <c r="C83" s="299"/>
      <c r="D83" s="302"/>
      <c r="E83" s="146"/>
      <c r="F83" s="100" t="str">
        <f t="shared" ref="F83:V83" si="58">IF(F84&gt;0,"НУ","")</f>
        <v/>
      </c>
      <c r="G83" s="101" t="str">
        <f t="shared" si="58"/>
        <v/>
      </c>
      <c r="H83" s="101" t="str">
        <f t="shared" si="58"/>
        <v/>
      </c>
      <c r="I83" s="101" t="str">
        <f t="shared" si="58"/>
        <v/>
      </c>
      <c r="J83" s="101" t="str">
        <f t="shared" si="58"/>
        <v/>
      </c>
      <c r="K83" s="101" t="str">
        <f t="shared" si="58"/>
        <v/>
      </c>
      <c r="L83" s="101" t="str">
        <f t="shared" si="58"/>
        <v/>
      </c>
      <c r="M83" s="101" t="str">
        <f t="shared" si="58"/>
        <v/>
      </c>
      <c r="N83" s="101" t="str">
        <f t="shared" si="58"/>
        <v/>
      </c>
      <c r="O83" s="101" t="str">
        <f t="shared" si="58"/>
        <v/>
      </c>
      <c r="P83" s="101" t="str">
        <f t="shared" si="58"/>
        <v/>
      </c>
      <c r="Q83" s="101" t="str">
        <f t="shared" si="58"/>
        <v/>
      </c>
      <c r="R83" s="101" t="str">
        <f t="shared" si="58"/>
        <v/>
      </c>
      <c r="S83" s="101" t="str">
        <f t="shared" si="58"/>
        <v/>
      </c>
      <c r="T83" s="101" t="str">
        <f t="shared" si="58"/>
        <v/>
      </c>
      <c r="U83" s="101" t="str">
        <f t="shared" si="58"/>
        <v/>
      </c>
      <c r="V83" s="101" t="str">
        <f t="shared" si="58"/>
        <v/>
      </c>
      <c r="W83" s="102"/>
      <c r="X83" s="102"/>
      <c r="Y83" s="102"/>
      <c r="Z83" s="102"/>
      <c r="AA83" s="102"/>
      <c r="AB83" s="101"/>
      <c r="AC83" s="101"/>
      <c r="AD83" s="102"/>
      <c r="AE83" s="180"/>
      <c r="AF83" s="101"/>
      <c r="AG83" s="101"/>
      <c r="AH83" s="101" t="str">
        <f t="shared" si="55"/>
        <v/>
      </c>
      <c r="AI83" s="101" t="str">
        <f t="shared" si="55"/>
        <v/>
      </c>
      <c r="AJ83" s="130" t="str">
        <f t="shared" si="55"/>
        <v/>
      </c>
      <c r="AK83" s="321"/>
      <c r="AL83" s="279"/>
      <c r="AM83" s="305"/>
      <c r="AN83" s="308"/>
      <c r="AO83" s="311"/>
      <c r="AP83" s="311"/>
      <c r="AQ83" s="311"/>
      <c r="AR83" s="241"/>
      <c r="AS83" s="241"/>
      <c r="AT83" s="241"/>
      <c r="AU83" s="241"/>
      <c r="AV83" s="241"/>
      <c r="AW83" s="241"/>
      <c r="AX83" s="241"/>
      <c r="AY83" s="316"/>
      <c r="AZ83" s="316"/>
      <c r="BA83" s="319"/>
    </row>
    <row r="84" spans="1:53" ht="15" customHeight="1" thickBot="1" x14ac:dyDescent="0.25">
      <c r="A84" s="294"/>
      <c r="B84" s="297"/>
      <c r="C84" s="300"/>
      <c r="D84" s="303"/>
      <c r="E84" s="147"/>
      <c r="F84" s="105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94"/>
      <c r="X84" s="194"/>
      <c r="Y84" s="194"/>
      <c r="Z84" s="194"/>
      <c r="AA84" s="194"/>
      <c r="AB84" s="106"/>
      <c r="AC84" s="106"/>
      <c r="AD84" s="194"/>
      <c r="AE84" s="181"/>
      <c r="AF84" s="106"/>
      <c r="AG84" s="106"/>
      <c r="AH84" s="106"/>
      <c r="AI84" s="106"/>
      <c r="AJ84" s="107"/>
      <c r="AK84" s="322"/>
      <c r="AL84" s="280"/>
      <c r="AM84" s="306"/>
      <c r="AN84" s="309"/>
      <c r="AO84" s="312"/>
      <c r="AP84" s="312"/>
      <c r="AQ84" s="312"/>
      <c r="AR84" s="242"/>
      <c r="AS84" s="242"/>
      <c r="AT84" s="242"/>
      <c r="AU84" s="242"/>
      <c r="AV84" s="242"/>
      <c r="AW84" s="242"/>
      <c r="AX84" s="242"/>
      <c r="AY84" s="317"/>
      <c r="AZ84" s="317"/>
      <c r="BA84" s="320"/>
    </row>
    <row r="85" spans="1:53" ht="15" customHeight="1" x14ac:dyDescent="0.2">
      <c r="A85" s="292">
        <v>20</v>
      </c>
      <c r="B85" s="295" t="str">
        <f>IFERROR(VLOOKUP($C85,Списки!$A$1:$C$4003,2,0),"")</f>
        <v>Чабан Вячеслав Васильович</v>
      </c>
      <c r="C85" s="343" t="s">
        <v>401</v>
      </c>
      <c r="D85" s="301" t="str">
        <f>IFERROR(VLOOKUP($C85,Списки!$A$1:$C$4003,3,0),"")</f>
        <v>комірник/7-15/30/скраб</v>
      </c>
      <c r="E85" s="145"/>
      <c r="F85" s="92" t="str">
        <f>VLOOKUP(F$7,Графік!$M$5:$P$35,3,0)</f>
        <v>Р</v>
      </c>
      <c r="G85" s="124" t="str">
        <f>VLOOKUP(G$7,Графік!$M$5:$P$35,3,0)</f>
        <v>ВВ</v>
      </c>
      <c r="H85" s="124" t="str">
        <f>VLOOKUP(H$7,Графік!$M$5:$P$35,3,0)</f>
        <v>ВВ</v>
      </c>
      <c r="I85" s="124" t="str">
        <f>VLOOKUP(I$7,Графік!$M$5:$P$35,3,0)</f>
        <v>Р</v>
      </c>
      <c r="J85" s="124" t="str">
        <f>VLOOKUP(J$7,Графік!$M$5:$P$35,3,0)</f>
        <v>Р</v>
      </c>
      <c r="K85" s="124" t="str">
        <f>VLOOKUP(K$7,Графік!$M$5:$P$35,3,0)</f>
        <v>Р</v>
      </c>
      <c r="L85" s="124" t="str">
        <f>VLOOKUP(L$7,Графік!$M$5:$P$35,3,0)</f>
        <v>Р</v>
      </c>
      <c r="M85" s="124" t="str">
        <f>VLOOKUP(M$7,Графік!$M$5:$P$35,3,0)</f>
        <v>Р</v>
      </c>
      <c r="N85" s="124" t="str">
        <f>VLOOKUP(N$7,Графік!$M$5:$P$35,3,0)</f>
        <v>ВВ</v>
      </c>
      <c r="O85" s="124" t="str">
        <f>VLOOKUP(O$7,Графік!$M$5:$P$35,3,0)</f>
        <v>ВВ</v>
      </c>
      <c r="P85" s="124" t="str">
        <f>VLOOKUP(P$7,Графік!$M$5:$P$35,3,0)</f>
        <v>Р</v>
      </c>
      <c r="Q85" s="124" t="str">
        <f>VLOOKUP(Q$7,Графік!$M$5:$P$35,3,0)</f>
        <v>Р</v>
      </c>
      <c r="R85" s="124" t="str">
        <f>VLOOKUP(R$7,Графік!$M$5:$P$35,3,0)</f>
        <v>Р</v>
      </c>
      <c r="S85" s="124" t="str">
        <f>VLOOKUP(S$7,Графік!$M$5:$P$35,3,0)</f>
        <v>Р</v>
      </c>
      <c r="T85" s="124" t="str">
        <f>VLOOKUP(T$7,Графік!$M$5:$P$35,3,0)</f>
        <v>Р</v>
      </c>
      <c r="U85" s="124" t="str">
        <f>VLOOKUP(U$7,Графік!$M$5:$P$35,3,0)</f>
        <v>ВВ</v>
      </c>
      <c r="V85" s="124" t="str">
        <f>VLOOKUP(V$7,Графік!$M$5:$P$35,3,0)</f>
        <v>ВВ</v>
      </c>
      <c r="W85" s="159" t="str">
        <f>VLOOKUP(W$7,Графік!$M$5:$P$35,3,0)</f>
        <v>Р</v>
      </c>
      <c r="X85" s="159" t="str">
        <f>VLOOKUP(X$7,Графік!$M$5:$P$35,3,0)</f>
        <v>Р</v>
      </c>
      <c r="Y85" s="159" t="str">
        <f>VLOOKUP(Y$7,Графік!$M$5:$P$35,3,0)</f>
        <v>Р</v>
      </c>
      <c r="Z85" s="159" t="str">
        <f>VLOOKUP(Z$7,Графік!$M$5:$P$35,3,0)</f>
        <v>Р</v>
      </c>
      <c r="AA85" s="159" t="s">
        <v>534</v>
      </c>
      <c r="AB85" s="124" t="str">
        <f>VLOOKUP(AB$7,Графік!$M$5:$P$35,3,0)</f>
        <v>ВВ</v>
      </c>
      <c r="AC85" s="124" t="str">
        <f>VLOOKUP(AC$7,Графік!$M$5:$P$35,3,0)</f>
        <v>ВВ</v>
      </c>
      <c r="AD85" s="159" t="str">
        <f>VLOOKUP(AD$7,Графік!$M$5:$P$35,3,0)</f>
        <v>Р</v>
      </c>
      <c r="AE85" s="188" t="str">
        <f>VLOOKUP(AE$7,Графік!$M$5:$P$35,3,0)</f>
        <v>Р</v>
      </c>
      <c r="AF85" s="124" t="str">
        <f>VLOOKUP(AF$7,Графік!$M$5:$P$35,3,0)</f>
        <v>Р</v>
      </c>
      <c r="AG85" s="124" t="str">
        <f>VLOOKUP(AG$7,Графік!$M$5:$P$35,3,0)</f>
        <v>Р</v>
      </c>
      <c r="AH85" s="124"/>
      <c r="AI85" s="124"/>
      <c r="AJ85" s="125"/>
      <c r="AK85" s="321">
        <f ca="1">SUMIF($F85:$AJ88,"Р",$F86:$AJ86)</f>
        <v>136</v>
      </c>
      <c r="AL85" s="279">
        <f ca="1">SUMIF($F87:$AJ88,"НУ",$F88:$AJ88)</f>
        <v>0</v>
      </c>
      <c r="AM85" s="305">
        <f ca="1">SUMIF(F85:AJ88,"РВ",F86:AJ86)</f>
        <v>0</v>
      </c>
      <c r="AN85" s="308">
        <f ca="1">AK85+AL85+AM85</f>
        <v>136</v>
      </c>
      <c r="AO85" s="310">
        <f t="shared" ref="AO85" si="59">COUNTIF($F85:$AJ88,"=Р")</f>
        <v>19</v>
      </c>
      <c r="AP85" s="311">
        <f>COUNTIF($F85:$AJ88,"=ВВ")</f>
        <v>8</v>
      </c>
      <c r="AQ85" s="311">
        <f>COUNTIF($F85:$AJ88,"=В")</f>
        <v>0</v>
      </c>
      <c r="AR85" s="241">
        <f>COUNTIF($F85:$AJ88,"=НА")</f>
        <v>0</v>
      </c>
      <c r="AS85" s="241">
        <f>COUNTIF(F85:AJ88,"=ТН")</f>
        <v>0</v>
      </c>
      <c r="AT85" s="241">
        <f>COUNTIF($F85:$AJ88,"=ВД")</f>
        <v>0</v>
      </c>
      <c r="AU85" s="241">
        <f>COUNTIF($F85:$AJ88,"=ВП")</f>
        <v>0</v>
      </c>
      <c r="AV85" s="241">
        <f>COUNTIF($F85:$AJ88,"=ДД")</f>
        <v>0</v>
      </c>
      <c r="AW85" s="241">
        <f>COUNTIF($F85:$AJ88,"=П")</f>
        <v>1</v>
      </c>
      <c r="AX85" s="241">
        <f>COUNTIF($F85:$AJ88,"=ПР")</f>
        <v>0</v>
      </c>
      <c r="AY85" s="316">
        <f>COUNTIF($F85:$AJ88,"=І")</f>
        <v>0</v>
      </c>
      <c r="AZ85" s="316">
        <f>COUNTIF($F85:$AJ88,"=НЗ")</f>
        <v>0</v>
      </c>
      <c r="BA85" s="318">
        <f>IF(C85&gt;1,Графік!$P$36,"")</f>
        <v>160</v>
      </c>
    </row>
    <row r="86" spans="1:53" ht="15" customHeight="1" x14ac:dyDescent="0.2">
      <c r="A86" s="293"/>
      <c r="B86" s="296"/>
      <c r="C86" s="299"/>
      <c r="D86" s="302"/>
      <c r="E86" s="146"/>
      <c r="F86" s="96">
        <f t="shared" ref="F86:V86" si="60">IF(F85="Р",8,"")</f>
        <v>8</v>
      </c>
      <c r="G86" s="97" t="str">
        <f t="shared" si="60"/>
        <v/>
      </c>
      <c r="H86" s="97" t="str">
        <f t="shared" si="60"/>
        <v/>
      </c>
      <c r="I86" s="97">
        <f t="shared" si="60"/>
        <v>8</v>
      </c>
      <c r="J86" s="97">
        <f t="shared" si="60"/>
        <v>8</v>
      </c>
      <c r="K86" s="97">
        <f t="shared" si="60"/>
        <v>8</v>
      </c>
      <c r="L86" s="97">
        <f t="shared" si="60"/>
        <v>8</v>
      </c>
      <c r="M86" s="97">
        <f t="shared" si="60"/>
        <v>8</v>
      </c>
      <c r="N86" s="97" t="str">
        <f t="shared" si="60"/>
        <v/>
      </c>
      <c r="O86" s="97" t="str">
        <f t="shared" si="60"/>
        <v/>
      </c>
      <c r="P86" s="97">
        <f t="shared" si="60"/>
        <v>8</v>
      </c>
      <c r="Q86" s="97">
        <f t="shared" si="60"/>
        <v>8</v>
      </c>
      <c r="R86" s="97">
        <f t="shared" si="60"/>
        <v>8</v>
      </c>
      <c r="S86" s="97">
        <f t="shared" si="60"/>
        <v>8</v>
      </c>
      <c r="T86" s="97">
        <f t="shared" si="60"/>
        <v>8</v>
      </c>
      <c r="U86" s="97" t="str">
        <f t="shared" si="60"/>
        <v/>
      </c>
      <c r="V86" s="97" t="str">
        <f t="shared" si="60"/>
        <v/>
      </c>
      <c r="W86" s="160">
        <v>8</v>
      </c>
      <c r="X86" s="160">
        <v>8</v>
      </c>
      <c r="Y86" s="160">
        <v>8</v>
      </c>
      <c r="Z86" s="160">
        <v>8</v>
      </c>
      <c r="AA86" s="160"/>
      <c r="AB86" s="97"/>
      <c r="AC86" s="97"/>
      <c r="AD86" s="160">
        <v>8</v>
      </c>
      <c r="AE86" s="179">
        <v>8</v>
      </c>
      <c r="AF86" s="97"/>
      <c r="AG86" s="97"/>
      <c r="AH86" s="97"/>
      <c r="AI86" s="97"/>
      <c r="AJ86" s="98"/>
      <c r="AK86" s="321"/>
      <c r="AL86" s="279"/>
      <c r="AM86" s="305"/>
      <c r="AN86" s="308"/>
      <c r="AO86" s="311"/>
      <c r="AP86" s="311"/>
      <c r="AQ86" s="311"/>
      <c r="AR86" s="241"/>
      <c r="AS86" s="241"/>
      <c r="AT86" s="241"/>
      <c r="AU86" s="241"/>
      <c r="AV86" s="241"/>
      <c r="AW86" s="241"/>
      <c r="AX86" s="241"/>
      <c r="AY86" s="316"/>
      <c r="AZ86" s="316"/>
      <c r="BA86" s="319"/>
    </row>
    <row r="87" spans="1:53" ht="15" customHeight="1" x14ac:dyDescent="0.2">
      <c r="A87" s="293"/>
      <c r="B87" s="296"/>
      <c r="C87" s="299"/>
      <c r="D87" s="302"/>
      <c r="E87" s="146"/>
      <c r="F87" s="100" t="str">
        <f t="shared" ref="F87:V87" si="61">IF(F88&gt;0,"НУ","")</f>
        <v/>
      </c>
      <c r="G87" s="101" t="str">
        <f t="shared" si="61"/>
        <v/>
      </c>
      <c r="H87" s="101" t="str">
        <f t="shared" si="61"/>
        <v/>
      </c>
      <c r="I87" s="101" t="str">
        <f t="shared" si="61"/>
        <v/>
      </c>
      <c r="J87" s="101" t="str">
        <f t="shared" si="61"/>
        <v/>
      </c>
      <c r="K87" s="101" t="str">
        <f t="shared" si="61"/>
        <v/>
      </c>
      <c r="L87" s="101" t="str">
        <f t="shared" si="61"/>
        <v/>
      </c>
      <c r="M87" s="101" t="str">
        <f t="shared" si="61"/>
        <v/>
      </c>
      <c r="N87" s="101" t="str">
        <f t="shared" si="61"/>
        <v/>
      </c>
      <c r="O87" s="101" t="str">
        <f t="shared" si="61"/>
        <v/>
      </c>
      <c r="P87" s="101" t="str">
        <f t="shared" si="61"/>
        <v/>
      </c>
      <c r="Q87" s="101" t="str">
        <f t="shared" si="61"/>
        <v/>
      </c>
      <c r="R87" s="102"/>
      <c r="S87" s="101" t="str">
        <f t="shared" si="61"/>
        <v/>
      </c>
      <c r="T87" s="101" t="str">
        <f t="shared" si="61"/>
        <v/>
      </c>
      <c r="U87" s="101" t="str">
        <f t="shared" si="61"/>
        <v/>
      </c>
      <c r="V87" s="101" t="str">
        <f t="shared" si="61"/>
        <v/>
      </c>
      <c r="W87" s="102"/>
      <c r="X87" s="102"/>
      <c r="Y87" s="102"/>
      <c r="Z87" s="102"/>
      <c r="AA87" s="102"/>
      <c r="AB87" s="101"/>
      <c r="AC87" s="101"/>
      <c r="AD87" s="102"/>
      <c r="AE87" s="180"/>
      <c r="AF87" s="101"/>
      <c r="AG87" s="101"/>
      <c r="AH87" s="101" t="str">
        <f t="shared" si="55"/>
        <v/>
      </c>
      <c r="AI87" s="101" t="str">
        <f t="shared" si="55"/>
        <v/>
      </c>
      <c r="AJ87" s="130" t="str">
        <f t="shared" si="55"/>
        <v/>
      </c>
      <c r="AK87" s="321"/>
      <c r="AL87" s="279"/>
      <c r="AM87" s="305"/>
      <c r="AN87" s="308"/>
      <c r="AO87" s="311"/>
      <c r="AP87" s="311"/>
      <c r="AQ87" s="311"/>
      <c r="AR87" s="241"/>
      <c r="AS87" s="241"/>
      <c r="AT87" s="241"/>
      <c r="AU87" s="241"/>
      <c r="AV87" s="241"/>
      <c r="AW87" s="241"/>
      <c r="AX87" s="241"/>
      <c r="AY87" s="316"/>
      <c r="AZ87" s="316"/>
      <c r="BA87" s="319"/>
    </row>
    <row r="88" spans="1:53" ht="15" customHeight="1" thickBot="1" x14ac:dyDescent="0.25">
      <c r="A88" s="294"/>
      <c r="B88" s="297"/>
      <c r="C88" s="300"/>
      <c r="D88" s="303"/>
      <c r="E88" s="147"/>
      <c r="F88" s="105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94"/>
      <c r="S88" s="106"/>
      <c r="T88" s="106"/>
      <c r="U88" s="106"/>
      <c r="V88" s="106"/>
      <c r="W88" s="194"/>
      <c r="X88" s="194"/>
      <c r="Y88" s="194"/>
      <c r="Z88" s="194"/>
      <c r="AA88" s="194"/>
      <c r="AB88" s="106"/>
      <c r="AC88" s="106"/>
      <c r="AD88" s="194"/>
      <c r="AE88" s="181"/>
      <c r="AF88" s="106"/>
      <c r="AG88" s="106"/>
      <c r="AH88" s="106"/>
      <c r="AI88" s="106"/>
      <c r="AJ88" s="107"/>
      <c r="AK88" s="322"/>
      <c r="AL88" s="280"/>
      <c r="AM88" s="306"/>
      <c r="AN88" s="309"/>
      <c r="AO88" s="312"/>
      <c r="AP88" s="312"/>
      <c r="AQ88" s="312"/>
      <c r="AR88" s="242"/>
      <c r="AS88" s="242"/>
      <c r="AT88" s="242"/>
      <c r="AU88" s="242"/>
      <c r="AV88" s="242"/>
      <c r="AW88" s="242"/>
      <c r="AX88" s="242"/>
      <c r="AY88" s="317"/>
      <c r="AZ88" s="317"/>
      <c r="BA88" s="320"/>
    </row>
    <row r="89" spans="1:53" ht="15" customHeight="1" x14ac:dyDescent="0.2">
      <c r="A89" s="292">
        <v>21</v>
      </c>
      <c r="B89" s="295" t="str">
        <f>IFERROR(VLOOKUP($C89,Списки!$A$1:$C$4003,2,0),"")</f>
        <v>Чемборович Андрій  Миколайович</v>
      </c>
      <c r="C89" s="343" t="s">
        <v>404</v>
      </c>
      <c r="D89" s="301" t="str">
        <f>IFERROR(VLOOKUP($C89,Списки!$A$1:$C$4003,3,0),"")</f>
        <v>комірник</v>
      </c>
      <c r="E89" s="145"/>
      <c r="F89" s="92" t="str">
        <f>VLOOKUP(F$7,Графік!$M$5:$P$35,3,0)</f>
        <v>Р</v>
      </c>
      <c r="G89" s="154" t="s">
        <v>505</v>
      </c>
      <c r="H89" s="124" t="str">
        <f>VLOOKUP(H$7,Графік!$M$5:$P$35,3,0)</f>
        <v>ВВ</v>
      </c>
      <c r="I89" s="124" t="str">
        <f>VLOOKUP(I$7,Графік!$M$5:$P$35,3,0)</f>
        <v>Р</v>
      </c>
      <c r="J89" s="124" t="str">
        <f>VLOOKUP(J$7,Графік!$M$5:$P$35,3,0)</f>
        <v>Р</v>
      </c>
      <c r="K89" s="124" t="str">
        <f>VLOOKUP(K$7,Графік!$M$5:$P$35,3,0)</f>
        <v>Р</v>
      </c>
      <c r="L89" s="124" t="str">
        <f>VLOOKUP(L$7,Графік!$M$5:$P$35,3,0)</f>
        <v>Р</v>
      </c>
      <c r="M89" s="124" t="str">
        <f>VLOOKUP(M$7,Графік!$M$5:$P$35,3,0)</f>
        <v>Р</v>
      </c>
      <c r="N89" s="124" t="str">
        <f>VLOOKUP(N$7,Графік!$M$5:$P$35,3,0)</f>
        <v>ВВ</v>
      </c>
      <c r="O89" s="124" t="str">
        <f>VLOOKUP(O$7,Графік!$M$5:$P$35,3,0)</f>
        <v>ВВ</v>
      </c>
      <c r="P89" s="124" t="str">
        <f>VLOOKUP(P$7,Графік!$M$5:$P$35,3,0)</f>
        <v>Р</v>
      </c>
      <c r="Q89" s="124" t="str">
        <f>VLOOKUP(Q$7,Графік!$M$5:$P$35,3,0)</f>
        <v>Р</v>
      </c>
      <c r="R89" s="124" t="str">
        <f>VLOOKUP(R$7,Графік!$M$5:$P$35,3,0)</f>
        <v>Р</v>
      </c>
      <c r="S89" s="124" t="str">
        <f>VLOOKUP(S$7,Графік!$M$5:$P$35,3,0)</f>
        <v>Р</v>
      </c>
      <c r="T89" s="124" t="str">
        <f>VLOOKUP(T$7,Графік!$M$5:$P$35,3,0)</f>
        <v>Р</v>
      </c>
      <c r="U89" s="124" t="str">
        <f>VLOOKUP(U$7,Графік!$M$5:$P$35,3,0)</f>
        <v>ВВ</v>
      </c>
      <c r="V89" s="124" t="str">
        <f>VLOOKUP(V$7,Графік!$M$5:$P$35,3,0)</f>
        <v>ВВ</v>
      </c>
      <c r="W89" s="159" t="str">
        <f>VLOOKUP(W$7,Графік!$M$5:$P$35,3,0)</f>
        <v>Р</v>
      </c>
      <c r="X89" s="159" t="str">
        <f>VLOOKUP(X$7,Графік!$M$5:$P$35,3,0)</f>
        <v>Р</v>
      </c>
      <c r="Y89" s="159" t="str">
        <f>VLOOKUP(Y$7,Графік!$M$5:$P$35,3,0)</f>
        <v>Р</v>
      </c>
      <c r="Z89" s="159" t="str">
        <f>VLOOKUP(Z$7,Графік!$M$5:$P$35,3,0)</f>
        <v>Р</v>
      </c>
      <c r="AA89" s="159" t="str">
        <f>VLOOKUP(AA$7,Графік!$M$5:$P$35,3,0)</f>
        <v>Р</v>
      </c>
      <c r="AB89" s="124" t="str">
        <f>VLOOKUP(AB$7,Графік!$M$5:$P$35,3,0)</f>
        <v>ВВ</v>
      </c>
      <c r="AC89" s="124" t="str">
        <f>VLOOKUP(AC$7,Графік!$M$5:$P$35,3,0)</f>
        <v>ВВ</v>
      </c>
      <c r="AD89" s="159" t="s">
        <v>501</v>
      </c>
      <c r="AE89" s="188" t="str">
        <f>VLOOKUP(AE$7,Графік!$M$5:$P$35,3,0)</f>
        <v>Р</v>
      </c>
      <c r="AF89" s="124"/>
      <c r="AG89" s="124"/>
      <c r="AH89" s="124"/>
      <c r="AI89" s="124"/>
      <c r="AJ89" s="125"/>
      <c r="AK89" s="321">
        <f ca="1">SUMIF($F89:$AJ92,"Р",$F90:$AJ90)</f>
        <v>136</v>
      </c>
      <c r="AL89" s="279">
        <f ca="1">SUMIF($F91:$AJ92,"НУ",$F92:$AJ92)</f>
        <v>10</v>
      </c>
      <c r="AM89" s="305">
        <f ca="1">SUMIF(F89:AJ92,"РВ",F90:AJ90)</f>
        <v>8</v>
      </c>
      <c r="AN89" s="308">
        <f ca="1">AK89+AL89+AM89</f>
        <v>154</v>
      </c>
      <c r="AO89" s="310">
        <f t="shared" ref="AO89" si="62">COUNTIF($F89:$AJ92,"=Р")</f>
        <v>17</v>
      </c>
      <c r="AP89" s="311">
        <f>COUNTIF($F89:$AJ92,"=ВВ")</f>
        <v>7</v>
      </c>
      <c r="AQ89" s="311">
        <f>COUNTIF($F89:$AJ92,"=В")</f>
        <v>0</v>
      </c>
      <c r="AR89" s="241">
        <f>COUNTIF($F89:$AJ92,"=НА")</f>
        <v>0</v>
      </c>
      <c r="AS89" s="241">
        <f>COUNTIF(F89:AJ92,"=ТН")</f>
        <v>0</v>
      </c>
      <c r="AT89" s="241">
        <f>COUNTIF($F89:$AJ92,"=ВД")</f>
        <v>0</v>
      </c>
      <c r="AU89" s="241">
        <f>COUNTIF($F89:$AJ92,"=ВП")</f>
        <v>0</v>
      </c>
      <c r="AV89" s="241">
        <f>COUNTIF($F89:$AJ92,"=ДД")</f>
        <v>0</v>
      </c>
      <c r="AW89" s="241">
        <f>COUNTIF($F89:$AJ92,"=П")</f>
        <v>0</v>
      </c>
      <c r="AX89" s="241">
        <f>COUNTIF($F89:$AJ92,"=ПР")</f>
        <v>0</v>
      </c>
      <c r="AY89" s="316">
        <f>COUNTIF($F89:$AJ92,"=І")</f>
        <v>0</v>
      </c>
      <c r="AZ89" s="316">
        <f>COUNTIF($F89:$AJ92,"=НЗ")</f>
        <v>1</v>
      </c>
      <c r="BA89" s="318">
        <f>IF(C89&gt;1,Графік!$P$36,"")</f>
        <v>160</v>
      </c>
    </row>
    <row r="90" spans="1:53" ht="15" customHeight="1" x14ac:dyDescent="0.2">
      <c r="A90" s="293"/>
      <c r="B90" s="296"/>
      <c r="C90" s="299"/>
      <c r="D90" s="302"/>
      <c r="E90" s="146"/>
      <c r="F90" s="96">
        <f t="shared" ref="F90:V90" si="63">IF(F89="Р",8,"")</f>
        <v>8</v>
      </c>
      <c r="G90" s="155">
        <v>8</v>
      </c>
      <c r="H90" s="97" t="str">
        <f t="shared" si="63"/>
        <v/>
      </c>
      <c r="I90" s="97">
        <f t="shared" si="63"/>
        <v>8</v>
      </c>
      <c r="J90" s="97">
        <f t="shared" si="63"/>
        <v>8</v>
      </c>
      <c r="K90" s="97">
        <f t="shared" si="63"/>
        <v>8</v>
      </c>
      <c r="L90" s="97">
        <f t="shared" si="63"/>
        <v>8</v>
      </c>
      <c r="M90" s="97">
        <f t="shared" si="63"/>
        <v>8</v>
      </c>
      <c r="N90" s="160"/>
      <c r="O90" s="97" t="str">
        <f t="shared" si="63"/>
        <v/>
      </c>
      <c r="P90" s="97">
        <f t="shared" si="63"/>
        <v>8</v>
      </c>
      <c r="Q90" s="97">
        <f t="shared" si="63"/>
        <v>8</v>
      </c>
      <c r="R90" s="97">
        <f t="shared" si="63"/>
        <v>8</v>
      </c>
      <c r="S90" s="97">
        <f t="shared" si="63"/>
        <v>8</v>
      </c>
      <c r="T90" s="97">
        <f t="shared" si="63"/>
        <v>8</v>
      </c>
      <c r="U90" s="97" t="str">
        <f t="shared" si="63"/>
        <v/>
      </c>
      <c r="V90" s="97" t="str">
        <f t="shared" si="63"/>
        <v/>
      </c>
      <c r="W90" s="160">
        <v>8</v>
      </c>
      <c r="X90" s="160">
        <v>8</v>
      </c>
      <c r="Y90" s="160">
        <v>8</v>
      </c>
      <c r="Z90" s="160">
        <v>8</v>
      </c>
      <c r="AA90" s="160">
        <v>8</v>
      </c>
      <c r="AB90" s="97"/>
      <c r="AC90" s="97"/>
      <c r="AD90" s="160"/>
      <c r="AE90" s="179">
        <v>8</v>
      </c>
      <c r="AF90" s="97"/>
      <c r="AG90" s="97"/>
      <c r="AH90" s="97"/>
      <c r="AI90" s="97"/>
      <c r="AJ90" s="98"/>
      <c r="AK90" s="321"/>
      <c r="AL90" s="279"/>
      <c r="AM90" s="305"/>
      <c r="AN90" s="308"/>
      <c r="AO90" s="311"/>
      <c r="AP90" s="311"/>
      <c r="AQ90" s="311"/>
      <c r="AR90" s="241"/>
      <c r="AS90" s="241"/>
      <c r="AT90" s="241"/>
      <c r="AU90" s="241"/>
      <c r="AV90" s="241"/>
      <c r="AW90" s="241"/>
      <c r="AX90" s="241"/>
      <c r="AY90" s="316"/>
      <c r="AZ90" s="316"/>
      <c r="BA90" s="319"/>
    </row>
    <row r="91" spans="1:53" ht="13.9" customHeight="1" x14ac:dyDescent="0.2">
      <c r="A91" s="293"/>
      <c r="B91" s="296"/>
      <c r="C91" s="299"/>
      <c r="D91" s="302"/>
      <c r="E91" s="146"/>
      <c r="F91" s="100" t="str">
        <f t="shared" ref="F91:V91" si="64">IF(F92&gt;0,"НУ","")</f>
        <v/>
      </c>
      <c r="G91" s="101" t="str">
        <f t="shared" si="64"/>
        <v/>
      </c>
      <c r="H91" s="101" t="str">
        <f t="shared" si="64"/>
        <v/>
      </c>
      <c r="I91" s="101" t="str">
        <f t="shared" si="64"/>
        <v/>
      </c>
      <c r="J91" s="101" t="str">
        <f t="shared" si="64"/>
        <v/>
      </c>
      <c r="K91" s="157" t="s">
        <v>509</v>
      </c>
      <c r="L91" s="157" t="s">
        <v>509</v>
      </c>
      <c r="M91" s="157" t="s">
        <v>509</v>
      </c>
      <c r="N91" s="101" t="str">
        <f t="shared" si="64"/>
        <v/>
      </c>
      <c r="O91" s="101" t="str">
        <f t="shared" si="64"/>
        <v/>
      </c>
      <c r="P91" s="101" t="str">
        <f t="shared" si="64"/>
        <v/>
      </c>
      <c r="Q91" s="101" t="str">
        <f t="shared" si="64"/>
        <v/>
      </c>
      <c r="R91" s="157" t="s">
        <v>509</v>
      </c>
      <c r="S91" s="101" t="str">
        <f t="shared" si="64"/>
        <v/>
      </c>
      <c r="T91" s="101" t="str">
        <f t="shared" si="64"/>
        <v/>
      </c>
      <c r="U91" s="101" t="str">
        <f t="shared" si="64"/>
        <v/>
      </c>
      <c r="V91" s="101" t="str">
        <f t="shared" si="64"/>
        <v/>
      </c>
      <c r="W91" s="102"/>
      <c r="X91" s="102"/>
      <c r="Y91" s="102"/>
      <c r="Z91" s="102"/>
      <c r="AA91" s="102"/>
      <c r="AB91" s="101"/>
      <c r="AC91" s="101"/>
      <c r="AD91" s="102"/>
      <c r="AE91" s="180"/>
      <c r="AF91" s="101"/>
      <c r="AG91" s="101"/>
      <c r="AH91" s="101" t="str">
        <f t="shared" si="55"/>
        <v/>
      </c>
      <c r="AI91" s="101" t="str">
        <f t="shared" si="55"/>
        <v/>
      </c>
      <c r="AJ91" s="130" t="str">
        <f t="shared" si="55"/>
        <v/>
      </c>
      <c r="AK91" s="321"/>
      <c r="AL91" s="279"/>
      <c r="AM91" s="305"/>
      <c r="AN91" s="308"/>
      <c r="AO91" s="311"/>
      <c r="AP91" s="311"/>
      <c r="AQ91" s="311"/>
      <c r="AR91" s="241"/>
      <c r="AS91" s="241"/>
      <c r="AT91" s="241"/>
      <c r="AU91" s="241"/>
      <c r="AV91" s="241"/>
      <c r="AW91" s="241"/>
      <c r="AX91" s="241"/>
      <c r="AY91" s="316"/>
      <c r="AZ91" s="316"/>
      <c r="BA91" s="319"/>
    </row>
    <row r="92" spans="1:53" ht="12.75" customHeight="1" thickBot="1" x14ac:dyDescent="0.25">
      <c r="A92" s="294"/>
      <c r="B92" s="297"/>
      <c r="C92" s="300"/>
      <c r="D92" s="303"/>
      <c r="E92" s="147"/>
      <c r="F92" s="105"/>
      <c r="G92" s="106"/>
      <c r="H92" s="106"/>
      <c r="I92" s="106"/>
      <c r="J92" s="106"/>
      <c r="K92" s="158">
        <v>4</v>
      </c>
      <c r="L92" s="158">
        <v>1</v>
      </c>
      <c r="M92" s="158">
        <v>1</v>
      </c>
      <c r="N92" s="106"/>
      <c r="O92" s="106"/>
      <c r="P92" s="106"/>
      <c r="Q92" s="106"/>
      <c r="R92" s="158">
        <v>4</v>
      </c>
      <c r="S92" s="106"/>
      <c r="T92" s="106"/>
      <c r="U92" s="106"/>
      <c r="V92" s="106"/>
      <c r="W92" s="194"/>
      <c r="X92" s="194"/>
      <c r="Y92" s="194"/>
      <c r="Z92" s="194"/>
      <c r="AA92" s="194"/>
      <c r="AB92" s="106"/>
      <c r="AC92" s="106"/>
      <c r="AD92" s="194"/>
      <c r="AE92" s="181"/>
      <c r="AF92" s="106"/>
      <c r="AG92" s="106"/>
      <c r="AH92" s="106"/>
      <c r="AI92" s="106"/>
      <c r="AJ92" s="107"/>
      <c r="AK92" s="322"/>
      <c r="AL92" s="280"/>
      <c r="AM92" s="306"/>
      <c r="AN92" s="309"/>
      <c r="AO92" s="312"/>
      <c r="AP92" s="312"/>
      <c r="AQ92" s="312"/>
      <c r="AR92" s="242"/>
      <c r="AS92" s="242"/>
      <c r="AT92" s="242"/>
      <c r="AU92" s="242"/>
      <c r="AV92" s="242"/>
      <c r="AW92" s="242"/>
      <c r="AX92" s="242"/>
      <c r="AY92" s="317"/>
      <c r="AZ92" s="317"/>
      <c r="BA92" s="320"/>
    </row>
    <row r="93" spans="1:53" s="78" customFormat="1" ht="16.5" customHeight="1" x14ac:dyDescent="0.2">
      <c r="A93" s="292">
        <v>22</v>
      </c>
      <c r="B93" s="295" t="str">
        <f>IFERROR(VLOOKUP($C93,Списки!$A$1:$C$4003,2,0),"")</f>
        <v>Шелестовський Олександр Ігорович</v>
      </c>
      <c r="C93" s="343" t="s">
        <v>406</v>
      </c>
      <c r="D93" s="301" t="str">
        <f>IFERROR(VLOOKUP($C93,Списки!$A$1:$C$4003,3,0),"")</f>
        <v>водій навантажувача</v>
      </c>
      <c r="E93" s="145"/>
      <c r="F93" s="92" t="str">
        <f>VLOOKUP(F$7,Графік!$M$5:$P$35,3,0)</f>
        <v>Р</v>
      </c>
      <c r="G93" s="154" t="s">
        <v>505</v>
      </c>
      <c r="H93" s="124" t="str">
        <f>VLOOKUP(H$7,Графік!$M$5:$P$35,3,0)</f>
        <v>ВВ</v>
      </c>
      <c r="I93" s="124" t="str">
        <f>VLOOKUP(I$7,Графік!$M$5:$P$35,3,0)</f>
        <v>Р</v>
      </c>
      <c r="J93" s="124" t="str">
        <f>VLOOKUP(J$7,Графік!$M$5:$P$35,3,0)</f>
        <v>Р</v>
      </c>
      <c r="K93" s="124" t="str">
        <f>VLOOKUP(K$7,Графік!$M$5:$P$35,3,0)</f>
        <v>Р</v>
      </c>
      <c r="L93" s="124" t="str">
        <f>VLOOKUP(L$7,Графік!$M$5:$P$35,3,0)</f>
        <v>Р</v>
      </c>
      <c r="M93" s="124" t="str">
        <f>VLOOKUP(M$7,Графік!$M$5:$P$35,3,0)</f>
        <v>Р</v>
      </c>
      <c r="N93" s="124" t="str">
        <f>VLOOKUP(N$7,Графік!$M$5:$P$35,3,0)</f>
        <v>ВВ</v>
      </c>
      <c r="O93" s="124" t="str">
        <f>VLOOKUP(O$7,Графік!$M$5:$P$35,3,0)</f>
        <v>ВВ</v>
      </c>
      <c r="P93" s="124" t="str">
        <f>VLOOKUP(P$7,Графік!$M$5:$P$35,3,0)</f>
        <v>Р</v>
      </c>
      <c r="Q93" s="124" t="str">
        <f>VLOOKUP(Q$7,Графік!$M$5:$P$35,3,0)</f>
        <v>Р</v>
      </c>
      <c r="R93" s="124" t="str">
        <f>VLOOKUP(R$7,Графік!$M$5:$P$35,3,0)</f>
        <v>Р</v>
      </c>
      <c r="S93" s="124" t="str">
        <f>VLOOKUP(S$7,Графік!$M$5:$P$35,3,0)</f>
        <v>Р</v>
      </c>
      <c r="T93" s="124" t="str">
        <f>VLOOKUP(T$7,Графік!$M$5:$P$35,3,0)</f>
        <v>Р</v>
      </c>
      <c r="U93" s="124" t="s">
        <v>505</v>
      </c>
      <c r="V93" s="124" t="str">
        <f>VLOOKUP(V$7,Графік!$M$5:$P$35,3,0)</f>
        <v>ВВ</v>
      </c>
      <c r="W93" s="159" t="str">
        <f>VLOOKUP(W$7,Графік!$M$5:$P$35,3,0)</f>
        <v>Р</v>
      </c>
      <c r="X93" s="159" t="str">
        <f>VLOOKUP(X$7,Графік!$M$5:$P$35,3,0)</f>
        <v>Р</v>
      </c>
      <c r="Y93" s="159" t="str">
        <f>VLOOKUP(Y$7,Графік!$M$5:$P$35,3,0)</f>
        <v>Р</v>
      </c>
      <c r="Z93" s="159" t="str">
        <f>VLOOKUP(Z$7,Графік!$M$5:$P$35,3,0)</f>
        <v>Р</v>
      </c>
      <c r="AA93" s="159" t="str">
        <f>VLOOKUP(AA$7,Графік!$M$5:$P$35,3,0)</f>
        <v>Р</v>
      </c>
      <c r="AB93" s="124" t="str">
        <f>VLOOKUP(AB$7,Графік!$M$5:$P$35,3,0)</f>
        <v>ВВ</v>
      </c>
      <c r="AC93" s="124" t="str">
        <f>VLOOKUP(AC$7,Графік!$M$5:$P$35,3,0)</f>
        <v>ВВ</v>
      </c>
      <c r="AD93" s="159" t="s">
        <v>501</v>
      </c>
      <c r="AE93" s="188" t="str">
        <f>VLOOKUP(AE$7,Графік!$M$5:$P$35,3,0)</f>
        <v>Р</v>
      </c>
      <c r="AF93" s="124"/>
      <c r="AG93" s="124"/>
      <c r="AH93" s="124"/>
      <c r="AI93" s="124"/>
      <c r="AJ93" s="125"/>
      <c r="AK93" s="321">
        <f ca="1">SUMIF($F93:$AJ96,"Р",$F94:$AJ94)</f>
        <v>136</v>
      </c>
      <c r="AL93" s="279">
        <f ca="1">SUMIF($F95:$AJ96,"НУ",$F96:$AJ96)</f>
        <v>9</v>
      </c>
      <c r="AM93" s="305">
        <f ca="1">SUMIF(F93:AJ96,"РВ",F94:AJ94)</f>
        <v>14</v>
      </c>
      <c r="AN93" s="308">
        <f ca="1">AK93+AL93+AM93</f>
        <v>159</v>
      </c>
      <c r="AO93" s="310">
        <f t="shared" ref="AO93" si="65">COUNTIF($F93:$AJ96,"=Р")</f>
        <v>17</v>
      </c>
      <c r="AP93" s="311">
        <f>COUNTIF($F93:$AJ96,"=ВВ")</f>
        <v>6</v>
      </c>
      <c r="AQ93" s="311">
        <f>COUNTIF($F93:$AJ96,"=В")</f>
        <v>0</v>
      </c>
      <c r="AR93" s="241">
        <f>COUNTIF($F93:$AJ96,"=НА")</f>
        <v>0</v>
      </c>
      <c r="AS93" s="241">
        <f>COUNTIF(F93:AJ96,"=ТН")</f>
        <v>0</v>
      </c>
      <c r="AT93" s="241">
        <f>COUNTIF($F93:$AJ96,"=ВД")</f>
        <v>0</v>
      </c>
      <c r="AU93" s="241">
        <f>COUNTIF($F93:$AJ96,"=ВП")</f>
        <v>0</v>
      </c>
      <c r="AV93" s="241">
        <f>COUNTIF($F93:$AJ96,"=ДД")</f>
        <v>0</v>
      </c>
      <c r="AW93" s="241">
        <f>COUNTIF($F93:$AJ96,"=П")</f>
        <v>0</v>
      </c>
      <c r="AX93" s="241">
        <f>COUNTIF($F93:$AJ96,"=ПР")</f>
        <v>0</v>
      </c>
      <c r="AY93" s="316">
        <f>COUNTIF($F93:$AJ96,"=І")</f>
        <v>0</v>
      </c>
      <c r="AZ93" s="316">
        <f>COUNTIF($F93:$AJ96,"=НЗ")</f>
        <v>1</v>
      </c>
      <c r="BA93" s="318">
        <f>IF(C93&gt;1,Графік!$P$36,"")</f>
        <v>160</v>
      </c>
    </row>
    <row r="94" spans="1:53" ht="15.75" customHeight="1" x14ac:dyDescent="0.2">
      <c r="A94" s="293"/>
      <c r="B94" s="296"/>
      <c r="C94" s="299"/>
      <c r="D94" s="302"/>
      <c r="E94" s="146"/>
      <c r="F94" s="96">
        <f t="shared" ref="F94:V94" si="66">IF(F93="Р",8,"")</f>
        <v>8</v>
      </c>
      <c r="G94" s="155">
        <v>6</v>
      </c>
      <c r="H94" s="97" t="str">
        <f t="shared" si="66"/>
        <v/>
      </c>
      <c r="I94" s="97">
        <f t="shared" si="66"/>
        <v>8</v>
      </c>
      <c r="J94" s="97">
        <f t="shared" si="66"/>
        <v>8</v>
      </c>
      <c r="K94" s="97">
        <f t="shared" si="66"/>
        <v>8</v>
      </c>
      <c r="L94" s="97">
        <f t="shared" si="66"/>
        <v>8</v>
      </c>
      <c r="M94" s="97">
        <f t="shared" si="66"/>
        <v>8</v>
      </c>
      <c r="N94" s="97" t="str">
        <f t="shared" si="66"/>
        <v/>
      </c>
      <c r="O94" s="97" t="str">
        <f t="shared" si="66"/>
        <v/>
      </c>
      <c r="P94" s="97">
        <f t="shared" si="66"/>
        <v>8</v>
      </c>
      <c r="Q94" s="97">
        <f t="shared" si="66"/>
        <v>8</v>
      </c>
      <c r="R94" s="97">
        <f t="shared" si="66"/>
        <v>8</v>
      </c>
      <c r="S94" s="97">
        <f t="shared" si="66"/>
        <v>8</v>
      </c>
      <c r="T94" s="97">
        <f t="shared" si="66"/>
        <v>8</v>
      </c>
      <c r="U94" s="97">
        <v>8</v>
      </c>
      <c r="V94" s="97" t="str">
        <f t="shared" si="66"/>
        <v/>
      </c>
      <c r="W94" s="160">
        <v>8</v>
      </c>
      <c r="X94" s="160">
        <v>8</v>
      </c>
      <c r="Y94" s="160">
        <v>8</v>
      </c>
      <c r="Z94" s="160">
        <v>8</v>
      </c>
      <c r="AA94" s="160">
        <v>8</v>
      </c>
      <c r="AB94" s="97"/>
      <c r="AC94" s="97"/>
      <c r="AD94" s="160"/>
      <c r="AE94" s="179">
        <v>8</v>
      </c>
      <c r="AF94" s="97"/>
      <c r="AG94" s="97"/>
      <c r="AH94" s="97"/>
      <c r="AI94" s="97"/>
      <c r="AJ94" s="98"/>
      <c r="AK94" s="321"/>
      <c r="AL94" s="279"/>
      <c r="AM94" s="305"/>
      <c r="AN94" s="308"/>
      <c r="AO94" s="311"/>
      <c r="AP94" s="311"/>
      <c r="AQ94" s="311"/>
      <c r="AR94" s="241"/>
      <c r="AS94" s="241"/>
      <c r="AT94" s="241"/>
      <c r="AU94" s="241"/>
      <c r="AV94" s="241"/>
      <c r="AW94" s="241"/>
      <c r="AX94" s="241"/>
      <c r="AY94" s="316"/>
      <c r="AZ94" s="316"/>
      <c r="BA94" s="319"/>
    </row>
    <row r="95" spans="1:53" s="78" customFormat="1" ht="12" customHeight="1" x14ac:dyDescent="0.2">
      <c r="A95" s="293"/>
      <c r="B95" s="296"/>
      <c r="C95" s="299"/>
      <c r="D95" s="302"/>
      <c r="E95" s="146"/>
      <c r="F95" s="100" t="str">
        <f t="shared" ref="F95:V95" si="67">IF(F96&gt;0,"НУ","")</f>
        <v/>
      </c>
      <c r="G95" s="101" t="str">
        <f t="shared" si="67"/>
        <v/>
      </c>
      <c r="H95" s="101" t="str">
        <f t="shared" si="67"/>
        <v/>
      </c>
      <c r="I95" s="101" t="str">
        <f t="shared" si="67"/>
        <v/>
      </c>
      <c r="J95" s="101" t="str">
        <f t="shared" si="67"/>
        <v/>
      </c>
      <c r="K95" s="157" t="s">
        <v>509</v>
      </c>
      <c r="L95" s="157" t="s">
        <v>509</v>
      </c>
      <c r="M95" s="101" t="str">
        <f t="shared" si="67"/>
        <v/>
      </c>
      <c r="N95" s="101" t="str">
        <f t="shared" si="67"/>
        <v/>
      </c>
      <c r="O95" s="101" t="str">
        <f t="shared" si="67"/>
        <v/>
      </c>
      <c r="P95" s="101" t="str">
        <f t="shared" si="67"/>
        <v/>
      </c>
      <c r="Q95" s="157" t="s">
        <v>509</v>
      </c>
      <c r="R95" s="101" t="str">
        <f t="shared" si="67"/>
        <v/>
      </c>
      <c r="S95" s="101" t="str">
        <f t="shared" si="67"/>
        <v/>
      </c>
      <c r="T95" s="101" t="str">
        <f t="shared" si="67"/>
        <v/>
      </c>
      <c r="U95" s="101" t="str">
        <f t="shared" si="67"/>
        <v/>
      </c>
      <c r="V95" s="101" t="str">
        <f t="shared" si="67"/>
        <v/>
      </c>
      <c r="W95" s="102"/>
      <c r="X95" s="102"/>
      <c r="Y95" s="102"/>
      <c r="Z95" s="102"/>
      <c r="AA95" s="102"/>
      <c r="AB95" s="101"/>
      <c r="AC95" s="101"/>
      <c r="AD95" s="102"/>
      <c r="AE95" s="180"/>
      <c r="AF95" s="101"/>
      <c r="AG95" s="101"/>
      <c r="AH95" s="101" t="str">
        <f t="shared" si="55"/>
        <v/>
      </c>
      <c r="AI95" s="101" t="str">
        <f t="shared" si="55"/>
        <v/>
      </c>
      <c r="AJ95" s="130" t="str">
        <f t="shared" si="55"/>
        <v/>
      </c>
      <c r="AK95" s="321"/>
      <c r="AL95" s="279"/>
      <c r="AM95" s="305"/>
      <c r="AN95" s="308"/>
      <c r="AO95" s="311"/>
      <c r="AP95" s="311"/>
      <c r="AQ95" s="311"/>
      <c r="AR95" s="241"/>
      <c r="AS95" s="241"/>
      <c r="AT95" s="241"/>
      <c r="AU95" s="241"/>
      <c r="AV95" s="241"/>
      <c r="AW95" s="241"/>
      <c r="AX95" s="241"/>
      <c r="AY95" s="316"/>
      <c r="AZ95" s="316"/>
      <c r="BA95" s="319"/>
    </row>
    <row r="96" spans="1:53" ht="13.5" customHeight="1" thickBot="1" x14ac:dyDescent="0.25">
      <c r="A96" s="294"/>
      <c r="B96" s="297"/>
      <c r="C96" s="300"/>
      <c r="D96" s="303"/>
      <c r="E96" s="147"/>
      <c r="F96" s="105"/>
      <c r="G96" s="106"/>
      <c r="H96" s="106"/>
      <c r="I96" s="106"/>
      <c r="J96" s="106"/>
      <c r="K96" s="158">
        <v>4</v>
      </c>
      <c r="L96" s="158">
        <v>1</v>
      </c>
      <c r="M96" s="106"/>
      <c r="N96" s="106"/>
      <c r="O96" s="106"/>
      <c r="P96" s="106"/>
      <c r="Q96" s="158">
        <v>4</v>
      </c>
      <c r="R96" s="106"/>
      <c r="S96" s="106"/>
      <c r="T96" s="106"/>
      <c r="U96" s="106"/>
      <c r="V96" s="106"/>
      <c r="W96" s="194"/>
      <c r="X96" s="194"/>
      <c r="Y96" s="194"/>
      <c r="Z96" s="194"/>
      <c r="AA96" s="194"/>
      <c r="AB96" s="106"/>
      <c r="AC96" s="106"/>
      <c r="AD96" s="194"/>
      <c r="AE96" s="181"/>
      <c r="AF96" s="106"/>
      <c r="AG96" s="106"/>
      <c r="AH96" s="106"/>
      <c r="AI96" s="106"/>
      <c r="AJ96" s="107"/>
      <c r="AK96" s="322"/>
      <c r="AL96" s="280"/>
      <c r="AM96" s="306"/>
      <c r="AN96" s="309"/>
      <c r="AO96" s="312"/>
      <c r="AP96" s="312"/>
      <c r="AQ96" s="312"/>
      <c r="AR96" s="242"/>
      <c r="AS96" s="242"/>
      <c r="AT96" s="242"/>
      <c r="AU96" s="242"/>
      <c r="AV96" s="242"/>
      <c r="AW96" s="242"/>
      <c r="AX96" s="242"/>
      <c r="AY96" s="317"/>
      <c r="AZ96" s="317"/>
      <c r="BA96" s="320"/>
    </row>
    <row r="97" spans="1:53" ht="12.75" customHeight="1" x14ac:dyDescent="0.2">
      <c r="A97" s="292">
        <v>23</v>
      </c>
      <c r="B97" s="295" t="str">
        <f>IFERROR(VLOOKUP($C97,Списки!$A$1:$C$4003,2,0),"")</f>
        <v>Шимків Юлія Володимирівна</v>
      </c>
      <c r="C97" s="343" t="s">
        <v>409</v>
      </c>
      <c r="D97" s="301" t="str">
        <f>IFERROR(VLOOKUP($C97,Списки!$A$1:$C$4003,3,0),"")</f>
        <v>комірник/скраб</v>
      </c>
      <c r="E97" s="145"/>
      <c r="F97" s="92" t="str">
        <f>VLOOKUP(F$7,Графік!$M$5:$P$35,3,0)</f>
        <v>Р</v>
      </c>
      <c r="G97" s="124" t="str">
        <f>VLOOKUP(G$7,Графік!$M$5:$P$35,3,0)</f>
        <v>ВВ</v>
      </c>
      <c r="H97" s="124" t="str">
        <f>VLOOKUP(H$7,Графік!$M$5:$P$35,3,0)</f>
        <v>ВВ</v>
      </c>
      <c r="I97" s="124" t="str">
        <f>VLOOKUP(I$7,Графік!$M$5:$P$35,3,0)</f>
        <v>Р</v>
      </c>
      <c r="J97" s="124" t="str">
        <f>VLOOKUP(J$7,Графік!$M$5:$P$35,3,0)</f>
        <v>Р</v>
      </c>
      <c r="K97" s="124" t="str">
        <f>VLOOKUP(K$7,Графік!$M$5:$P$35,3,0)</f>
        <v>Р</v>
      </c>
      <c r="L97" s="124" t="str">
        <f>VLOOKUP(L$7,Графік!$M$5:$P$35,3,0)</f>
        <v>Р</v>
      </c>
      <c r="M97" s="124" t="str">
        <f>VLOOKUP(M$7,Графік!$M$5:$P$35,3,0)</f>
        <v>Р</v>
      </c>
      <c r="N97" s="124" t="str">
        <f>VLOOKUP(N$7,Графік!$M$5:$P$35,3,0)</f>
        <v>ВВ</v>
      </c>
      <c r="O97" s="124" t="str">
        <f>VLOOKUP(O$7,Графік!$M$5:$P$35,3,0)</f>
        <v>ВВ</v>
      </c>
      <c r="P97" s="124" t="str">
        <f>VLOOKUP(P$7,Графік!$M$5:$P$35,3,0)</f>
        <v>Р</v>
      </c>
      <c r="Q97" s="124" t="str">
        <f>VLOOKUP(Q$7,Графік!$M$5:$P$35,3,0)</f>
        <v>Р</v>
      </c>
      <c r="R97" s="124" t="str">
        <f>VLOOKUP(R$7,Графік!$M$5:$P$35,3,0)</f>
        <v>Р</v>
      </c>
      <c r="S97" s="124" t="str">
        <f>VLOOKUP(S$7,Графік!$M$5:$P$35,3,0)</f>
        <v>Р</v>
      </c>
      <c r="T97" s="124" t="str">
        <f>VLOOKUP(T$7,Графік!$M$5:$P$35,3,0)</f>
        <v>Р</v>
      </c>
      <c r="U97" s="124" t="str">
        <f>VLOOKUP(U$7,Графік!$M$5:$P$35,3,0)</f>
        <v>ВВ</v>
      </c>
      <c r="V97" s="124" t="str">
        <f>VLOOKUP(V$7,Графік!$M$5:$P$35,3,0)</f>
        <v>ВВ</v>
      </c>
      <c r="W97" s="159" t="str">
        <f>VLOOKUP(W$7,Графік!$M$5:$P$35,3,0)</f>
        <v>Р</v>
      </c>
      <c r="X97" s="159" t="str">
        <f>VLOOKUP(X$7,Графік!$M$5:$P$35,3,0)</f>
        <v>Р</v>
      </c>
      <c r="Y97" s="159" t="str">
        <f>VLOOKUP(Y$7,Графік!$M$5:$P$35,3,0)</f>
        <v>Р</v>
      </c>
      <c r="Z97" s="159" t="str">
        <f>VLOOKUP(Z$7,Графік!$M$5:$P$35,3,0)</f>
        <v>Р</v>
      </c>
      <c r="AA97" s="159" t="s">
        <v>534</v>
      </c>
      <c r="AB97" s="124" t="str">
        <f>VLOOKUP(AB$7,Графік!$M$5:$P$35,3,0)</f>
        <v>ВВ</v>
      </c>
      <c r="AC97" s="124" t="str">
        <f>VLOOKUP(AC$7,Графік!$M$5:$P$35,3,0)</f>
        <v>ВВ</v>
      </c>
      <c r="AD97" s="159" t="str">
        <f>VLOOKUP(AD$7,Графік!$M$5:$P$35,3,0)</f>
        <v>Р</v>
      </c>
      <c r="AE97" s="188" t="str">
        <f>VLOOKUP(AE$7,Графік!$M$5:$P$35,3,0)</f>
        <v>Р</v>
      </c>
      <c r="AF97" s="124" t="str">
        <f>VLOOKUP(AF$7,Графік!$M$5:$P$35,3,0)</f>
        <v>Р</v>
      </c>
      <c r="AG97" s="124" t="str">
        <f>VLOOKUP(AG$7,Графік!$M$5:$P$35,3,0)</f>
        <v>Р</v>
      </c>
      <c r="AH97" s="124"/>
      <c r="AI97" s="124"/>
      <c r="AJ97" s="125"/>
      <c r="AK97" s="321">
        <f ca="1">SUMIF($F97:$AJ100,"Р",$F98:$AJ98)</f>
        <v>136</v>
      </c>
      <c r="AL97" s="279">
        <f ca="1">SUMIF($F99:$AJ100,"НУ",$F100:$AJ100)</f>
        <v>0</v>
      </c>
      <c r="AM97" s="305">
        <f ca="1">SUMIF(F97:AJ100,"РВ",F98:AJ98)</f>
        <v>0</v>
      </c>
      <c r="AN97" s="308">
        <f ca="1">AK97+AL97+AM97</f>
        <v>136</v>
      </c>
      <c r="AO97" s="310">
        <f t="shared" ref="AO97" si="68">COUNTIF($F97:$AJ100,"=Р")</f>
        <v>19</v>
      </c>
      <c r="AP97" s="311">
        <f>COUNTIF($F97:$AJ100,"=ВВ")</f>
        <v>8</v>
      </c>
      <c r="AQ97" s="311">
        <f>COUNTIF($F97:$AJ100,"=В")</f>
        <v>0</v>
      </c>
      <c r="AR97" s="241">
        <f>COUNTIF($F97:$AJ100,"=НА")</f>
        <v>0</v>
      </c>
      <c r="AS97" s="241">
        <f>COUNTIF(F97:AJ100,"=ТН")</f>
        <v>0</v>
      </c>
      <c r="AT97" s="241">
        <f>COUNTIF($F97:$AJ100,"=ВД")</f>
        <v>0</v>
      </c>
      <c r="AU97" s="241">
        <f>COUNTIF($F97:$AJ100,"=ВП")</f>
        <v>0</v>
      </c>
      <c r="AV97" s="241">
        <f>COUNTIF($F97:$AJ100,"=ДД")</f>
        <v>0</v>
      </c>
      <c r="AW97" s="241">
        <f>COUNTIF($F97:$AJ100,"=П")</f>
        <v>1</v>
      </c>
      <c r="AX97" s="241">
        <f>COUNTIF($F97:$AJ100,"=ПР")</f>
        <v>0</v>
      </c>
      <c r="AY97" s="316">
        <f>COUNTIF($F97:$AJ100,"=І")</f>
        <v>0</v>
      </c>
      <c r="AZ97" s="316">
        <f>COUNTIF($F97:$AJ100,"=НЗ")</f>
        <v>0</v>
      </c>
      <c r="BA97" s="318">
        <f>IF(C97&gt;1,Графік!$P$36,"")</f>
        <v>160</v>
      </c>
    </row>
    <row r="98" spans="1:53" ht="12.75" customHeight="1" x14ac:dyDescent="0.2">
      <c r="A98" s="293"/>
      <c r="B98" s="296"/>
      <c r="C98" s="299"/>
      <c r="D98" s="302"/>
      <c r="E98" s="146"/>
      <c r="F98" s="96">
        <f t="shared" ref="F98:V98" si="69">IF(F97="Р",8,"")</f>
        <v>8</v>
      </c>
      <c r="G98" s="97" t="str">
        <f t="shared" si="69"/>
        <v/>
      </c>
      <c r="H98" s="97" t="str">
        <f t="shared" si="69"/>
        <v/>
      </c>
      <c r="I98" s="97">
        <f t="shared" si="69"/>
        <v>8</v>
      </c>
      <c r="J98" s="97">
        <f t="shared" si="69"/>
        <v>8</v>
      </c>
      <c r="K98" s="97">
        <f t="shared" si="69"/>
        <v>8</v>
      </c>
      <c r="L98" s="97">
        <f t="shared" si="69"/>
        <v>8</v>
      </c>
      <c r="M98" s="97">
        <f t="shared" si="69"/>
        <v>8</v>
      </c>
      <c r="N98" s="97" t="str">
        <f t="shared" si="69"/>
        <v/>
      </c>
      <c r="O98" s="97" t="str">
        <f t="shared" si="69"/>
        <v/>
      </c>
      <c r="P98" s="97">
        <f t="shared" si="69"/>
        <v>8</v>
      </c>
      <c r="Q98" s="97">
        <f t="shared" si="69"/>
        <v>8</v>
      </c>
      <c r="R98" s="97">
        <f t="shared" si="69"/>
        <v>8</v>
      </c>
      <c r="S98" s="97">
        <f t="shared" si="69"/>
        <v>8</v>
      </c>
      <c r="T98" s="97">
        <f t="shared" si="69"/>
        <v>8</v>
      </c>
      <c r="U98" s="97" t="str">
        <f t="shared" si="69"/>
        <v/>
      </c>
      <c r="V98" s="97" t="str">
        <f t="shared" si="69"/>
        <v/>
      </c>
      <c r="W98" s="160">
        <v>8</v>
      </c>
      <c r="X98" s="160">
        <v>8</v>
      </c>
      <c r="Y98" s="160">
        <v>8</v>
      </c>
      <c r="Z98" s="160">
        <v>8</v>
      </c>
      <c r="AA98" s="160"/>
      <c r="AB98" s="97"/>
      <c r="AC98" s="97"/>
      <c r="AD98" s="160">
        <v>8</v>
      </c>
      <c r="AE98" s="179">
        <v>8</v>
      </c>
      <c r="AF98" s="97"/>
      <c r="AG98" s="97"/>
      <c r="AH98" s="97"/>
      <c r="AI98" s="97"/>
      <c r="AJ98" s="98"/>
      <c r="AK98" s="321"/>
      <c r="AL98" s="279"/>
      <c r="AM98" s="305"/>
      <c r="AN98" s="308"/>
      <c r="AO98" s="311"/>
      <c r="AP98" s="311"/>
      <c r="AQ98" s="311"/>
      <c r="AR98" s="241"/>
      <c r="AS98" s="241"/>
      <c r="AT98" s="241"/>
      <c r="AU98" s="241"/>
      <c r="AV98" s="241"/>
      <c r="AW98" s="241"/>
      <c r="AX98" s="241"/>
      <c r="AY98" s="316"/>
      <c r="AZ98" s="316"/>
      <c r="BA98" s="319"/>
    </row>
    <row r="99" spans="1:53" ht="12.75" customHeight="1" x14ac:dyDescent="0.2">
      <c r="A99" s="293"/>
      <c r="B99" s="296"/>
      <c r="C99" s="299"/>
      <c r="D99" s="302"/>
      <c r="E99" s="146"/>
      <c r="F99" s="100" t="str">
        <f t="shared" ref="F99:V99" si="70">IF(F100&gt;0,"НУ","")</f>
        <v/>
      </c>
      <c r="G99" s="101" t="str">
        <f t="shared" si="70"/>
        <v/>
      </c>
      <c r="H99" s="101" t="str">
        <f t="shared" si="70"/>
        <v/>
      </c>
      <c r="I99" s="101" t="str">
        <f t="shared" si="70"/>
        <v/>
      </c>
      <c r="J99" s="101" t="str">
        <f t="shared" si="70"/>
        <v/>
      </c>
      <c r="K99" s="101" t="str">
        <f t="shared" si="70"/>
        <v/>
      </c>
      <c r="L99" s="101" t="str">
        <f t="shared" si="70"/>
        <v/>
      </c>
      <c r="M99" s="101" t="str">
        <f t="shared" si="70"/>
        <v/>
      </c>
      <c r="N99" s="101" t="str">
        <f t="shared" si="70"/>
        <v/>
      </c>
      <c r="O99" s="101" t="str">
        <f t="shared" si="70"/>
        <v/>
      </c>
      <c r="P99" s="101" t="str">
        <f t="shared" si="70"/>
        <v/>
      </c>
      <c r="Q99" s="101" t="str">
        <f t="shared" si="70"/>
        <v/>
      </c>
      <c r="R99" s="101" t="str">
        <f t="shared" si="70"/>
        <v/>
      </c>
      <c r="S99" s="101" t="str">
        <f t="shared" si="70"/>
        <v/>
      </c>
      <c r="T99" s="101" t="str">
        <f t="shared" si="70"/>
        <v/>
      </c>
      <c r="U99" s="101" t="str">
        <f t="shared" si="70"/>
        <v/>
      </c>
      <c r="V99" s="101" t="str">
        <f t="shared" si="70"/>
        <v/>
      </c>
      <c r="W99" s="102"/>
      <c r="X99" s="102"/>
      <c r="Y99" s="102"/>
      <c r="Z99" s="102"/>
      <c r="AA99" s="102"/>
      <c r="AB99" s="101"/>
      <c r="AC99" s="101"/>
      <c r="AD99" s="102"/>
      <c r="AE99" s="180"/>
      <c r="AF99" s="101"/>
      <c r="AG99" s="101"/>
      <c r="AH99" s="101" t="str">
        <f t="shared" si="55"/>
        <v/>
      </c>
      <c r="AI99" s="101" t="str">
        <f t="shared" si="55"/>
        <v/>
      </c>
      <c r="AJ99" s="130" t="str">
        <f t="shared" si="55"/>
        <v/>
      </c>
      <c r="AK99" s="321"/>
      <c r="AL99" s="279"/>
      <c r="AM99" s="305"/>
      <c r="AN99" s="308"/>
      <c r="AO99" s="311"/>
      <c r="AP99" s="311"/>
      <c r="AQ99" s="311"/>
      <c r="AR99" s="241"/>
      <c r="AS99" s="241"/>
      <c r="AT99" s="241"/>
      <c r="AU99" s="241"/>
      <c r="AV99" s="241"/>
      <c r="AW99" s="241"/>
      <c r="AX99" s="241"/>
      <c r="AY99" s="316"/>
      <c r="AZ99" s="316"/>
      <c r="BA99" s="319"/>
    </row>
    <row r="100" spans="1:53" ht="13.5" customHeight="1" thickBot="1" x14ac:dyDescent="0.25">
      <c r="A100" s="294"/>
      <c r="B100" s="297"/>
      <c r="C100" s="300"/>
      <c r="D100" s="303"/>
      <c r="E100" s="147"/>
      <c r="F100" s="105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94"/>
      <c r="X100" s="194"/>
      <c r="Y100" s="194"/>
      <c r="Z100" s="194"/>
      <c r="AA100" s="194"/>
      <c r="AB100" s="106"/>
      <c r="AC100" s="106"/>
      <c r="AD100" s="194"/>
      <c r="AE100" s="181"/>
      <c r="AF100" s="106"/>
      <c r="AG100" s="106"/>
      <c r="AH100" s="106"/>
      <c r="AI100" s="106"/>
      <c r="AJ100" s="107"/>
      <c r="AK100" s="322"/>
      <c r="AL100" s="280"/>
      <c r="AM100" s="306"/>
      <c r="AN100" s="309"/>
      <c r="AO100" s="312"/>
      <c r="AP100" s="312"/>
      <c r="AQ100" s="312"/>
      <c r="AR100" s="242"/>
      <c r="AS100" s="242"/>
      <c r="AT100" s="242"/>
      <c r="AU100" s="242"/>
      <c r="AV100" s="242"/>
      <c r="AW100" s="242"/>
      <c r="AX100" s="242"/>
      <c r="AY100" s="317"/>
      <c r="AZ100" s="317"/>
      <c r="BA100" s="320"/>
    </row>
    <row r="101" spans="1:53" ht="12.75" customHeight="1" x14ac:dyDescent="0.2">
      <c r="A101" s="292">
        <v>24</v>
      </c>
      <c r="B101" s="295" t="str">
        <f>IFERROR(VLOOKUP($C101,Списки!$A$1:$C$4003,2,0),"")</f>
        <v>Шимків Юрій Миколайович</v>
      </c>
      <c r="C101" s="343" t="s">
        <v>411</v>
      </c>
      <c r="D101" s="301" t="str">
        <f>IFERROR(VLOOKUP($C101,Списки!$A$1:$C$4003,3,0),"")</f>
        <v>комірник</v>
      </c>
      <c r="E101" s="145"/>
      <c r="F101" s="92" t="str">
        <f>VLOOKUP(F$7,Графік!$M$5:$P$35,3,0)</f>
        <v>Р</v>
      </c>
      <c r="G101" s="124" t="str">
        <f>VLOOKUP(G$7,Графік!$M$5:$P$35,3,0)</f>
        <v>ВВ</v>
      </c>
      <c r="H101" s="124" t="str">
        <f>VLOOKUP(H$7,Графік!$M$5:$P$35,3,0)</f>
        <v>ВВ</v>
      </c>
      <c r="I101" s="124" t="str">
        <f>VLOOKUP(I$7,Графік!$M$5:$P$35,3,0)</f>
        <v>Р</v>
      </c>
      <c r="J101" s="124" t="str">
        <f>VLOOKUP(J$7,Графік!$M$5:$P$35,3,0)</f>
        <v>Р</v>
      </c>
      <c r="K101" s="124" t="str">
        <f>VLOOKUP(K$7,Графік!$M$5:$P$35,3,0)</f>
        <v>Р</v>
      </c>
      <c r="L101" s="124" t="str">
        <f>VLOOKUP(L$7,Графік!$M$5:$P$35,3,0)</f>
        <v>Р</v>
      </c>
      <c r="M101" s="124" t="str">
        <f>VLOOKUP(M$7,Графік!$M$5:$P$35,3,0)</f>
        <v>Р</v>
      </c>
      <c r="N101" s="124" t="str">
        <f>VLOOKUP(N$7,Графік!$M$5:$P$35,3,0)</f>
        <v>ВВ</v>
      </c>
      <c r="O101" s="124" t="str">
        <f>VLOOKUP(O$7,Графік!$M$5:$P$35,3,0)</f>
        <v>ВВ</v>
      </c>
      <c r="P101" s="124" t="str">
        <f>VLOOKUP(P$7,Графік!$M$5:$P$35,3,0)</f>
        <v>Р</v>
      </c>
      <c r="Q101" s="124" t="str">
        <f>VLOOKUP(Q$7,Графік!$M$5:$P$35,3,0)</f>
        <v>Р</v>
      </c>
      <c r="R101" s="124" t="str">
        <f>VLOOKUP(R$7,Графік!$M$5:$P$35,3,0)</f>
        <v>Р</v>
      </c>
      <c r="S101" s="124" t="str">
        <f>VLOOKUP(S$7,Графік!$M$5:$P$35,3,0)</f>
        <v>Р</v>
      </c>
      <c r="T101" s="124" t="str">
        <f>VLOOKUP(T$7,Графік!$M$5:$P$35,3,0)</f>
        <v>Р</v>
      </c>
      <c r="U101" s="124" t="str">
        <f>VLOOKUP(U$7,Графік!$M$5:$P$35,3,0)</f>
        <v>ВВ</v>
      </c>
      <c r="V101" s="124" t="str">
        <f>VLOOKUP(V$7,Графік!$M$5:$P$35,3,0)</f>
        <v>ВВ</v>
      </c>
      <c r="W101" s="159" t="str">
        <f>VLOOKUP(W$7,Графік!$M$5:$P$35,3,0)</f>
        <v>Р</v>
      </c>
      <c r="X101" s="159" t="str">
        <f>VLOOKUP(X$7,Графік!$M$5:$P$35,3,0)</f>
        <v>Р</v>
      </c>
      <c r="Y101" s="159" t="str">
        <f>VLOOKUP(Y$7,Графік!$M$5:$P$35,3,0)</f>
        <v>Р</v>
      </c>
      <c r="Z101" s="159" t="str">
        <f>VLOOKUP(Z$7,Графік!$M$5:$P$35,3,0)</f>
        <v>Р</v>
      </c>
      <c r="AA101" s="159" t="str">
        <f>VLOOKUP(AA$7,Графік!$M$5:$P$35,3,0)</f>
        <v>Р</v>
      </c>
      <c r="AB101" s="124" t="str">
        <f>VLOOKUP(AB$7,Графік!$M$5:$P$35,3,0)</f>
        <v>ВВ</v>
      </c>
      <c r="AC101" s="124" t="str">
        <f>VLOOKUP(AC$7,Графік!$M$5:$P$35,3,0)</f>
        <v>ВВ</v>
      </c>
      <c r="AD101" s="159" t="str">
        <f>VLOOKUP(AD$7,Графік!$M$5:$P$35,3,0)</f>
        <v>Р</v>
      </c>
      <c r="AE101" s="188" t="str">
        <f>VLOOKUP(AE$7,Графік!$M$5:$P$35,3,0)</f>
        <v>Р</v>
      </c>
      <c r="AF101" s="124" t="str">
        <f>VLOOKUP(AF$7,Графік!$M$5:$P$35,3,0)</f>
        <v>Р</v>
      </c>
      <c r="AG101" s="124" t="str">
        <f>VLOOKUP(AG$7,Графік!$M$5:$P$35,3,0)</f>
        <v>Р</v>
      </c>
      <c r="AH101" s="124"/>
      <c r="AI101" s="124"/>
      <c r="AJ101" s="125"/>
      <c r="AK101" s="321">
        <f ca="1">SUMIF($F101:$AJ104,"Р",$F102:$AJ102)</f>
        <v>144</v>
      </c>
      <c r="AL101" s="279">
        <f ca="1">SUMIF($F103:$AJ104,"НУ",$F104:$AJ104)</f>
        <v>0</v>
      </c>
      <c r="AM101" s="305">
        <f ca="1">SUMIF(F101:AJ104,"РВ",F102:AJ102)</f>
        <v>0</v>
      </c>
      <c r="AN101" s="308">
        <f ca="1">AK101+AL101+AM101</f>
        <v>144</v>
      </c>
      <c r="AO101" s="310">
        <f t="shared" ref="AO101" si="71">COUNTIF($F101:$AJ104,"=Р")</f>
        <v>20</v>
      </c>
      <c r="AP101" s="311">
        <f>COUNTIF($F101:$AJ104,"=ВВ")</f>
        <v>8</v>
      </c>
      <c r="AQ101" s="311">
        <f>COUNTIF($F101:$AJ104,"=В")</f>
        <v>0</v>
      </c>
      <c r="AR101" s="241">
        <f>COUNTIF($F101:$AJ104,"=НА")</f>
        <v>0</v>
      </c>
      <c r="AS101" s="241">
        <f>COUNTIF(F101:AJ104,"=ТН")</f>
        <v>0</v>
      </c>
      <c r="AT101" s="241">
        <f>COUNTIF($F101:$AJ104,"=ВД")</f>
        <v>0</v>
      </c>
      <c r="AU101" s="241">
        <f>COUNTIF($F101:$AJ104,"=ВП")</f>
        <v>0</v>
      </c>
      <c r="AV101" s="241">
        <f>COUNTIF($F101:$AJ104,"=ДД")</f>
        <v>0</v>
      </c>
      <c r="AW101" s="241">
        <f>COUNTIF($F101:$AJ104,"=П")</f>
        <v>0</v>
      </c>
      <c r="AX101" s="241">
        <f>COUNTIF($F101:$AJ104,"=ПР")</f>
        <v>0</v>
      </c>
      <c r="AY101" s="316">
        <f>COUNTIF($F101:$AJ104,"=І")</f>
        <v>0</v>
      </c>
      <c r="AZ101" s="316">
        <f>COUNTIF($F101:$AJ104,"=НЗ")</f>
        <v>0</v>
      </c>
      <c r="BA101" s="318">
        <f>IF(C101&gt;1,Графік!$P$36,"")</f>
        <v>160</v>
      </c>
    </row>
    <row r="102" spans="1:53" ht="12.75" customHeight="1" x14ac:dyDescent="0.2">
      <c r="A102" s="293"/>
      <c r="B102" s="296"/>
      <c r="C102" s="299"/>
      <c r="D102" s="302"/>
      <c r="E102" s="146"/>
      <c r="F102" s="96">
        <f t="shared" ref="F102:V102" si="72">IF(F101="Р",8,"")</f>
        <v>8</v>
      </c>
      <c r="G102" s="97" t="str">
        <f t="shared" si="72"/>
        <v/>
      </c>
      <c r="H102" s="97" t="str">
        <f t="shared" si="72"/>
        <v/>
      </c>
      <c r="I102" s="97">
        <f t="shared" si="72"/>
        <v>8</v>
      </c>
      <c r="J102" s="97">
        <f t="shared" si="72"/>
        <v>8</v>
      </c>
      <c r="K102" s="97">
        <f t="shared" si="72"/>
        <v>8</v>
      </c>
      <c r="L102" s="97">
        <f t="shared" si="72"/>
        <v>8</v>
      </c>
      <c r="M102" s="97">
        <f t="shared" si="72"/>
        <v>8</v>
      </c>
      <c r="N102" s="97" t="str">
        <f t="shared" si="72"/>
        <v/>
      </c>
      <c r="O102" s="97" t="str">
        <f t="shared" si="72"/>
        <v/>
      </c>
      <c r="P102" s="97">
        <f t="shared" si="72"/>
        <v>8</v>
      </c>
      <c r="Q102" s="97">
        <f t="shared" si="72"/>
        <v>8</v>
      </c>
      <c r="R102" s="97">
        <f t="shared" si="72"/>
        <v>8</v>
      </c>
      <c r="S102" s="97">
        <f t="shared" si="72"/>
        <v>8</v>
      </c>
      <c r="T102" s="97">
        <f t="shared" si="72"/>
        <v>8</v>
      </c>
      <c r="U102" s="97" t="str">
        <f t="shared" si="72"/>
        <v/>
      </c>
      <c r="V102" s="97" t="str">
        <f t="shared" si="72"/>
        <v/>
      </c>
      <c r="W102" s="160">
        <v>8</v>
      </c>
      <c r="X102" s="160">
        <v>8</v>
      </c>
      <c r="Y102" s="160">
        <v>8</v>
      </c>
      <c r="Z102" s="160">
        <v>8</v>
      </c>
      <c r="AA102" s="160">
        <v>8</v>
      </c>
      <c r="AB102" s="97"/>
      <c r="AC102" s="97"/>
      <c r="AD102" s="160">
        <v>8</v>
      </c>
      <c r="AE102" s="179">
        <v>8</v>
      </c>
      <c r="AF102" s="97"/>
      <c r="AG102" s="97"/>
      <c r="AH102" s="97"/>
      <c r="AI102" s="97"/>
      <c r="AJ102" s="98"/>
      <c r="AK102" s="321"/>
      <c r="AL102" s="279"/>
      <c r="AM102" s="305"/>
      <c r="AN102" s="308"/>
      <c r="AO102" s="311"/>
      <c r="AP102" s="311"/>
      <c r="AQ102" s="311"/>
      <c r="AR102" s="241"/>
      <c r="AS102" s="241"/>
      <c r="AT102" s="241"/>
      <c r="AU102" s="241"/>
      <c r="AV102" s="241"/>
      <c r="AW102" s="241"/>
      <c r="AX102" s="241"/>
      <c r="AY102" s="316"/>
      <c r="AZ102" s="316"/>
      <c r="BA102" s="319"/>
    </row>
    <row r="103" spans="1:53" ht="12.75" customHeight="1" x14ac:dyDescent="0.2">
      <c r="A103" s="293"/>
      <c r="B103" s="296"/>
      <c r="C103" s="299"/>
      <c r="D103" s="302"/>
      <c r="E103" s="146"/>
      <c r="F103" s="100" t="str">
        <f t="shared" ref="F103:V103" si="73">IF(F104&gt;0,"НУ","")</f>
        <v/>
      </c>
      <c r="G103" s="101" t="str">
        <f t="shared" si="73"/>
        <v/>
      </c>
      <c r="H103" s="101" t="str">
        <f t="shared" si="73"/>
        <v/>
      </c>
      <c r="I103" s="101" t="str">
        <f t="shared" si="73"/>
        <v/>
      </c>
      <c r="J103" s="101" t="str">
        <f t="shared" si="73"/>
        <v/>
      </c>
      <c r="K103" s="101" t="str">
        <f t="shared" si="73"/>
        <v/>
      </c>
      <c r="L103" s="101" t="str">
        <f t="shared" si="73"/>
        <v/>
      </c>
      <c r="M103" s="101" t="str">
        <f t="shared" si="73"/>
        <v/>
      </c>
      <c r="N103" s="101" t="str">
        <f t="shared" si="73"/>
        <v/>
      </c>
      <c r="O103" s="101" t="str">
        <f t="shared" si="73"/>
        <v/>
      </c>
      <c r="P103" s="101" t="str">
        <f t="shared" si="73"/>
        <v/>
      </c>
      <c r="Q103" s="101" t="str">
        <f t="shared" si="73"/>
        <v/>
      </c>
      <c r="R103" s="101" t="str">
        <f t="shared" si="73"/>
        <v/>
      </c>
      <c r="S103" s="101" t="str">
        <f t="shared" si="73"/>
        <v/>
      </c>
      <c r="T103" s="101" t="str">
        <f t="shared" si="73"/>
        <v/>
      </c>
      <c r="U103" s="101" t="str">
        <f t="shared" si="73"/>
        <v/>
      </c>
      <c r="V103" s="101" t="str">
        <f t="shared" si="73"/>
        <v/>
      </c>
      <c r="W103" s="102"/>
      <c r="X103" s="102"/>
      <c r="Y103" s="102"/>
      <c r="Z103" s="102"/>
      <c r="AA103" s="102"/>
      <c r="AB103" s="101"/>
      <c r="AC103" s="101"/>
      <c r="AD103" s="102"/>
      <c r="AE103" s="180"/>
      <c r="AF103" s="101"/>
      <c r="AG103" s="101"/>
      <c r="AH103" s="101" t="str">
        <f t="shared" si="55"/>
        <v/>
      </c>
      <c r="AI103" s="101" t="str">
        <f t="shared" si="55"/>
        <v/>
      </c>
      <c r="AJ103" s="130" t="str">
        <f t="shared" si="55"/>
        <v/>
      </c>
      <c r="AK103" s="321"/>
      <c r="AL103" s="279"/>
      <c r="AM103" s="305"/>
      <c r="AN103" s="308"/>
      <c r="AO103" s="311"/>
      <c r="AP103" s="311"/>
      <c r="AQ103" s="311"/>
      <c r="AR103" s="241"/>
      <c r="AS103" s="241"/>
      <c r="AT103" s="241"/>
      <c r="AU103" s="241"/>
      <c r="AV103" s="241"/>
      <c r="AW103" s="241"/>
      <c r="AX103" s="241"/>
      <c r="AY103" s="316"/>
      <c r="AZ103" s="316"/>
      <c r="BA103" s="319"/>
    </row>
    <row r="104" spans="1:53" ht="13.5" customHeight="1" thickBot="1" x14ac:dyDescent="0.25">
      <c r="A104" s="294"/>
      <c r="B104" s="297"/>
      <c r="C104" s="300"/>
      <c r="D104" s="303"/>
      <c r="E104" s="147"/>
      <c r="F104" s="105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94"/>
      <c r="X104" s="194"/>
      <c r="Y104" s="194"/>
      <c r="Z104" s="194"/>
      <c r="AA104" s="194"/>
      <c r="AB104" s="106"/>
      <c r="AC104" s="106"/>
      <c r="AD104" s="194"/>
      <c r="AE104" s="181"/>
      <c r="AF104" s="106"/>
      <c r="AG104" s="106"/>
      <c r="AH104" s="106"/>
      <c r="AI104" s="106"/>
      <c r="AJ104" s="107"/>
      <c r="AK104" s="322"/>
      <c r="AL104" s="280"/>
      <c r="AM104" s="306"/>
      <c r="AN104" s="309"/>
      <c r="AO104" s="312"/>
      <c r="AP104" s="312"/>
      <c r="AQ104" s="312"/>
      <c r="AR104" s="242"/>
      <c r="AS104" s="242"/>
      <c r="AT104" s="242"/>
      <c r="AU104" s="242"/>
      <c r="AV104" s="242"/>
      <c r="AW104" s="242"/>
      <c r="AX104" s="242"/>
      <c r="AY104" s="317"/>
      <c r="AZ104" s="317"/>
      <c r="BA104" s="320"/>
    </row>
    <row r="105" spans="1:53" ht="12.75" customHeight="1" x14ac:dyDescent="0.2">
      <c r="A105" s="292">
        <v>25</v>
      </c>
      <c r="B105" s="295" t="str">
        <f>IFERROR(VLOOKUP($C105,Списки!$A$1:$C$4003,2,0),"")</f>
        <v>Якубовська Анжела Юріївна</v>
      </c>
      <c r="C105" s="343" t="s">
        <v>413</v>
      </c>
      <c r="D105" s="301" t="str">
        <f>IFERROR(VLOOKUP($C105,Списки!$A$1:$C$4003,3,0),"")</f>
        <v>комірник/скраб</v>
      </c>
      <c r="E105" s="145"/>
      <c r="F105" s="92" t="str">
        <f>VLOOKUP(F$7,Графік!$M$5:$P$35,3,0)</f>
        <v>Р</v>
      </c>
      <c r="G105" s="124" t="str">
        <f>VLOOKUP(G$7,Графік!$M$5:$P$35,3,0)</f>
        <v>ВВ</v>
      </c>
      <c r="H105" s="124" t="str">
        <f>VLOOKUP(H$7,Графік!$M$5:$P$35,3,0)</f>
        <v>ВВ</v>
      </c>
      <c r="I105" s="124" t="str">
        <f>VLOOKUP(I$7,Графік!$M$5:$P$35,3,0)</f>
        <v>Р</v>
      </c>
      <c r="J105" s="124" t="str">
        <f>VLOOKUP(J$7,Графік!$M$5:$P$35,3,0)</f>
        <v>Р</v>
      </c>
      <c r="K105" s="124" t="str">
        <f>VLOOKUP(K$7,Графік!$M$5:$P$35,3,0)</f>
        <v>Р</v>
      </c>
      <c r="L105" s="124" t="str">
        <f>VLOOKUP(L$7,Графік!$M$5:$P$35,3,0)</f>
        <v>Р</v>
      </c>
      <c r="M105" s="124" t="str">
        <f>VLOOKUP(M$7,Графік!$M$5:$P$35,3,0)</f>
        <v>Р</v>
      </c>
      <c r="N105" s="124" t="str">
        <f>VLOOKUP(N$7,Графік!$M$5:$P$35,3,0)</f>
        <v>ВВ</v>
      </c>
      <c r="O105" s="124" t="str">
        <f>VLOOKUP(O$7,Графік!$M$5:$P$35,3,0)</f>
        <v>ВВ</v>
      </c>
      <c r="P105" s="124" t="str">
        <f>VLOOKUP(P$7,Графік!$M$5:$P$35,3,0)</f>
        <v>Р</v>
      </c>
      <c r="Q105" s="124" t="str">
        <f>VLOOKUP(Q$7,Графік!$M$5:$P$35,3,0)</f>
        <v>Р</v>
      </c>
      <c r="R105" s="124" t="str">
        <f>VLOOKUP(R$7,Графік!$M$5:$P$35,3,0)</f>
        <v>Р</v>
      </c>
      <c r="S105" s="124" t="str">
        <f>VLOOKUP(S$7,Графік!$M$5:$P$35,3,0)</f>
        <v>Р</v>
      </c>
      <c r="T105" s="124" t="str">
        <f>VLOOKUP(T$7,Графік!$M$5:$P$35,3,0)</f>
        <v>Р</v>
      </c>
      <c r="U105" s="124" t="str">
        <f>VLOOKUP(U$7,Графік!$M$5:$P$35,3,0)</f>
        <v>ВВ</v>
      </c>
      <c r="V105" s="124" t="str">
        <f>VLOOKUP(V$7,Графік!$M$5:$P$35,3,0)</f>
        <v>ВВ</v>
      </c>
      <c r="W105" s="159" t="s">
        <v>531</v>
      </c>
      <c r="X105" s="159" t="s">
        <v>531</v>
      </c>
      <c r="Y105" s="159" t="s">
        <v>531</v>
      </c>
      <c r="Z105" s="159" t="s">
        <v>531</v>
      </c>
      <c r="AA105" s="159" t="s">
        <v>534</v>
      </c>
      <c r="AB105" s="124" t="str">
        <f>VLOOKUP(AB$7,Графік!$M$5:$P$35,3,0)</f>
        <v>ВВ</v>
      </c>
      <c r="AC105" s="124" t="str">
        <f>VLOOKUP(AC$7,Графік!$M$5:$P$35,3,0)</f>
        <v>ВВ</v>
      </c>
      <c r="AD105" s="159" t="str">
        <f>VLOOKUP(AD$7,Графік!$M$5:$P$35,3,0)</f>
        <v>Р</v>
      </c>
      <c r="AE105" s="188" t="str">
        <f>VLOOKUP(AE$7,Графік!$M$5:$P$35,3,0)</f>
        <v>Р</v>
      </c>
      <c r="AF105" s="124" t="str">
        <f>VLOOKUP(AF$7,Графік!$M$5:$P$35,3,0)</f>
        <v>Р</v>
      </c>
      <c r="AG105" s="124" t="str">
        <f>VLOOKUP(AG$7,Графік!$M$5:$P$35,3,0)</f>
        <v>Р</v>
      </c>
      <c r="AH105" s="124"/>
      <c r="AI105" s="124"/>
      <c r="AJ105" s="125"/>
      <c r="AK105" s="321">
        <f ca="1">SUMIF($F105:$AJ108,"Р",$F106:$AJ106)</f>
        <v>104</v>
      </c>
      <c r="AL105" s="279">
        <f ca="1">SUMIF($F107:$AJ108,"НУ",$F108:$AJ108)</f>
        <v>0</v>
      </c>
      <c r="AM105" s="305">
        <f ca="1">SUMIF(F105:AJ108,"РВ",F106:AJ106)</f>
        <v>0</v>
      </c>
      <c r="AN105" s="308">
        <f ca="1">AK105+AL105+AM105</f>
        <v>104</v>
      </c>
      <c r="AO105" s="310">
        <f t="shared" ref="AO105" si="74">COUNTIF($F105:$AJ108,"=Р")</f>
        <v>15</v>
      </c>
      <c r="AP105" s="311">
        <f>COUNTIF($F105:$AJ108,"=ВВ")</f>
        <v>8</v>
      </c>
      <c r="AQ105" s="311">
        <f>COUNTIF($F105:$AJ108,"=В")</f>
        <v>0</v>
      </c>
      <c r="AR105" s="241">
        <f>COUNTIF($F105:$AJ108,"=НА")</f>
        <v>0</v>
      </c>
      <c r="AS105" s="241">
        <f>COUNTIF(F105:AJ108,"=ТН")</f>
        <v>0</v>
      </c>
      <c r="AT105" s="241">
        <f>COUNTIF($F105:$AJ108,"=ВД")</f>
        <v>0</v>
      </c>
      <c r="AU105" s="241">
        <f>COUNTIF($F105:$AJ108,"=ВП")</f>
        <v>0</v>
      </c>
      <c r="AV105" s="241">
        <f>COUNTIF($F105:$AJ108,"=ДД")</f>
        <v>0</v>
      </c>
      <c r="AW105" s="241">
        <f>COUNTIF($F105:$AJ108,"=П")</f>
        <v>1</v>
      </c>
      <c r="AX105" s="241">
        <f>COUNTIF($F105:$AJ108,"=ПР")</f>
        <v>0</v>
      </c>
      <c r="AY105" s="316">
        <f>COUNTIF($F105:$AJ108,"=І")</f>
        <v>0</v>
      </c>
      <c r="AZ105" s="316">
        <f>COUNTIF($F105:$AJ108,"=НЗ")</f>
        <v>0</v>
      </c>
      <c r="BA105" s="318">
        <f>IF(C105&gt;1,Графік!$P$36,"")</f>
        <v>160</v>
      </c>
    </row>
    <row r="106" spans="1:53" ht="12.75" customHeight="1" x14ac:dyDescent="0.2">
      <c r="A106" s="293"/>
      <c r="B106" s="296"/>
      <c r="C106" s="299"/>
      <c r="D106" s="302"/>
      <c r="E106" s="146"/>
      <c r="F106" s="96">
        <f t="shared" ref="F106:V106" si="75">IF(F105="Р",8,"")</f>
        <v>8</v>
      </c>
      <c r="G106" s="97" t="str">
        <f t="shared" si="75"/>
        <v/>
      </c>
      <c r="H106" s="97" t="str">
        <f t="shared" si="75"/>
        <v/>
      </c>
      <c r="I106" s="97">
        <f t="shared" si="75"/>
        <v>8</v>
      </c>
      <c r="J106" s="97">
        <f t="shared" si="75"/>
        <v>8</v>
      </c>
      <c r="K106" s="97">
        <f t="shared" si="75"/>
        <v>8</v>
      </c>
      <c r="L106" s="97">
        <f t="shared" si="75"/>
        <v>8</v>
      </c>
      <c r="M106" s="97">
        <f t="shared" si="75"/>
        <v>8</v>
      </c>
      <c r="N106" s="97" t="str">
        <f t="shared" si="75"/>
        <v/>
      </c>
      <c r="O106" s="97" t="str">
        <f t="shared" si="75"/>
        <v/>
      </c>
      <c r="P106" s="97">
        <f t="shared" si="75"/>
        <v>8</v>
      </c>
      <c r="Q106" s="97">
        <f t="shared" si="75"/>
        <v>8</v>
      </c>
      <c r="R106" s="97">
        <f t="shared" si="75"/>
        <v>8</v>
      </c>
      <c r="S106" s="97">
        <f t="shared" si="75"/>
        <v>8</v>
      </c>
      <c r="T106" s="97">
        <f t="shared" si="75"/>
        <v>8</v>
      </c>
      <c r="U106" s="97" t="str">
        <f t="shared" si="75"/>
        <v/>
      </c>
      <c r="V106" s="97" t="str">
        <f t="shared" si="75"/>
        <v/>
      </c>
      <c r="W106" s="160"/>
      <c r="X106" s="160"/>
      <c r="Y106" s="160"/>
      <c r="Z106" s="160"/>
      <c r="AA106" s="160"/>
      <c r="AB106" s="97"/>
      <c r="AC106" s="97"/>
      <c r="AD106" s="160">
        <v>8</v>
      </c>
      <c r="AE106" s="179">
        <v>8</v>
      </c>
      <c r="AF106" s="97"/>
      <c r="AG106" s="97"/>
      <c r="AH106" s="97"/>
      <c r="AI106" s="97"/>
      <c r="AJ106" s="98"/>
      <c r="AK106" s="321"/>
      <c r="AL106" s="279"/>
      <c r="AM106" s="305"/>
      <c r="AN106" s="308"/>
      <c r="AO106" s="311"/>
      <c r="AP106" s="311"/>
      <c r="AQ106" s="311"/>
      <c r="AR106" s="241"/>
      <c r="AS106" s="241"/>
      <c r="AT106" s="241"/>
      <c r="AU106" s="241"/>
      <c r="AV106" s="241"/>
      <c r="AW106" s="241"/>
      <c r="AX106" s="241"/>
      <c r="AY106" s="316"/>
      <c r="AZ106" s="316"/>
      <c r="BA106" s="319"/>
    </row>
    <row r="107" spans="1:53" ht="12.75" customHeight="1" x14ac:dyDescent="0.2">
      <c r="A107" s="293"/>
      <c r="B107" s="296"/>
      <c r="C107" s="299"/>
      <c r="D107" s="302"/>
      <c r="E107" s="146"/>
      <c r="F107" s="100" t="str">
        <f t="shared" ref="F107:V107" si="76">IF(F108&gt;0,"НУ","")</f>
        <v/>
      </c>
      <c r="G107" s="101" t="str">
        <f t="shared" si="76"/>
        <v/>
      </c>
      <c r="H107" s="101" t="str">
        <f t="shared" si="76"/>
        <v/>
      </c>
      <c r="I107" s="101" t="str">
        <f t="shared" si="76"/>
        <v/>
      </c>
      <c r="J107" s="101" t="str">
        <f t="shared" si="76"/>
        <v/>
      </c>
      <c r="K107" s="101" t="str">
        <f t="shared" si="76"/>
        <v/>
      </c>
      <c r="L107" s="101" t="str">
        <f t="shared" si="76"/>
        <v/>
      </c>
      <c r="M107" s="101" t="str">
        <f t="shared" si="76"/>
        <v/>
      </c>
      <c r="N107" s="101" t="str">
        <f t="shared" si="76"/>
        <v/>
      </c>
      <c r="O107" s="101" t="str">
        <f t="shared" si="76"/>
        <v/>
      </c>
      <c r="P107" s="101" t="str">
        <f t="shared" si="76"/>
        <v/>
      </c>
      <c r="Q107" s="101" t="str">
        <f t="shared" si="76"/>
        <v/>
      </c>
      <c r="R107" s="101" t="str">
        <f t="shared" si="76"/>
        <v/>
      </c>
      <c r="S107" s="101" t="str">
        <f t="shared" si="76"/>
        <v/>
      </c>
      <c r="T107" s="101" t="str">
        <f t="shared" si="76"/>
        <v/>
      </c>
      <c r="U107" s="101" t="str">
        <f t="shared" si="76"/>
        <v/>
      </c>
      <c r="V107" s="101" t="str">
        <f t="shared" si="76"/>
        <v/>
      </c>
      <c r="W107" s="102"/>
      <c r="X107" s="102"/>
      <c r="Y107" s="102"/>
      <c r="Z107" s="102"/>
      <c r="AA107" s="102"/>
      <c r="AB107" s="101"/>
      <c r="AC107" s="101"/>
      <c r="AD107" s="102"/>
      <c r="AE107" s="180"/>
      <c r="AF107" s="101"/>
      <c r="AG107" s="101"/>
      <c r="AH107" s="101" t="str">
        <f t="shared" si="55"/>
        <v/>
      </c>
      <c r="AI107" s="101" t="str">
        <f t="shared" si="55"/>
        <v/>
      </c>
      <c r="AJ107" s="130" t="str">
        <f t="shared" si="55"/>
        <v/>
      </c>
      <c r="AK107" s="321"/>
      <c r="AL107" s="279"/>
      <c r="AM107" s="305"/>
      <c r="AN107" s="308"/>
      <c r="AO107" s="311"/>
      <c r="AP107" s="311"/>
      <c r="AQ107" s="311"/>
      <c r="AR107" s="241"/>
      <c r="AS107" s="241"/>
      <c r="AT107" s="241"/>
      <c r="AU107" s="241"/>
      <c r="AV107" s="241"/>
      <c r="AW107" s="241"/>
      <c r="AX107" s="241"/>
      <c r="AY107" s="316"/>
      <c r="AZ107" s="316"/>
      <c r="BA107" s="319"/>
    </row>
    <row r="108" spans="1:53" ht="13.5" customHeight="1" thickBot="1" x14ac:dyDescent="0.25">
      <c r="A108" s="294"/>
      <c r="B108" s="297"/>
      <c r="C108" s="300"/>
      <c r="D108" s="303"/>
      <c r="E108" s="147"/>
      <c r="F108" s="105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94"/>
      <c r="X108" s="194"/>
      <c r="Y108" s="194"/>
      <c r="Z108" s="194"/>
      <c r="AA108" s="194"/>
      <c r="AB108" s="106"/>
      <c r="AC108" s="106"/>
      <c r="AD108" s="194"/>
      <c r="AE108" s="181"/>
      <c r="AF108" s="106"/>
      <c r="AG108" s="106"/>
      <c r="AH108" s="106"/>
      <c r="AI108" s="106"/>
      <c r="AJ108" s="107"/>
      <c r="AK108" s="322"/>
      <c r="AL108" s="280"/>
      <c r="AM108" s="306"/>
      <c r="AN108" s="309"/>
      <c r="AO108" s="312"/>
      <c r="AP108" s="312"/>
      <c r="AQ108" s="312"/>
      <c r="AR108" s="242"/>
      <c r="AS108" s="242"/>
      <c r="AT108" s="242"/>
      <c r="AU108" s="242"/>
      <c r="AV108" s="242"/>
      <c r="AW108" s="242"/>
      <c r="AX108" s="242"/>
      <c r="AY108" s="317"/>
      <c r="AZ108" s="317"/>
      <c r="BA108" s="320"/>
    </row>
    <row r="109" spans="1:53" ht="12.75" customHeight="1" x14ac:dyDescent="0.2">
      <c r="A109" s="292">
        <v>26</v>
      </c>
      <c r="B109" s="295" t="str">
        <f>IFERROR(VLOOKUP($C109,Списки!$A$1:$C$4003,2,0),"")</f>
        <v/>
      </c>
      <c r="C109" s="323"/>
      <c r="D109" s="301" t="str">
        <f>IFERROR(VLOOKUP($C109,Списки!$A$1:$C$4003,3,0),"")</f>
        <v/>
      </c>
      <c r="E109" s="145"/>
      <c r="F109" s="92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59"/>
      <c r="X109" s="159"/>
      <c r="Y109" s="159"/>
      <c r="Z109" s="159"/>
      <c r="AA109" s="159"/>
      <c r="AB109" s="124"/>
      <c r="AC109" s="124"/>
      <c r="AD109" s="159"/>
      <c r="AE109" s="188"/>
      <c r="AF109" s="124"/>
      <c r="AG109" s="124"/>
      <c r="AH109" s="124"/>
      <c r="AI109" s="124"/>
      <c r="AJ109" s="125"/>
      <c r="AK109" s="321">
        <f ca="1">SUMIF($F109:$AJ112,"Р",$F110:$AJ110)</f>
        <v>0</v>
      </c>
      <c r="AL109" s="279">
        <f ca="1">SUMIF($F111:$AJ112,"НУ",$F112:$AJ112)</f>
        <v>0</v>
      </c>
      <c r="AM109" s="305">
        <f ca="1">SUMIF(F109:AJ112,"РВ",F110:AJ110)</f>
        <v>0</v>
      </c>
      <c r="AN109" s="308">
        <f ca="1">AK109+AL109+AM109</f>
        <v>0</v>
      </c>
      <c r="AO109" s="310">
        <f t="shared" ref="AO109" si="77">COUNTIF($F109:$AJ112,"=Р")</f>
        <v>0</v>
      </c>
      <c r="AP109" s="311">
        <f>COUNTIF($F109:$AJ112,"=ВВ")</f>
        <v>0</v>
      </c>
      <c r="AQ109" s="311">
        <f>COUNTIF($F109:$AJ112,"=В")</f>
        <v>0</v>
      </c>
      <c r="AR109" s="241">
        <f>COUNTIF($F109:$AJ112,"=НА")</f>
        <v>0</v>
      </c>
      <c r="AS109" s="241">
        <f>COUNTIF(F109:AJ112,"=ТН")</f>
        <v>0</v>
      </c>
      <c r="AT109" s="241">
        <f>COUNTIF($F109:$AJ112,"=ВД")</f>
        <v>0</v>
      </c>
      <c r="AU109" s="241">
        <f>COUNTIF($F109:$AJ112,"=ВП")</f>
        <v>0</v>
      </c>
      <c r="AV109" s="241">
        <f>COUNTIF($F109:$AJ112,"=ДД")</f>
        <v>0</v>
      </c>
      <c r="AW109" s="241">
        <f>COUNTIF($F109:$AJ112,"=П")</f>
        <v>0</v>
      </c>
      <c r="AX109" s="241">
        <f>COUNTIF($F109:$AJ112,"=ПР")</f>
        <v>0</v>
      </c>
      <c r="AY109" s="316">
        <f>COUNTIF($F109:$AJ112,"=І")</f>
        <v>0</v>
      </c>
      <c r="AZ109" s="316">
        <f>COUNTIF($F109:$AJ112,"=НЗ")</f>
        <v>0</v>
      </c>
      <c r="BA109" s="318" t="str">
        <f>IF(C109&gt;1,Графік!$P$36,"")</f>
        <v/>
      </c>
    </row>
    <row r="110" spans="1:53" ht="12.75" customHeight="1" x14ac:dyDescent="0.2">
      <c r="A110" s="293"/>
      <c r="B110" s="296"/>
      <c r="C110" s="299"/>
      <c r="D110" s="302"/>
      <c r="E110" s="146"/>
      <c r="F110" s="96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160"/>
      <c r="X110" s="160"/>
      <c r="Y110" s="160"/>
      <c r="Z110" s="160"/>
      <c r="AA110" s="160"/>
      <c r="AB110" s="97"/>
      <c r="AC110" s="97"/>
      <c r="AD110" s="160"/>
      <c r="AE110" s="179"/>
      <c r="AF110" s="97"/>
      <c r="AG110" s="97"/>
      <c r="AH110" s="97"/>
      <c r="AI110" s="97"/>
      <c r="AJ110" s="98"/>
      <c r="AK110" s="321"/>
      <c r="AL110" s="279"/>
      <c r="AM110" s="305"/>
      <c r="AN110" s="308"/>
      <c r="AO110" s="311"/>
      <c r="AP110" s="311"/>
      <c r="AQ110" s="311"/>
      <c r="AR110" s="241"/>
      <c r="AS110" s="241"/>
      <c r="AT110" s="241"/>
      <c r="AU110" s="241"/>
      <c r="AV110" s="241"/>
      <c r="AW110" s="241"/>
      <c r="AX110" s="241"/>
      <c r="AY110" s="316"/>
      <c r="AZ110" s="316"/>
      <c r="BA110" s="319"/>
    </row>
    <row r="111" spans="1:53" ht="12.75" customHeight="1" x14ac:dyDescent="0.2">
      <c r="A111" s="293"/>
      <c r="B111" s="296"/>
      <c r="C111" s="299"/>
      <c r="D111" s="302"/>
      <c r="E111" s="146"/>
      <c r="F111" s="100" t="str">
        <f t="shared" ref="F111:V111" si="78">IF(F112&gt;0,"НУ","")</f>
        <v/>
      </c>
      <c r="G111" s="101" t="str">
        <f t="shared" si="78"/>
        <v/>
      </c>
      <c r="H111" s="101" t="str">
        <f t="shared" si="78"/>
        <v/>
      </c>
      <c r="I111" s="101" t="str">
        <f t="shared" si="78"/>
        <v/>
      </c>
      <c r="J111" s="101" t="str">
        <f t="shared" si="78"/>
        <v/>
      </c>
      <c r="K111" s="101" t="str">
        <f t="shared" si="78"/>
        <v/>
      </c>
      <c r="L111" s="101" t="str">
        <f t="shared" si="78"/>
        <v/>
      </c>
      <c r="M111" s="101" t="str">
        <f t="shared" si="78"/>
        <v/>
      </c>
      <c r="N111" s="101" t="str">
        <f t="shared" si="78"/>
        <v/>
      </c>
      <c r="O111" s="101" t="str">
        <f t="shared" si="78"/>
        <v/>
      </c>
      <c r="P111" s="101" t="str">
        <f t="shared" si="78"/>
        <v/>
      </c>
      <c r="Q111" s="101" t="str">
        <f t="shared" si="78"/>
        <v/>
      </c>
      <c r="R111" s="101" t="str">
        <f t="shared" si="78"/>
        <v/>
      </c>
      <c r="S111" s="101" t="str">
        <f t="shared" si="78"/>
        <v/>
      </c>
      <c r="T111" s="101" t="str">
        <f t="shared" si="78"/>
        <v/>
      </c>
      <c r="U111" s="101" t="str">
        <f t="shared" si="78"/>
        <v/>
      </c>
      <c r="V111" s="101" t="str">
        <f t="shared" si="78"/>
        <v/>
      </c>
      <c r="W111" s="102"/>
      <c r="X111" s="102"/>
      <c r="Y111" s="102"/>
      <c r="Z111" s="102"/>
      <c r="AA111" s="102"/>
      <c r="AB111" s="101"/>
      <c r="AC111" s="101"/>
      <c r="AD111" s="102"/>
      <c r="AE111" s="180"/>
      <c r="AF111" s="101"/>
      <c r="AG111" s="101"/>
      <c r="AH111" s="101" t="str">
        <f t="shared" si="55"/>
        <v/>
      </c>
      <c r="AI111" s="101" t="str">
        <f t="shared" si="55"/>
        <v/>
      </c>
      <c r="AJ111" s="130" t="str">
        <f t="shared" si="55"/>
        <v/>
      </c>
      <c r="AK111" s="321"/>
      <c r="AL111" s="279"/>
      <c r="AM111" s="305"/>
      <c r="AN111" s="308"/>
      <c r="AO111" s="311"/>
      <c r="AP111" s="311"/>
      <c r="AQ111" s="311"/>
      <c r="AR111" s="241"/>
      <c r="AS111" s="241"/>
      <c r="AT111" s="241"/>
      <c r="AU111" s="241"/>
      <c r="AV111" s="241"/>
      <c r="AW111" s="241"/>
      <c r="AX111" s="241"/>
      <c r="AY111" s="316"/>
      <c r="AZ111" s="316"/>
      <c r="BA111" s="319"/>
    </row>
    <row r="112" spans="1:53" ht="13.5" customHeight="1" thickBot="1" x14ac:dyDescent="0.25">
      <c r="A112" s="294"/>
      <c r="B112" s="297"/>
      <c r="C112" s="300"/>
      <c r="D112" s="303"/>
      <c r="E112" s="147"/>
      <c r="F112" s="105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94"/>
      <c r="X112" s="194"/>
      <c r="Y112" s="194"/>
      <c r="Z112" s="194"/>
      <c r="AA112" s="194"/>
      <c r="AB112" s="106"/>
      <c r="AC112" s="106"/>
      <c r="AD112" s="194"/>
      <c r="AE112" s="181"/>
      <c r="AF112" s="106"/>
      <c r="AG112" s="106"/>
      <c r="AH112" s="106"/>
      <c r="AI112" s="106"/>
      <c r="AJ112" s="107"/>
      <c r="AK112" s="322"/>
      <c r="AL112" s="280"/>
      <c r="AM112" s="306"/>
      <c r="AN112" s="309"/>
      <c r="AO112" s="312"/>
      <c r="AP112" s="312"/>
      <c r="AQ112" s="312"/>
      <c r="AR112" s="242"/>
      <c r="AS112" s="242"/>
      <c r="AT112" s="242"/>
      <c r="AU112" s="242"/>
      <c r="AV112" s="242"/>
      <c r="AW112" s="242"/>
      <c r="AX112" s="242"/>
      <c r="AY112" s="317"/>
      <c r="AZ112" s="317"/>
      <c r="BA112" s="320"/>
    </row>
    <row r="113" spans="1:53" ht="27" customHeight="1" thickBot="1" x14ac:dyDescent="0.25">
      <c r="A113" s="335" t="s">
        <v>496</v>
      </c>
      <c r="B113" s="336"/>
      <c r="C113" s="336"/>
      <c r="D113" s="336"/>
      <c r="E113" s="337"/>
      <c r="F113" s="218">
        <f>IF(COUNTIF(F$9:F$112,"Р")=0,"-",COUNTIF(F$9:F$112,"Р"))</f>
        <v>24</v>
      </c>
      <c r="G113" s="218" t="str">
        <f t="shared" ref="G113:AJ113" si="79">IF(COUNTIF(G$9:G$112,"Р")=0,"-",COUNTIF(G$9:G$112,"Р"))</f>
        <v>-</v>
      </c>
      <c r="H113" s="218" t="str">
        <f t="shared" si="79"/>
        <v>-</v>
      </c>
      <c r="I113" s="218">
        <f t="shared" si="79"/>
        <v>24</v>
      </c>
      <c r="J113" s="218">
        <f t="shared" si="79"/>
        <v>25</v>
      </c>
      <c r="K113" s="218">
        <f t="shared" si="79"/>
        <v>24</v>
      </c>
      <c r="L113" s="218">
        <f t="shared" si="79"/>
        <v>23</v>
      </c>
      <c r="M113" s="218">
        <f t="shared" si="79"/>
        <v>23</v>
      </c>
      <c r="N113" s="218" t="str">
        <f t="shared" si="79"/>
        <v>-</v>
      </c>
      <c r="O113" s="218" t="str">
        <f t="shared" si="79"/>
        <v>-</v>
      </c>
      <c r="P113" s="218">
        <f t="shared" si="79"/>
        <v>21</v>
      </c>
      <c r="Q113" s="218">
        <f t="shared" si="79"/>
        <v>24</v>
      </c>
      <c r="R113" s="218">
        <f t="shared" si="79"/>
        <v>24</v>
      </c>
      <c r="S113" s="218">
        <f t="shared" si="79"/>
        <v>24</v>
      </c>
      <c r="T113" s="218">
        <f t="shared" si="79"/>
        <v>24</v>
      </c>
      <c r="U113" s="218" t="str">
        <f t="shared" si="79"/>
        <v>-</v>
      </c>
      <c r="V113" s="218" t="str">
        <f t="shared" si="79"/>
        <v>-</v>
      </c>
      <c r="W113" s="218">
        <f t="shared" si="79"/>
        <v>23</v>
      </c>
      <c r="X113" s="218">
        <f t="shared" si="79"/>
        <v>23</v>
      </c>
      <c r="Y113" s="234">
        <f t="shared" si="79"/>
        <v>23</v>
      </c>
      <c r="Z113" s="234">
        <f t="shared" si="79"/>
        <v>21</v>
      </c>
      <c r="AA113" s="234">
        <f t="shared" si="79"/>
        <v>17</v>
      </c>
      <c r="AB113" s="218" t="str">
        <f t="shared" si="79"/>
        <v>-</v>
      </c>
      <c r="AC113" s="218" t="str">
        <f t="shared" si="79"/>
        <v>-</v>
      </c>
      <c r="AD113" s="234">
        <f t="shared" si="79"/>
        <v>22</v>
      </c>
      <c r="AE113" s="236">
        <f t="shared" si="79"/>
        <v>24</v>
      </c>
      <c r="AF113" s="218">
        <f t="shared" si="79"/>
        <v>23</v>
      </c>
      <c r="AG113" s="218">
        <f t="shared" si="79"/>
        <v>23</v>
      </c>
      <c r="AH113" s="218" t="str">
        <f t="shared" si="79"/>
        <v>-</v>
      </c>
      <c r="AI113" s="218" t="str">
        <f t="shared" si="79"/>
        <v>-</v>
      </c>
      <c r="AJ113" s="218" t="str">
        <f t="shared" si="79"/>
        <v>-</v>
      </c>
      <c r="AK113" s="229">
        <f ca="1">IF(SUM(AK$9:AK$112)&gt;0,SUM(AK$9:AK$112),"-")</f>
        <v>3210</v>
      </c>
      <c r="AL113" s="219">
        <f t="shared" ref="AL113:BA113" ca="1" si="80">IF(SUM(AL$9:AL$112)&gt;0,SUM(AL$9:AL$112),"-")</f>
        <v>68</v>
      </c>
      <c r="AM113" s="219">
        <f t="shared" ca="1" si="80"/>
        <v>170</v>
      </c>
      <c r="AN113" s="230">
        <f t="shared" ca="1" si="80"/>
        <v>3448</v>
      </c>
      <c r="AO113" s="220">
        <f t="shared" si="80"/>
        <v>459</v>
      </c>
      <c r="AP113" s="220">
        <f t="shared" si="80"/>
        <v>172</v>
      </c>
      <c r="AQ113" s="220" t="str">
        <f t="shared" si="80"/>
        <v>-</v>
      </c>
      <c r="AR113" s="220">
        <f t="shared" si="80"/>
        <v>5</v>
      </c>
      <c r="AS113" s="220">
        <f t="shared" si="80"/>
        <v>11</v>
      </c>
      <c r="AT113" s="220" t="str">
        <f t="shared" si="80"/>
        <v>-</v>
      </c>
      <c r="AU113" s="220" t="str">
        <f t="shared" si="80"/>
        <v>-</v>
      </c>
      <c r="AV113" s="220" t="str">
        <f t="shared" si="80"/>
        <v>-</v>
      </c>
      <c r="AW113" s="220">
        <f t="shared" si="80"/>
        <v>6</v>
      </c>
      <c r="AX113" s="220" t="str">
        <f t="shared" si="80"/>
        <v>-</v>
      </c>
      <c r="AY113" s="220" t="str">
        <f t="shared" si="80"/>
        <v>-</v>
      </c>
      <c r="AZ113" s="220">
        <f t="shared" si="80"/>
        <v>12</v>
      </c>
      <c r="BA113" s="221">
        <f t="shared" si="80"/>
        <v>4000</v>
      </c>
    </row>
    <row r="114" spans="1:53" ht="27" customHeight="1" thickBot="1" x14ac:dyDescent="0.25">
      <c r="A114" s="335" t="s">
        <v>85</v>
      </c>
      <c r="B114" s="336"/>
      <c r="C114" s="336"/>
      <c r="D114" s="336"/>
      <c r="E114" s="337"/>
      <c r="F114" s="218" t="str">
        <f>IF(COUNTIF(F$9:F$112,"РВ")=0,"-",COUNTIF(F$9:F$112,"РВ"))</f>
        <v>-</v>
      </c>
      <c r="G114" s="218">
        <f t="shared" ref="G114:AJ114" si="81">IF(COUNTIF(G$9:G$112,"РВ")=0,"-",COUNTIF(G$9:G$112,"РВ"))</f>
        <v>8</v>
      </c>
      <c r="H114" s="218">
        <f t="shared" si="81"/>
        <v>2</v>
      </c>
      <c r="I114" s="218" t="str">
        <f t="shared" si="81"/>
        <v>-</v>
      </c>
      <c r="J114" s="218" t="str">
        <f t="shared" si="81"/>
        <v>-</v>
      </c>
      <c r="K114" s="218" t="str">
        <f t="shared" si="81"/>
        <v>-</v>
      </c>
      <c r="L114" s="218" t="str">
        <f t="shared" si="81"/>
        <v>-</v>
      </c>
      <c r="M114" s="218" t="str">
        <f t="shared" si="81"/>
        <v>-</v>
      </c>
      <c r="N114" s="218">
        <f t="shared" si="81"/>
        <v>4</v>
      </c>
      <c r="O114" s="218">
        <f t="shared" si="81"/>
        <v>1</v>
      </c>
      <c r="P114" s="218" t="str">
        <f t="shared" si="81"/>
        <v>-</v>
      </c>
      <c r="Q114" s="218" t="str">
        <f t="shared" si="81"/>
        <v>-</v>
      </c>
      <c r="R114" s="218" t="str">
        <f t="shared" si="81"/>
        <v>-</v>
      </c>
      <c r="S114" s="218" t="str">
        <f t="shared" si="81"/>
        <v>-</v>
      </c>
      <c r="T114" s="218" t="str">
        <f t="shared" si="81"/>
        <v>-</v>
      </c>
      <c r="U114" s="218">
        <f t="shared" si="81"/>
        <v>6</v>
      </c>
      <c r="V114" s="218">
        <f t="shared" si="81"/>
        <v>1</v>
      </c>
      <c r="W114" s="218" t="str">
        <f t="shared" si="81"/>
        <v>-</v>
      </c>
      <c r="X114" s="218" t="str">
        <f t="shared" si="81"/>
        <v>-</v>
      </c>
      <c r="Y114" s="234" t="str">
        <f t="shared" si="81"/>
        <v>-</v>
      </c>
      <c r="Z114" s="234" t="str">
        <f t="shared" si="81"/>
        <v>-</v>
      </c>
      <c r="AA114" s="234" t="str">
        <f t="shared" si="81"/>
        <v>-</v>
      </c>
      <c r="AB114" s="218">
        <f t="shared" si="81"/>
        <v>2</v>
      </c>
      <c r="AC114" s="218">
        <f t="shared" si="81"/>
        <v>2</v>
      </c>
      <c r="AD114" s="234" t="str">
        <f t="shared" si="81"/>
        <v>-</v>
      </c>
      <c r="AE114" s="236" t="str">
        <f t="shared" si="81"/>
        <v>-</v>
      </c>
      <c r="AF114" s="218" t="str">
        <f t="shared" si="81"/>
        <v>-</v>
      </c>
      <c r="AG114" s="218" t="str">
        <f t="shared" si="81"/>
        <v>-</v>
      </c>
      <c r="AH114" s="218" t="str">
        <f t="shared" si="81"/>
        <v>-</v>
      </c>
      <c r="AI114" s="218" t="str">
        <f t="shared" si="81"/>
        <v>-</v>
      </c>
      <c r="AJ114" s="218" t="str">
        <f t="shared" si="81"/>
        <v>-</v>
      </c>
      <c r="AK114" s="231"/>
      <c r="AL114" s="231"/>
      <c r="AM114" s="231"/>
      <c r="AN114" s="231"/>
      <c r="AO114" s="231"/>
      <c r="AP114" s="231"/>
      <c r="AQ114" s="231"/>
      <c r="AR114" s="231"/>
      <c r="AS114" s="231"/>
      <c r="AT114" s="231"/>
      <c r="AU114" s="231"/>
      <c r="AV114" s="231"/>
      <c r="AW114" s="231"/>
      <c r="AX114" s="231"/>
      <c r="AY114" s="231"/>
      <c r="AZ114" s="231"/>
      <c r="BA114" s="232"/>
    </row>
    <row r="115" spans="1:53" ht="27" customHeight="1" thickBot="1" x14ac:dyDescent="0.25">
      <c r="A115" s="335" t="s">
        <v>84</v>
      </c>
      <c r="B115" s="336"/>
      <c r="C115" s="336"/>
      <c r="D115" s="336"/>
      <c r="E115" s="336"/>
      <c r="F115" s="218" t="str">
        <f>IF(COUNTIF(F$9:F$112,"НУ")=0,"-",COUNTIF(F$9:F$112,"НУ"))</f>
        <v>-</v>
      </c>
      <c r="G115" s="218" t="str">
        <f t="shared" ref="G115:AJ115" si="82">IF(COUNTIF(G$9:G$112,"НУ")=0,"-",COUNTIF(G$9:G$112,"НУ"))</f>
        <v>-</v>
      </c>
      <c r="H115" s="218" t="str">
        <f t="shared" si="82"/>
        <v>-</v>
      </c>
      <c r="I115" s="218" t="str">
        <f t="shared" si="82"/>
        <v>-</v>
      </c>
      <c r="J115" s="218">
        <f t="shared" si="82"/>
        <v>1</v>
      </c>
      <c r="K115" s="218">
        <f t="shared" si="82"/>
        <v>7</v>
      </c>
      <c r="L115" s="218">
        <f t="shared" si="82"/>
        <v>7</v>
      </c>
      <c r="M115" s="218">
        <f t="shared" si="82"/>
        <v>5</v>
      </c>
      <c r="N115" s="218" t="str">
        <f t="shared" si="82"/>
        <v>-</v>
      </c>
      <c r="O115" s="218" t="str">
        <f t="shared" si="82"/>
        <v>-</v>
      </c>
      <c r="P115" s="218" t="str">
        <f t="shared" si="82"/>
        <v>-</v>
      </c>
      <c r="Q115" s="218">
        <f t="shared" si="82"/>
        <v>2</v>
      </c>
      <c r="R115" s="218">
        <f t="shared" si="82"/>
        <v>3</v>
      </c>
      <c r="S115" s="218" t="str">
        <f t="shared" si="82"/>
        <v>-</v>
      </c>
      <c r="T115" s="218" t="str">
        <f t="shared" si="82"/>
        <v>-</v>
      </c>
      <c r="U115" s="218" t="str">
        <f t="shared" si="82"/>
        <v>-</v>
      </c>
      <c r="V115" s="218" t="str">
        <f t="shared" si="82"/>
        <v>-</v>
      </c>
      <c r="W115" s="218" t="str">
        <f t="shared" si="82"/>
        <v>-</v>
      </c>
      <c r="X115" s="218" t="str">
        <f t="shared" si="82"/>
        <v>-</v>
      </c>
      <c r="Y115" s="234" t="str">
        <f t="shared" si="82"/>
        <v>-</v>
      </c>
      <c r="Z115" s="234" t="str">
        <f t="shared" si="82"/>
        <v>-</v>
      </c>
      <c r="AA115" s="234" t="str">
        <f t="shared" si="82"/>
        <v>-</v>
      </c>
      <c r="AB115" s="218" t="str">
        <f t="shared" si="82"/>
        <v>-</v>
      </c>
      <c r="AC115" s="218" t="str">
        <f t="shared" si="82"/>
        <v>-</v>
      </c>
      <c r="AD115" s="234" t="str">
        <f t="shared" si="82"/>
        <v>-</v>
      </c>
      <c r="AE115" s="236" t="str">
        <f t="shared" si="82"/>
        <v>-</v>
      </c>
      <c r="AF115" s="218" t="str">
        <f t="shared" si="82"/>
        <v>-</v>
      </c>
      <c r="AG115" s="218" t="str">
        <f t="shared" si="82"/>
        <v>-</v>
      </c>
      <c r="AH115" s="218" t="str">
        <f t="shared" si="82"/>
        <v>-</v>
      </c>
      <c r="AI115" s="218" t="str">
        <f t="shared" si="82"/>
        <v>-</v>
      </c>
      <c r="AJ115" s="218" t="str">
        <f t="shared" si="82"/>
        <v>-</v>
      </c>
      <c r="AK115" s="231"/>
      <c r="AL115" s="231"/>
      <c r="AM115" s="231"/>
      <c r="AN115" s="231"/>
      <c r="AO115" s="231"/>
      <c r="AP115" s="231"/>
      <c r="AQ115" s="231"/>
      <c r="AR115" s="231"/>
      <c r="AS115" s="231"/>
      <c r="AT115" s="231"/>
      <c r="AU115" s="231"/>
      <c r="AV115" s="231"/>
      <c r="AW115" s="231"/>
      <c r="AX115" s="231"/>
      <c r="AY115" s="231"/>
      <c r="AZ115" s="231"/>
      <c r="BA115" s="232"/>
    </row>
    <row r="116" spans="1:53" ht="27" customHeight="1" thickBot="1" x14ac:dyDescent="0.25">
      <c r="A116" s="338" t="s">
        <v>640</v>
      </c>
      <c r="B116" s="339"/>
      <c r="C116" s="339"/>
      <c r="D116" s="339"/>
      <c r="E116" s="339"/>
      <c r="F116" s="222">
        <f>IF(COUNTIF(F$9:F$112,"ВВ"),"-",IF(COUNTIF(F$9:F$112,"НЗ")+COUNTIF(F$9:F$112,"ТН")+COUNTIF(F$9:F$112,"ПР")+COUNTIF(F$9:F$112,"П")+COUNTIF(F$9:F$112,"В")+COUNTIF(F$9:F$112,"НА")+COUNTIF(F$9:F$112,"ВД")+COUNTIF(F$9:F$112,"ВП")+COUNTIF(F$9:F$112,"ДД")+COUNTIF(F$9:F$112,"І")=0,"-",COUNTIF(F$9:F$112,"НЗ")+COUNTIF(F$9:F$112,"ТН")+COUNTIF(F$9:F$112,"ПР")+COUNTIF(F$9:F$112,"П")+COUNTIF(F$9:F$112,"В")+COUNTIF(F$9:F$112,"НА")+COUNTIF(F$9:F$112,"ВД")+COUNTIF(F$9:F$112,"ВП")+COUNTIF(F$9:F$112,"ДД")+COUNTIF(F$9:F$112,"І")))</f>
        <v>1</v>
      </c>
      <c r="G116" s="222" t="str">
        <f t="shared" ref="G116:AJ116" si="83">IF(COUNTIF(G$9:G$112,"ВВ"),"-",IF(COUNTIF(G$9:G$112,"НЗ")+COUNTIF(G$9:G$112,"ТН")+COUNTIF(G$9:G$112,"ПР")+COUNTIF(G$9:G$112,"П")+COUNTIF(G$9:G$112,"В")+COUNTIF(G$9:G$112,"НА")+COUNTIF(G$9:G$112,"ВД")+COUNTIF(G$9:G$112,"ВП")+COUNTIF(G$9:G$112,"ДД")+COUNTIF(G$9:G$112,"І")=0,"-",COUNTIF(G$9:G$112,"НЗ")+COUNTIF(G$9:G$112,"ТН")+COUNTIF(G$9:G$112,"ПР")+COUNTIF(G$9:G$112,"П")+COUNTIF(G$9:G$112,"В")+COUNTIF(G$9:G$112,"НА")+COUNTIF(G$9:G$112,"ВД")+COUNTIF(G$9:G$112,"ВП")+COUNTIF(G$9:G$112,"ДД")+COUNTIF(G$9:G$112,"І")))</f>
        <v>-</v>
      </c>
      <c r="H116" s="222" t="str">
        <f t="shared" si="83"/>
        <v>-</v>
      </c>
      <c r="I116" s="222">
        <f t="shared" si="83"/>
        <v>1</v>
      </c>
      <c r="J116" s="222" t="str">
        <f t="shared" si="83"/>
        <v>-</v>
      </c>
      <c r="K116" s="222">
        <f t="shared" si="83"/>
        <v>1</v>
      </c>
      <c r="L116" s="222">
        <f t="shared" si="83"/>
        <v>2</v>
      </c>
      <c r="M116" s="222">
        <f t="shared" si="83"/>
        <v>2</v>
      </c>
      <c r="N116" s="222" t="str">
        <f t="shared" si="83"/>
        <v>-</v>
      </c>
      <c r="O116" s="222" t="str">
        <f t="shared" si="83"/>
        <v>-</v>
      </c>
      <c r="P116" s="222">
        <f t="shared" si="83"/>
        <v>3</v>
      </c>
      <c r="Q116" s="222">
        <f t="shared" si="83"/>
        <v>1</v>
      </c>
      <c r="R116" s="222">
        <f t="shared" si="83"/>
        <v>1</v>
      </c>
      <c r="S116" s="222">
        <f t="shared" si="83"/>
        <v>1</v>
      </c>
      <c r="T116" s="222">
        <f t="shared" si="83"/>
        <v>1</v>
      </c>
      <c r="U116" s="222" t="str">
        <f t="shared" si="83"/>
        <v>-</v>
      </c>
      <c r="V116" s="222" t="str">
        <f t="shared" si="83"/>
        <v>-</v>
      </c>
      <c r="W116" s="222">
        <f t="shared" si="83"/>
        <v>1</v>
      </c>
      <c r="X116" s="222">
        <f t="shared" si="83"/>
        <v>1</v>
      </c>
      <c r="Y116" s="235">
        <f t="shared" si="83"/>
        <v>1</v>
      </c>
      <c r="Z116" s="235">
        <f t="shared" si="83"/>
        <v>3</v>
      </c>
      <c r="AA116" s="235">
        <f t="shared" si="83"/>
        <v>8</v>
      </c>
      <c r="AB116" s="222" t="str">
        <f t="shared" si="83"/>
        <v>-</v>
      </c>
      <c r="AC116" s="222" t="str">
        <f t="shared" si="83"/>
        <v>-</v>
      </c>
      <c r="AD116" s="235">
        <f t="shared" si="83"/>
        <v>3</v>
      </c>
      <c r="AE116" s="237">
        <f t="shared" si="83"/>
        <v>1</v>
      </c>
      <c r="AF116" s="222" t="str">
        <f t="shared" si="83"/>
        <v>-</v>
      </c>
      <c r="AG116" s="222" t="str">
        <f t="shared" si="83"/>
        <v>-</v>
      </c>
      <c r="AH116" s="222" t="str">
        <f t="shared" si="83"/>
        <v>-</v>
      </c>
      <c r="AI116" s="222" t="str">
        <f t="shared" si="83"/>
        <v>-</v>
      </c>
      <c r="AJ116" s="222" t="str">
        <f t="shared" si="83"/>
        <v>-</v>
      </c>
      <c r="AK116" s="223"/>
      <c r="AL116" s="223"/>
      <c r="AM116" s="223"/>
      <c r="AN116" s="223"/>
      <c r="AO116" s="223"/>
      <c r="AP116" s="223"/>
      <c r="AQ116" s="223"/>
      <c r="AR116" s="223"/>
      <c r="AS116" s="223"/>
      <c r="AT116" s="223"/>
      <c r="AU116" s="223"/>
      <c r="AV116" s="223"/>
      <c r="AW116" s="223"/>
      <c r="AX116" s="223"/>
      <c r="AY116" s="223"/>
      <c r="AZ116" s="223"/>
      <c r="BA116" s="224"/>
    </row>
    <row r="117" spans="1:53" x14ac:dyDescent="0.2">
      <c r="D117" s="65"/>
    </row>
    <row r="118" spans="1:53" x14ac:dyDescent="0.2">
      <c r="A118" s="331" t="s">
        <v>62</v>
      </c>
      <c r="B118" s="331"/>
      <c r="C118" s="331"/>
      <c r="D118" s="331"/>
      <c r="E118" s="332"/>
      <c r="F118" s="332"/>
      <c r="G118" s="332"/>
      <c r="H118" s="332"/>
      <c r="I118" s="332"/>
      <c r="J118" s="332"/>
      <c r="L118" s="329"/>
      <c r="M118" s="329"/>
      <c r="N118" s="329"/>
      <c r="P118" s="330"/>
      <c r="Q118" s="330"/>
      <c r="R118" s="330"/>
      <c r="S118" s="330"/>
      <c r="T118" s="330"/>
      <c r="U118" s="111"/>
      <c r="V118" s="111"/>
      <c r="W118" s="195"/>
      <c r="X118" s="195"/>
      <c r="Y118" s="195"/>
      <c r="Z118" s="195"/>
      <c r="AA118" s="195"/>
      <c r="AB118" s="111"/>
      <c r="AC118" s="111"/>
      <c r="AD118" s="195"/>
      <c r="AE118" s="182"/>
      <c r="AF118" s="111"/>
      <c r="AG118" s="111"/>
      <c r="AH118" s="111"/>
      <c r="AI118" s="111"/>
      <c r="AJ118" s="111"/>
      <c r="AK118" s="333"/>
      <c r="AL118" s="333"/>
      <c r="AM118" s="333"/>
      <c r="AN118" s="112"/>
      <c r="AO118" s="112"/>
    </row>
    <row r="119" spans="1:53" x14ac:dyDescent="0.15">
      <c r="A119" s="78"/>
      <c r="B119" s="133"/>
      <c r="C119" s="114"/>
      <c r="D119" s="78"/>
      <c r="E119" s="334" t="s">
        <v>63</v>
      </c>
      <c r="F119" s="334"/>
      <c r="G119" s="334"/>
      <c r="H119" s="334"/>
      <c r="I119" s="334"/>
      <c r="J119" s="334"/>
      <c r="K119" s="78"/>
      <c r="L119" s="334" t="s">
        <v>64</v>
      </c>
      <c r="M119" s="334"/>
      <c r="N119" s="334"/>
      <c r="O119" s="78"/>
      <c r="P119" s="334" t="s">
        <v>65</v>
      </c>
      <c r="Q119" s="334"/>
      <c r="R119" s="334"/>
      <c r="S119" s="334"/>
      <c r="T119" s="334"/>
      <c r="U119" s="78"/>
      <c r="V119" s="78"/>
      <c r="W119" s="196"/>
      <c r="X119" s="196"/>
      <c r="Y119" s="196"/>
      <c r="Z119" s="196"/>
      <c r="AA119" s="196"/>
      <c r="AB119" s="78"/>
      <c r="AC119" s="78"/>
      <c r="AD119" s="196"/>
      <c r="AE119" s="183"/>
      <c r="AF119" s="78"/>
      <c r="AG119" s="78"/>
      <c r="AH119" s="78"/>
      <c r="AI119" s="78"/>
      <c r="AJ119" s="78"/>
      <c r="AK119" s="78"/>
      <c r="AL119" s="115"/>
      <c r="AM119" s="78"/>
      <c r="AN119" s="116"/>
      <c r="AO119" s="116"/>
      <c r="AP119" s="78"/>
      <c r="AQ119" s="78"/>
      <c r="AR119" s="78"/>
      <c r="AS119" s="78"/>
      <c r="AT119" s="78"/>
      <c r="AU119" s="78"/>
      <c r="AV119" s="78"/>
      <c r="AW119" s="78"/>
      <c r="AX119" s="78"/>
      <c r="AY119" s="78"/>
      <c r="AZ119" s="78"/>
      <c r="BA119" s="117"/>
    </row>
    <row r="120" spans="1:53" x14ac:dyDescent="0.2">
      <c r="A120" s="118" t="s">
        <v>66</v>
      </c>
      <c r="B120" s="134"/>
      <c r="C120" s="119"/>
      <c r="E120" s="328" t="s">
        <v>67</v>
      </c>
      <c r="F120" s="328"/>
      <c r="G120" s="328"/>
      <c r="H120" s="328"/>
      <c r="I120" s="328"/>
      <c r="J120" s="328"/>
      <c r="L120" s="329"/>
      <c r="M120" s="329"/>
      <c r="N120" s="329"/>
      <c r="P120" s="330"/>
      <c r="Q120" s="330"/>
      <c r="R120" s="330"/>
      <c r="S120" s="330"/>
      <c r="T120" s="330"/>
      <c r="U120" s="111"/>
      <c r="V120" s="111"/>
      <c r="W120" s="195"/>
      <c r="X120" s="195"/>
      <c r="Y120" s="195"/>
      <c r="Z120" s="195"/>
      <c r="AA120" s="195"/>
      <c r="AB120" s="111"/>
      <c r="AC120" s="111"/>
      <c r="AD120" s="195"/>
      <c r="AE120" s="182"/>
      <c r="AF120" s="111"/>
      <c r="AG120" s="111"/>
      <c r="AH120" s="111"/>
      <c r="AI120" s="111"/>
      <c r="AJ120" s="111"/>
      <c r="AK120" s="340">
        <f ca="1">AO3</f>
        <v>43522</v>
      </c>
      <c r="AL120" s="340"/>
      <c r="AM120" s="340"/>
      <c r="AN120" s="112"/>
      <c r="AO120" s="112"/>
    </row>
    <row r="121" spans="1:53" x14ac:dyDescent="0.2">
      <c r="A121" s="78"/>
      <c r="B121" s="78"/>
      <c r="C121" s="120"/>
      <c r="D121" s="78"/>
      <c r="E121" s="334" t="s">
        <v>63</v>
      </c>
      <c r="F121" s="334"/>
      <c r="G121" s="334"/>
      <c r="H121" s="334"/>
      <c r="I121" s="334"/>
      <c r="J121" s="334"/>
      <c r="K121" s="78"/>
      <c r="L121" s="334" t="s">
        <v>64</v>
      </c>
      <c r="M121" s="334"/>
      <c r="N121" s="334"/>
      <c r="O121" s="78"/>
      <c r="P121" s="334" t="s">
        <v>65</v>
      </c>
      <c r="Q121" s="334"/>
      <c r="R121" s="334"/>
      <c r="S121" s="334"/>
      <c r="T121" s="334"/>
      <c r="U121" s="116"/>
      <c r="V121" s="116"/>
      <c r="W121" s="197"/>
      <c r="X121" s="197"/>
      <c r="Y121" s="197"/>
      <c r="Z121" s="197"/>
      <c r="AA121" s="197"/>
      <c r="AB121" s="116"/>
      <c r="AC121" s="116"/>
      <c r="AD121" s="197"/>
      <c r="AE121" s="184"/>
      <c r="AF121" s="116"/>
      <c r="AG121" s="116"/>
      <c r="AH121" s="116"/>
      <c r="AI121" s="116"/>
      <c r="AJ121" s="116"/>
      <c r="AK121" s="116"/>
      <c r="AL121" s="78"/>
      <c r="AM121" s="116"/>
      <c r="AN121" s="116"/>
      <c r="AO121" s="116"/>
      <c r="AP121" s="78"/>
      <c r="AQ121" s="78"/>
      <c r="AR121" s="78"/>
      <c r="AS121" s="78"/>
      <c r="AT121" s="78"/>
      <c r="AU121" s="78"/>
      <c r="AV121" s="78"/>
      <c r="AW121" s="78"/>
      <c r="AX121" s="78"/>
      <c r="AY121" s="78"/>
      <c r="AZ121" s="78"/>
      <c r="BA121" s="117"/>
    </row>
    <row r="123" spans="1:53" x14ac:dyDescent="0.2">
      <c r="D123" s="341" t="s">
        <v>68</v>
      </c>
      <c r="E123" s="342"/>
      <c r="F123" s="342"/>
      <c r="G123" s="342"/>
      <c r="H123" s="342"/>
      <c r="I123" s="342"/>
      <c r="J123" s="342"/>
      <c r="K123" s="342"/>
      <c r="L123" s="342"/>
      <c r="M123" s="342"/>
      <c r="N123" s="342"/>
      <c r="O123" s="342"/>
      <c r="P123" s="342"/>
      <c r="Q123" s="342"/>
      <c r="R123" s="342"/>
      <c r="S123" s="342"/>
      <c r="T123" s="342"/>
      <c r="U123" s="342"/>
      <c r="V123" s="342"/>
      <c r="W123" s="342"/>
      <c r="X123" s="342"/>
      <c r="Y123" s="342"/>
      <c r="Z123" s="342"/>
      <c r="AA123" s="342"/>
      <c r="AB123" s="342"/>
      <c r="AC123" s="342"/>
      <c r="AD123" s="342"/>
      <c r="AE123" s="342"/>
      <c r="AF123" s="342"/>
      <c r="AG123" s="342"/>
      <c r="AH123" s="342"/>
      <c r="AI123" s="342"/>
      <c r="AJ123" s="342"/>
      <c r="AK123" s="342"/>
      <c r="AL123" s="342"/>
      <c r="AM123" s="342"/>
    </row>
    <row r="124" spans="1:53" x14ac:dyDescent="0.2">
      <c r="D124" s="121" t="s">
        <v>10</v>
      </c>
      <c r="E124" s="148" t="s">
        <v>69</v>
      </c>
      <c r="F124" s="327" t="s">
        <v>70</v>
      </c>
      <c r="G124" s="327"/>
      <c r="H124" s="327"/>
      <c r="I124" s="327"/>
      <c r="J124" s="327"/>
      <c r="K124" s="327"/>
      <c r="L124" s="327"/>
      <c r="M124" s="327"/>
      <c r="N124" s="327"/>
      <c r="O124" s="327"/>
      <c r="P124" s="327"/>
      <c r="Q124" s="327"/>
      <c r="R124" s="327"/>
      <c r="S124" s="327"/>
      <c r="T124" s="327"/>
      <c r="U124" s="327"/>
      <c r="V124" s="327"/>
      <c r="W124" s="327"/>
      <c r="X124" s="327"/>
      <c r="Y124" s="327"/>
      <c r="Z124" s="327"/>
      <c r="AA124" s="327"/>
      <c r="AB124" s="327"/>
      <c r="AC124" s="327"/>
      <c r="AD124" s="327"/>
      <c r="AE124" s="327"/>
      <c r="AF124" s="327"/>
      <c r="AG124" s="327"/>
      <c r="AH124" s="327"/>
      <c r="AI124" s="327"/>
      <c r="AJ124" s="327"/>
      <c r="AK124" s="327"/>
      <c r="AL124" s="327"/>
      <c r="AM124" s="327"/>
    </row>
    <row r="125" spans="1:53" x14ac:dyDescent="0.2">
      <c r="D125" s="121" t="s">
        <v>11</v>
      </c>
      <c r="E125" s="148" t="s">
        <v>69</v>
      </c>
      <c r="F125" s="327" t="s">
        <v>71</v>
      </c>
      <c r="G125" s="327"/>
      <c r="H125" s="327"/>
      <c r="I125" s="327"/>
      <c r="J125" s="327"/>
      <c r="K125" s="327"/>
      <c r="L125" s="327"/>
      <c r="M125" s="327"/>
      <c r="N125" s="327"/>
      <c r="O125" s="327"/>
      <c r="P125" s="327"/>
      <c r="Q125" s="327"/>
      <c r="R125" s="327"/>
      <c r="S125" s="327"/>
      <c r="T125" s="327"/>
      <c r="U125" s="327"/>
      <c r="V125" s="327"/>
      <c r="W125" s="327"/>
      <c r="X125" s="327"/>
      <c r="Y125" s="327"/>
      <c r="Z125" s="327"/>
      <c r="AA125" s="327"/>
      <c r="AB125" s="327"/>
      <c r="AC125" s="327"/>
      <c r="AD125" s="327"/>
      <c r="AE125" s="327"/>
      <c r="AF125" s="327"/>
      <c r="AG125" s="327"/>
      <c r="AH125" s="327"/>
      <c r="AI125" s="327"/>
      <c r="AJ125" s="327"/>
      <c r="AK125" s="327"/>
      <c r="AL125" s="327"/>
      <c r="AM125" s="327"/>
    </row>
    <row r="126" spans="1:53" x14ac:dyDescent="0.2">
      <c r="D126" s="121" t="s">
        <v>72</v>
      </c>
      <c r="E126" s="148" t="s">
        <v>69</v>
      </c>
      <c r="F126" s="327" t="s">
        <v>73</v>
      </c>
      <c r="G126" s="327"/>
      <c r="H126" s="327"/>
      <c r="I126" s="327"/>
      <c r="J126" s="327"/>
      <c r="K126" s="327"/>
      <c r="L126" s="327"/>
      <c r="M126" s="327"/>
      <c r="N126" s="327"/>
      <c r="O126" s="327"/>
      <c r="P126" s="327"/>
      <c r="Q126" s="327"/>
      <c r="R126" s="327"/>
      <c r="S126" s="327"/>
      <c r="T126" s="327"/>
      <c r="U126" s="327"/>
      <c r="V126" s="327"/>
      <c r="W126" s="327"/>
      <c r="X126" s="327"/>
      <c r="Y126" s="327"/>
      <c r="Z126" s="327"/>
      <c r="AA126" s="327"/>
      <c r="AB126" s="327"/>
      <c r="AC126" s="327"/>
      <c r="AD126" s="327"/>
      <c r="AE126" s="327"/>
      <c r="AF126" s="327"/>
      <c r="AG126" s="327"/>
      <c r="AH126" s="327"/>
      <c r="AI126" s="327"/>
      <c r="AJ126" s="327"/>
      <c r="AK126" s="327"/>
      <c r="AL126" s="327"/>
      <c r="AM126" s="327"/>
    </row>
    <row r="127" spans="1:53" x14ac:dyDescent="0.2">
      <c r="D127" s="121" t="s">
        <v>74</v>
      </c>
      <c r="E127" s="148" t="s">
        <v>69</v>
      </c>
      <c r="F127" s="327" t="s">
        <v>75</v>
      </c>
      <c r="G127" s="327"/>
      <c r="H127" s="327"/>
      <c r="I127" s="327"/>
      <c r="J127" s="327"/>
      <c r="K127" s="327"/>
      <c r="L127" s="327"/>
      <c r="M127" s="327"/>
      <c r="N127" s="327"/>
      <c r="O127" s="327"/>
      <c r="P127" s="327"/>
      <c r="Q127" s="327"/>
      <c r="R127" s="327"/>
      <c r="S127" s="327"/>
      <c r="T127" s="327"/>
      <c r="U127" s="327"/>
      <c r="V127" s="327"/>
      <c r="W127" s="327"/>
      <c r="X127" s="327"/>
      <c r="Y127" s="327"/>
      <c r="Z127" s="327"/>
      <c r="AA127" s="327"/>
      <c r="AB127" s="327"/>
      <c r="AC127" s="327"/>
      <c r="AD127" s="327"/>
      <c r="AE127" s="327"/>
      <c r="AF127" s="327"/>
      <c r="AG127" s="327"/>
      <c r="AH127" s="327"/>
      <c r="AI127" s="327"/>
      <c r="AJ127" s="327"/>
      <c r="AK127" s="327"/>
      <c r="AL127" s="327"/>
      <c r="AM127" s="327"/>
    </row>
    <row r="128" spans="1:53" x14ac:dyDescent="0.2">
      <c r="D128" s="121" t="s">
        <v>50</v>
      </c>
      <c r="E128" s="148" t="s">
        <v>69</v>
      </c>
      <c r="F128" s="327" t="s">
        <v>76</v>
      </c>
      <c r="G128" s="327"/>
      <c r="H128" s="327"/>
      <c r="I128" s="327"/>
      <c r="J128" s="327"/>
      <c r="K128" s="327"/>
      <c r="L128" s="327"/>
      <c r="M128" s="327"/>
      <c r="N128" s="327"/>
      <c r="O128" s="327"/>
      <c r="P128" s="327"/>
      <c r="Q128" s="327"/>
      <c r="R128" s="327"/>
      <c r="S128" s="327"/>
      <c r="T128" s="327"/>
      <c r="U128" s="327"/>
      <c r="V128" s="327"/>
      <c r="W128" s="327"/>
      <c r="X128" s="327"/>
      <c r="Y128" s="327"/>
      <c r="Z128" s="327"/>
      <c r="AA128" s="327"/>
      <c r="AB128" s="327"/>
      <c r="AC128" s="327"/>
      <c r="AD128" s="327"/>
      <c r="AE128" s="327"/>
      <c r="AF128" s="327"/>
      <c r="AG128" s="327"/>
      <c r="AH128" s="327"/>
      <c r="AI128" s="327"/>
      <c r="AJ128" s="327"/>
      <c r="AK128" s="327"/>
      <c r="AL128" s="327"/>
      <c r="AM128" s="327"/>
    </row>
    <row r="129" spans="4:39" x14ac:dyDescent="0.2">
      <c r="D129" s="121" t="s">
        <v>51</v>
      </c>
      <c r="E129" s="148" t="s">
        <v>69</v>
      </c>
      <c r="F129" s="327" t="s">
        <v>77</v>
      </c>
      <c r="G129" s="327"/>
      <c r="H129" s="327"/>
      <c r="I129" s="327"/>
      <c r="J129" s="327"/>
      <c r="K129" s="327"/>
      <c r="L129" s="327"/>
      <c r="M129" s="327"/>
      <c r="N129" s="327"/>
      <c r="O129" s="327"/>
      <c r="P129" s="327"/>
      <c r="Q129" s="327"/>
      <c r="R129" s="327"/>
      <c r="S129" s="327"/>
      <c r="T129" s="327"/>
      <c r="U129" s="327"/>
      <c r="V129" s="327"/>
      <c r="W129" s="327"/>
      <c r="X129" s="327"/>
      <c r="Y129" s="327"/>
      <c r="Z129" s="327"/>
      <c r="AA129" s="327"/>
      <c r="AB129" s="327"/>
      <c r="AC129" s="327"/>
      <c r="AD129" s="327"/>
      <c r="AE129" s="327"/>
      <c r="AF129" s="327"/>
      <c r="AG129" s="327"/>
      <c r="AH129" s="327"/>
      <c r="AI129" s="327"/>
      <c r="AJ129" s="327"/>
      <c r="AK129" s="327"/>
      <c r="AL129" s="327"/>
      <c r="AM129" s="327"/>
    </row>
    <row r="130" spans="4:39" x14ac:dyDescent="0.2">
      <c r="D130" s="121" t="s">
        <v>55</v>
      </c>
      <c r="E130" s="148" t="s">
        <v>69</v>
      </c>
      <c r="F130" s="327" t="s">
        <v>42</v>
      </c>
      <c r="G130" s="327"/>
      <c r="H130" s="327"/>
      <c r="I130" s="327"/>
      <c r="J130" s="327"/>
      <c r="K130" s="327"/>
      <c r="L130" s="327"/>
      <c r="M130" s="327"/>
      <c r="N130" s="327"/>
      <c r="O130" s="327"/>
      <c r="P130" s="327"/>
      <c r="Q130" s="327"/>
      <c r="R130" s="327"/>
      <c r="S130" s="327"/>
      <c r="T130" s="327"/>
      <c r="U130" s="327"/>
      <c r="V130" s="327"/>
      <c r="W130" s="327"/>
      <c r="X130" s="327"/>
      <c r="Y130" s="327"/>
      <c r="Z130" s="327"/>
      <c r="AA130" s="327"/>
      <c r="AB130" s="327"/>
      <c r="AC130" s="327"/>
      <c r="AD130" s="327"/>
      <c r="AE130" s="327"/>
      <c r="AF130" s="327"/>
      <c r="AG130" s="327"/>
      <c r="AH130" s="327"/>
      <c r="AI130" s="327"/>
      <c r="AJ130" s="327"/>
      <c r="AK130" s="327"/>
      <c r="AL130" s="327"/>
      <c r="AM130" s="327"/>
    </row>
    <row r="131" spans="4:39" x14ac:dyDescent="0.2">
      <c r="D131" s="121" t="s">
        <v>78</v>
      </c>
      <c r="E131" s="148" t="s">
        <v>69</v>
      </c>
      <c r="F131" s="327" t="s">
        <v>79</v>
      </c>
      <c r="G131" s="327"/>
      <c r="H131" s="327"/>
      <c r="I131" s="327"/>
      <c r="J131" s="327"/>
      <c r="K131" s="327"/>
      <c r="L131" s="327"/>
      <c r="M131" s="327"/>
      <c r="N131" s="327"/>
      <c r="O131" s="327"/>
      <c r="P131" s="327"/>
      <c r="Q131" s="327"/>
      <c r="R131" s="327"/>
      <c r="S131" s="327"/>
      <c r="T131" s="327"/>
      <c r="U131" s="327"/>
      <c r="V131" s="327"/>
      <c r="W131" s="327"/>
      <c r="X131" s="327"/>
      <c r="Y131" s="327"/>
      <c r="Z131" s="327"/>
      <c r="AA131" s="327"/>
      <c r="AB131" s="327"/>
      <c r="AC131" s="327"/>
      <c r="AD131" s="327"/>
      <c r="AE131" s="327"/>
      <c r="AF131" s="327"/>
      <c r="AG131" s="327"/>
      <c r="AH131" s="327"/>
      <c r="AI131" s="327"/>
      <c r="AJ131" s="327"/>
      <c r="AK131" s="327"/>
      <c r="AL131" s="327"/>
      <c r="AM131" s="327"/>
    </row>
    <row r="132" spans="4:39" x14ac:dyDescent="0.2">
      <c r="D132" s="121" t="s">
        <v>56</v>
      </c>
      <c r="E132" s="148" t="s">
        <v>69</v>
      </c>
      <c r="F132" s="327" t="s">
        <v>80</v>
      </c>
      <c r="G132" s="327"/>
      <c r="H132" s="327"/>
      <c r="I132" s="327"/>
      <c r="J132" s="327"/>
      <c r="K132" s="327"/>
      <c r="L132" s="327"/>
      <c r="M132" s="327"/>
      <c r="N132" s="327"/>
      <c r="O132" s="327"/>
      <c r="P132" s="327"/>
      <c r="Q132" s="327"/>
      <c r="R132" s="327"/>
      <c r="S132" s="327"/>
      <c r="T132" s="327"/>
      <c r="U132" s="327"/>
      <c r="V132" s="327"/>
      <c r="W132" s="327"/>
      <c r="X132" s="327"/>
      <c r="Y132" s="327"/>
      <c r="Z132" s="327"/>
      <c r="AA132" s="327"/>
      <c r="AB132" s="327"/>
      <c r="AC132" s="327"/>
      <c r="AD132" s="327"/>
      <c r="AE132" s="327"/>
      <c r="AF132" s="327"/>
      <c r="AG132" s="327"/>
      <c r="AH132" s="327"/>
      <c r="AI132" s="327"/>
      <c r="AJ132" s="327"/>
      <c r="AK132" s="327"/>
      <c r="AL132" s="327"/>
      <c r="AM132" s="327"/>
    </row>
    <row r="133" spans="4:39" x14ac:dyDescent="0.2">
      <c r="D133" s="121" t="s">
        <v>57</v>
      </c>
      <c r="E133" s="148" t="s">
        <v>69</v>
      </c>
      <c r="F133" s="327" t="s">
        <v>81</v>
      </c>
      <c r="G133" s="327"/>
      <c r="H133" s="327"/>
      <c r="I133" s="327"/>
      <c r="J133" s="327"/>
      <c r="K133" s="327"/>
      <c r="L133" s="327"/>
      <c r="M133" s="327"/>
      <c r="N133" s="327"/>
      <c r="O133" s="327"/>
      <c r="P133" s="327"/>
      <c r="Q133" s="327"/>
      <c r="R133" s="327"/>
      <c r="S133" s="327"/>
      <c r="T133" s="327"/>
      <c r="U133" s="327"/>
      <c r="V133" s="327"/>
      <c r="W133" s="327"/>
      <c r="X133" s="327"/>
      <c r="Y133" s="327"/>
      <c r="Z133" s="327"/>
      <c r="AA133" s="327"/>
      <c r="AB133" s="327"/>
      <c r="AC133" s="327"/>
      <c r="AD133" s="327"/>
      <c r="AE133" s="327"/>
      <c r="AF133" s="327"/>
      <c r="AG133" s="327"/>
      <c r="AH133" s="327"/>
      <c r="AI133" s="327"/>
      <c r="AJ133" s="327"/>
      <c r="AK133" s="327"/>
      <c r="AL133" s="327"/>
      <c r="AM133" s="327"/>
    </row>
    <row r="134" spans="4:39" x14ac:dyDescent="0.2">
      <c r="D134" s="121" t="s">
        <v>53</v>
      </c>
      <c r="E134" s="148" t="s">
        <v>69</v>
      </c>
      <c r="F134" s="327" t="s">
        <v>82</v>
      </c>
      <c r="G134" s="327"/>
      <c r="H134" s="327"/>
      <c r="I134" s="327"/>
      <c r="J134" s="327"/>
      <c r="K134" s="327"/>
      <c r="L134" s="327"/>
      <c r="M134" s="327"/>
      <c r="N134" s="327"/>
      <c r="O134" s="327"/>
      <c r="P134" s="327"/>
      <c r="Q134" s="327"/>
      <c r="R134" s="327"/>
      <c r="S134" s="327"/>
      <c r="T134" s="327"/>
      <c r="U134" s="327"/>
      <c r="V134" s="327"/>
      <c r="W134" s="327"/>
      <c r="X134" s="327"/>
      <c r="Y134" s="327"/>
      <c r="Z134" s="327"/>
      <c r="AA134" s="327"/>
      <c r="AB134" s="327"/>
      <c r="AC134" s="327"/>
      <c r="AD134" s="327"/>
      <c r="AE134" s="327"/>
      <c r="AF134" s="327"/>
      <c r="AG134" s="327"/>
      <c r="AH134" s="327"/>
      <c r="AI134" s="327"/>
      <c r="AJ134" s="327"/>
      <c r="AK134" s="327"/>
      <c r="AL134" s="327"/>
      <c r="AM134" s="327"/>
    </row>
    <row r="135" spans="4:39" x14ac:dyDescent="0.2">
      <c r="D135" s="121" t="s">
        <v>58</v>
      </c>
      <c r="E135" s="148" t="s">
        <v>69</v>
      </c>
      <c r="F135" s="327" t="s">
        <v>45</v>
      </c>
      <c r="G135" s="327"/>
      <c r="H135" s="327"/>
      <c r="I135" s="327"/>
      <c r="J135" s="327"/>
      <c r="K135" s="327"/>
      <c r="L135" s="327"/>
      <c r="M135" s="327"/>
      <c r="N135" s="327"/>
      <c r="O135" s="327"/>
      <c r="P135" s="327"/>
      <c r="Q135" s="327"/>
      <c r="R135" s="327"/>
      <c r="S135" s="327"/>
      <c r="T135" s="327"/>
      <c r="U135" s="327"/>
      <c r="V135" s="327"/>
      <c r="W135" s="327"/>
      <c r="X135" s="327"/>
      <c r="Y135" s="327"/>
      <c r="Z135" s="327"/>
      <c r="AA135" s="327"/>
      <c r="AB135" s="327"/>
      <c r="AC135" s="327"/>
      <c r="AD135" s="327"/>
      <c r="AE135" s="327"/>
      <c r="AF135" s="327"/>
      <c r="AG135" s="327"/>
      <c r="AH135" s="327"/>
      <c r="AI135" s="327"/>
      <c r="AJ135" s="327"/>
      <c r="AK135" s="327"/>
      <c r="AL135" s="327"/>
      <c r="AM135" s="327"/>
    </row>
    <row r="136" spans="4:39" x14ac:dyDescent="0.2">
      <c r="D136" s="121" t="s">
        <v>59</v>
      </c>
      <c r="E136" s="148" t="s">
        <v>69</v>
      </c>
      <c r="F136" s="327" t="s">
        <v>46</v>
      </c>
      <c r="G136" s="327"/>
      <c r="H136" s="327"/>
      <c r="I136" s="327"/>
      <c r="J136" s="327"/>
      <c r="K136" s="327"/>
      <c r="L136" s="327"/>
      <c r="M136" s="327"/>
      <c r="N136" s="327"/>
      <c r="O136" s="327"/>
      <c r="P136" s="327"/>
      <c r="Q136" s="327"/>
      <c r="R136" s="327"/>
      <c r="S136" s="327"/>
      <c r="T136" s="327"/>
      <c r="U136" s="327"/>
      <c r="V136" s="327"/>
      <c r="W136" s="327"/>
      <c r="X136" s="327"/>
      <c r="Y136" s="327"/>
      <c r="Z136" s="327"/>
      <c r="AA136" s="327"/>
      <c r="AB136" s="327"/>
      <c r="AC136" s="327"/>
      <c r="AD136" s="327"/>
      <c r="AE136" s="327"/>
      <c r="AF136" s="327"/>
      <c r="AG136" s="327"/>
      <c r="AH136" s="327"/>
      <c r="AI136" s="327"/>
      <c r="AJ136" s="327"/>
      <c r="AK136" s="327"/>
      <c r="AL136" s="327"/>
      <c r="AM136" s="327"/>
    </row>
    <row r="137" spans="4:39" ht="13.5" thickBot="1" x14ac:dyDescent="0.25">
      <c r="D137" s="121" t="s">
        <v>54</v>
      </c>
      <c r="E137" s="148" t="s">
        <v>69</v>
      </c>
      <c r="F137" s="327" t="s">
        <v>83</v>
      </c>
      <c r="G137" s="327"/>
      <c r="H137" s="327"/>
      <c r="I137" s="327"/>
      <c r="J137" s="327"/>
      <c r="K137" s="327"/>
      <c r="L137" s="327"/>
      <c r="M137" s="327"/>
      <c r="N137" s="327"/>
      <c r="O137" s="327"/>
      <c r="P137" s="327"/>
      <c r="Q137" s="327"/>
      <c r="R137" s="327"/>
      <c r="S137" s="327"/>
      <c r="T137" s="327"/>
      <c r="U137" s="327"/>
      <c r="V137" s="327"/>
      <c r="W137" s="327"/>
      <c r="X137" s="327"/>
      <c r="Y137" s="327"/>
      <c r="Z137" s="327"/>
      <c r="AA137" s="327"/>
      <c r="AB137" s="327"/>
      <c r="AC137" s="327"/>
      <c r="AD137" s="327"/>
      <c r="AE137" s="327"/>
      <c r="AF137" s="327"/>
      <c r="AG137" s="327"/>
      <c r="AH137" s="327"/>
      <c r="AI137" s="327"/>
      <c r="AJ137" s="327"/>
      <c r="AK137" s="327"/>
      <c r="AL137" s="327"/>
      <c r="AM137" s="327"/>
    </row>
    <row r="138" spans="4:39" ht="13.5" thickBot="1" x14ac:dyDescent="0.25">
      <c r="D138" s="89" t="s">
        <v>497</v>
      </c>
      <c r="E138" s="148" t="s">
        <v>69</v>
      </c>
      <c r="F138" s="327" t="s">
        <v>47</v>
      </c>
      <c r="G138" s="327"/>
      <c r="H138" s="327"/>
      <c r="I138" s="327"/>
      <c r="J138" s="327"/>
      <c r="K138" s="327"/>
      <c r="L138" s="327"/>
      <c r="M138" s="327"/>
      <c r="N138" s="327"/>
      <c r="O138" s="327"/>
      <c r="P138" s="327"/>
      <c r="Q138" s="327"/>
      <c r="R138" s="327"/>
      <c r="S138" s="327"/>
      <c r="T138" s="327"/>
      <c r="U138" s="327"/>
      <c r="V138" s="327"/>
      <c r="W138" s="327"/>
      <c r="X138" s="327"/>
      <c r="Y138" s="327"/>
      <c r="Z138" s="327"/>
      <c r="AA138" s="327"/>
      <c r="AB138" s="327"/>
      <c r="AC138" s="327"/>
      <c r="AD138" s="327"/>
      <c r="AE138" s="327"/>
      <c r="AF138" s="327"/>
      <c r="AG138" s="327"/>
      <c r="AH138" s="327"/>
      <c r="AI138" s="327"/>
      <c r="AJ138" s="327"/>
      <c r="AK138" s="327"/>
      <c r="AL138" s="327"/>
      <c r="AM138" s="327"/>
    </row>
    <row r="139" spans="4:39" x14ac:dyDescent="0.2">
      <c r="D139" s="121" t="s">
        <v>60</v>
      </c>
      <c r="E139" s="148" t="s">
        <v>69</v>
      </c>
      <c r="F139" s="327" t="s">
        <v>48</v>
      </c>
      <c r="G139" s="327"/>
      <c r="H139" s="327"/>
      <c r="I139" s="327"/>
      <c r="J139" s="327"/>
      <c r="K139" s="327"/>
      <c r="L139" s="327"/>
      <c r="M139" s="327"/>
      <c r="N139" s="327"/>
      <c r="O139" s="327"/>
      <c r="P139" s="327"/>
      <c r="Q139" s="327"/>
      <c r="R139" s="327"/>
      <c r="S139" s="327"/>
      <c r="T139" s="327"/>
      <c r="U139" s="327"/>
      <c r="V139" s="327"/>
      <c r="W139" s="327"/>
      <c r="X139" s="327"/>
      <c r="Y139" s="327"/>
      <c r="Z139" s="327"/>
      <c r="AA139" s="327"/>
      <c r="AB139" s="327"/>
      <c r="AC139" s="327"/>
      <c r="AD139" s="327"/>
      <c r="AE139" s="327"/>
      <c r="AF139" s="327"/>
      <c r="AG139" s="327"/>
      <c r="AH139" s="327"/>
      <c r="AI139" s="327"/>
      <c r="AJ139" s="327"/>
      <c r="AK139" s="327"/>
      <c r="AL139" s="327"/>
      <c r="AM139" s="327"/>
    </row>
    <row r="140" spans="4:39" x14ac:dyDescent="0.2">
      <c r="E140" s="149"/>
    </row>
    <row r="141" spans="4:39" x14ac:dyDescent="0.2">
      <c r="E141" s="149"/>
    </row>
    <row r="142" spans="4:39" x14ac:dyDescent="0.2">
      <c r="E142" s="149"/>
    </row>
    <row r="143" spans="4:39" x14ac:dyDescent="0.2">
      <c r="E143" s="149"/>
    </row>
  </sheetData>
  <autoFilter ref="AK8:BA8"/>
  <mergeCells count="619">
    <mergeCell ref="AP49:AP52"/>
    <mergeCell ref="AQ49:AQ52"/>
    <mergeCell ref="C57:C60"/>
    <mergeCell ref="D57:D60"/>
    <mergeCell ref="AP17:AP20"/>
    <mergeCell ref="AQ17:AQ20"/>
    <mergeCell ref="C25:C28"/>
    <mergeCell ref="D25:D28"/>
    <mergeCell ref="AK25:AK28"/>
    <mergeCell ref="AL25:AL28"/>
    <mergeCell ref="AP25:AP28"/>
    <mergeCell ref="AQ25:AQ28"/>
    <mergeCell ref="AQ45:AQ48"/>
    <mergeCell ref="AK57:AK60"/>
    <mergeCell ref="AL57:AL60"/>
    <mergeCell ref="AP57:AP60"/>
    <mergeCell ref="AQ57:AQ60"/>
    <mergeCell ref="A1:O1"/>
    <mergeCell ref="AE1:AJ1"/>
    <mergeCell ref="AL1:AN2"/>
    <mergeCell ref="AO1:AQ2"/>
    <mergeCell ref="AE2:AG2"/>
    <mergeCell ref="AH2:AJ2"/>
    <mergeCell ref="H5:Q5"/>
    <mergeCell ref="R5:AK5"/>
    <mergeCell ref="A6:A7"/>
    <mergeCell ref="B6:B7"/>
    <mergeCell ref="C6:C7"/>
    <mergeCell ref="D6:D7"/>
    <mergeCell ref="E6:E7"/>
    <mergeCell ref="F6:AJ6"/>
    <mergeCell ref="AK6:AK7"/>
    <mergeCell ref="A3:O3"/>
    <mergeCell ref="AE3:AG3"/>
    <mergeCell ref="AH3:AJ3"/>
    <mergeCell ref="AL3:AN3"/>
    <mergeCell ref="AO3:AQ3"/>
    <mergeCell ref="I4:U4"/>
    <mergeCell ref="AX6:AX7"/>
    <mergeCell ref="AY6:AY7"/>
    <mergeCell ref="AZ6:AZ7"/>
    <mergeCell ref="BA6:BA7"/>
    <mergeCell ref="A9:A12"/>
    <mergeCell ref="B9:B12"/>
    <mergeCell ref="C9:C12"/>
    <mergeCell ref="D9:D12"/>
    <mergeCell ref="AK9:AK12"/>
    <mergeCell ref="AL9:AL12"/>
    <mergeCell ref="AR6:AR7"/>
    <mergeCell ref="AS6:AS7"/>
    <mergeCell ref="AT6:AT7"/>
    <mergeCell ref="AU6:AU7"/>
    <mergeCell ref="AV6:AV7"/>
    <mergeCell ref="AW6:AW7"/>
    <mergeCell ref="AL6:AL7"/>
    <mergeCell ref="AM6:AM7"/>
    <mergeCell ref="AN6:AN7"/>
    <mergeCell ref="AO6:AO7"/>
    <mergeCell ref="AP6:AP7"/>
    <mergeCell ref="AQ6:AQ7"/>
    <mergeCell ref="AY9:AY12"/>
    <mergeCell ref="AZ9:AZ12"/>
    <mergeCell ref="BA9:BA12"/>
    <mergeCell ref="A13:A16"/>
    <mergeCell ref="B13:B16"/>
    <mergeCell ref="C13:C16"/>
    <mergeCell ref="D13:D16"/>
    <mergeCell ref="AK13:AK16"/>
    <mergeCell ref="AL13:AL16"/>
    <mergeCell ref="AM13:AM16"/>
    <mergeCell ref="AS9:AS12"/>
    <mergeCell ref="AT9:AT12"/>
    <mergeCell ref="AU9:AU12"/>
    <mergeCell ref="AV9:AV12"/>
    <mergeCell ref="AW9:AW12"/>
    <mergeCell ref="AX9:AX12"/>
    <mergeCell ref="AM9:AM12"/>
    <mergeCell ref="AN9:AN12"/>
    <mergeCell ref="AO9:AO12"/>
    <mergeCell ref="AP9:AP12"/>
    <mergeCell ref="AQ9:AQ12"/>
    <mergeCell ref="AR9:AR12"/>
    <mergeCell ref="AQ13:AQ16"/>
    <mergeCell ref="AR17:AR20"/>
    <mergeCell ref="AS17:AS20"/>
    <mergeCell ref="AT17:AT20"/>
    <mergeCell ref="AZ13:AZ16"/>
    <mergeCell ref="BA13:BA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T13:AT16"/>
    <mergeCell ref="AU13:AU16"/>
    <mergeCell ref="AV13:AV16"/>
    <mergeCell ref="AW13:AW16"/>
    <mergeCell ref="AX13:AX16"/>
    <mergeCell ref="AY13:AY16"/>
    <mergeCell ref="AN13:AN16"/>
    <mergeCell ref="AO13:AO16"/>
    <mergeCell ref="AP13:AP16"/>
    <mergeCell ref="AR13:AR16"/>
    <mergeCell ref="AS13:AS16"/>
    <mergeCell ref="BA21:BA24"/>
    <mergeCell ref="AP21:AP24"/>
    <mergeCell ref="AQ21:AQ24"/>
    <mergeCell ref="AR21:AR24"/>
    <mergeCell ref="AS21:AS24"/>
    <mergeCell ref="AT21:AT24"/>
    <mergeCell ref="AU21:AU24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U17:AU20"/>
    <mergeCell ref="AV17:AV20"/>
    <mergeCell ref="AW17:AW20"/>
    <mergeCell ref="AX17:AX20"/>
    <mergeCell ref="AY17:AY20"/>
    <mergeCell ref="AZ17:AZ20"/>
    <mergeCell ref="AO17:AO20"/>
    <mergeCell ref="AV21:AV24"/>
    <mergeCell ref="AW21:AW24"/>
    <mergeCell ref="AX21:AX24"/>
    <mergeCell ref="AY21:AY24"/>
    <mergeCell ref="AZ21:AZ24"/>
    <mergeCell ref="AY25:AY28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S25:AS28"/>
    <mergeCell ref="AT25:AT28"/>
    <mergeCell ref="AU25:AU28"/>
    <mergeCell ref="AV25:AV28"/>
    <mergeCell ref="AW25:AW28"/>
    <mergeCell ref="AX25:AX28"/>
    <mergeCell ref="AM25:AM28"/>
    <mergeCell ref="AN25:AN28"/>
    <mergeCell ref="AO25:AO28"/>
    <mergeCell ref="AR25:AR28"/>
    <mergeCell ref="A25:A28"/>
    <mergeCell ref="B25:B28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T29:AT32"/>
    <mergeCell ref="AU29:AU32"/>
    <mergeCell ref="AV29:AV32"/>
    <mergeCell ref="AW29:AW32"/>
    <mergeCell ref="AX29:AX32"/>
    <mergeCell ref="AY29:AY32"/>
    <mergeCell ref="AN29:AN32"/>
    <mergeCell ref="AO29:AO32"/>
    <mergeCell ref="AP29:AP32"/>
    <mergeCell ref="AQ29:AQ32"/>
    <mergeCell ref="AR29:AR32"/>
    <mergeCell ref="AS29:AS32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O37:AO40"/>
    <mergeCell ref="AU33:AU36"/>
    <mergeCell ref="AV33:AV36"/>
    <mergeCell ref="AW33:AW36"/>
    <mergeCell ref="AX33:AX36"/>
    <mergeCell ref="AY33:AY36"/>
    <mergeCell ref="AZ33:AZ36"/>
    <mergeCell ref="AO33:AO36"/>
    <mergeCell ref="AP33:AP36"/>
    <mergeCell ref="AQ33:AQ36"/>
    <mergeCell ref="AR33:AR36"/>
    <mergeCell ref="AS33:AS36"/>
    <mergeCell ref="AT33:AT36"/>
    <mergeCell ref="AX37:AX40"/>
    <mergeCell ref="AY37:AY40"/>
    <mergeCell ref="AZ37:AZ40"/>
    <mergeCell ref="BA37:BA40"/>
    <mergeCell ref="AP37:AP40"/>
    <mergeCell ref="AQ37:AQ40"/>
    <mergeCell ref="AR37:AR40"/>
    <mergeCell ref="AS37:AS40"/>
    <mergeCell ref="AT37:AT40"/>
    <mergeCell ref="AU37:AU40"/>
    <mergeCell ref="AV37:AV40"/>
    <mergeCell ref="AW37:AW40"/>
    <mergeCell ref="AZ41:AZ44"/>
    <mergeCell ref="BA41:BA44"/>
    <mergeCell ref="AX41:AX44"/>
    <mergeCell ref="A41:A44"/>
    <mergeCell ref="B41:B44"/>
    <mergeCell ref="C41:C44"/>
    <mergeCell ref="D41:D44"/>
    <mergeCell ref="AK41:AK44"/>
    <mergeCell ref="AL41:AL44"/>
    <mergeCell ref="AS41:AS44"/>
    <mergeCell ref="AT41:AT44"/>
    <mergeCell ref="AU41:AU44"/>
    <mergeCell ref="AV41:AV44"/>
    <mergeCell ref="AW41:AW44"/>
    <mergeCell ref="AM41:AM44"/>
    <mergeCell ref="AN41:AN44"/>
    <mergeCell ref="AO41:AO44"/>
    <mergeCell ref="AP41:AP44"/>
    <mergeCell ref="AQ41:AQ44"/>
    <mergeCell ref="A45:A48"/>
    <mergeCell ref="B45:B48"/>
    <mergeCell ref="C45:C48"/>
    <mergeCell ref="D45:D48"/>
    <mergeCell ref="AK45:AK48"/>
    <mergeCell ref="AL45:AL48"/>
    <mergeCell ref="AM45:AM48"/>
    <mergeCell ref="AR41:AR44"/>
    <mergeCell ref="AY41:AY44"/>
    <mergeCell ref="AR49:AR52"/>
    <mergeCell ref="AS49:AS52"/>
    <mergeCell ref="AT49:AT52"/>
    <mergeCell ref="AZ45:AZ48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T45:AT48"/>
    <mergeCell ref="AU45:AU48"/>
    <mergeCell ref="AV45:AV48"/>
    <mergeCell ref="AW45:AW48"/>
    <mergeCell ref="AX45:AX48"/>
    <mergeCell ref="AY45:AY48"/>
    <mergeCell ref="AN45:AN48"/>
    <mergeCell ref="AO45:AO48"/>
    <mergeCell ref="AP45:AP48"/>
    <mergeCell ref="AR45:AR48"/>
    <mergeCell ref="AS45:AS48"/>
    <mergeCell ref="BA53:BA56"/>
    <mergeCell ref="AP53:AP56"/>
    <mergeCell ref="AQ53:AQ56"/>
    <mergeCell ref="AR53:AR56"/>
    <mergeCell ref="AS53:AS56"/>
    <mergeCell ref="AT53:AT56"/>
    <mergeCell ref="AU53:AU56"/>
    <mergeCell ref="BA49:BA52"/>
    <mergeCell ref="A53:A56"/>
    <mergeCell ref="B53:B56"/>
    <mergeCell ref="C53:C56"/>
    <mergeCell ref="D53:D56"/>
    <mergeCell ref="AK53:AK56"/>
    <mergeCell ref="AL53:AL56"/>
    <mergeCell ref="AM53:AM56"/>
    <mergeCell ref="AN53:AN56"/>
    <mergeCell ref="AO53:AO56"/>
    <mergeCell ref="AU49:AU52"/>
    <mergeCell ref="AV49:AV52"/>
    <mergeCell ref="AW49:AW52"/>
    <mergeCell ref="AX49:AX52"/>
    <mergeCell ref="AY49:AY52"/>
    <mergeCell ref="AZ49:AZ52"/>
    <mergeCell ref="AO49:AO52"/>
    <mergeCell ref="AV53:AV56"/>
    <mergeCell ref="AW53:AW56"/>
    <mergeCell ref="AX53:AX56"/>
    <mergeCell ref="AY53:AY56"/>
    <mergeCell ref="AZ53:AZ56"/>
    <mergeCell ref="AY57:AY60"/>
    <mergeCell ref="AZ57:AZ60"/>
    <mergeCell ref="BA57:BA60"/>
    <mergeCell ref="A61:A64"/>
    <mergeCell ref="B61:B64"/>
    <mergeCell ref="C61:C64"/>
    <mergeCell ref="D61:D64"/>
    <mergeCell ref="AK61:AK64"/>
    <mergeCell ref="AL61:AL64"/>
    <mergeCell ref="AM61:AM64"/>
    <mergeCell ref="AS57:AS60"/>
    <mergeCell ref="AT57:AT60"/>
    <mergeCell ref="AU57:AU60"/>
    <mergeCell ref="AV57:AV60"/>
    <mergeCell ref="AW57:AW60"/>
    <mergeCell ref="AX57:AX60"/>
    <mergeCell ref="AM57:AM60"/>
    <mergeCell ref="AN57:AN60"/>
    <mergeCell ref="AO57:AO60"/>
    <mergeCell ref="AR57:AR60"/>
    <mergeCell ref="A57:A60"/>
    <mergeCell ref="B57:B60"/>
    <mergeCell ref="AZ61:AZ64"/>
    <mergeCell ref="BA61:BA64"/>
    <mergeCell ref="A65:A68"/>
    <mergeCell ref="B65:B68"/>
    <mergeCell ref="C65:C68"/>
    <mergeCell ref="D65:D68"/>
    <mergeCell ref="AK65:AK68"/>
    <mergeCell ref="AL65:AL68"/>
    <mergeCell ref="AM65:AM68"/>
    <mergeCell ref="AN65:AN68"/>
    <mergeCell ref="AT61:AT64"/>
    <mergeCell ref="AU61:AU64"/>
    <mergeCell ref="AV61:AV64"/>
    <mergeCell ref="AW61:AW64"/>
    <mergeCell ref="AX61:AX64"/>
    <mergeCell ref="AY61:AY64"/>
    <mergeCell ref="AN61:AN64"/>
    <mergeCell ref="AO61:AO64"/>
    <mergeCell ref="AP61:AP64"/>
    <mergeCell ref="AQ61:AQ64"/>
    <mergeCell ref="AR61:AR64"/>
    <mergeCell ref="AS61:AS64"/>
    <mergeCell ref="BA65:BA68"/>
    <mergeCell ref="A69:A72"/>
    <mergeCell ref="B69:B72"/>
    <mergeCell ref="C69:C72"/>
    <mergeCell ref="D69:D72"/>
    <mergeCell ref="AK69:AK72"/>
    <mergeCell ref="AL69:AL72"/>
    <mergeCell ref="AM69:AM72"/>
    <mergeCell ref="AN69:AN72"/>
    <mergeCell ref="AO69:AO72"/>
    <mergeCell ref="AU65:AU68"/>
    <mergeCell ref="AV65:AV68"/>
    <mergeCell ref="AW65:AW68"/>
    <mergeCell ref="AX65:AX68"/>
    <mergeCell ref="AY65:AY68"/>
    <mergeCell ref="AZ65:AZ68"/>
    <mergeCell ref="AO65:AO68"/>
    <mergeCell ref="AP65:AP68"/>
    <mergeCell ref="AQ65:AQ68"/>
    <mergeCell ref="AR65:AR68"/>
    <mergeCell ref="AS65:AS68"/>
    <mergeCell ref="AT65:AT68"/>
    <mergeCell ref="AX69:AX72"/>
    <mergeCell ref="AY69:AY72"/>
    <mergeCell ref="AZ69:AZ72"/>
    <mergeCell ref="BA69:BA72"/>
    <mergeCell ref="AP69:AP72"/>
    <mergeCell ref="AQ69:AQ72"/>
    <mergeCell ref="AR69:AR72"/>
    <mergeCell ref="AS69:AS72"/>
    <mergeCell ref="AT69:AT72"/>
    <mergeCell ref="AU69:AU72"/>
    <mergeCell ref="AV69:AV72"/>
    <mergeCell ref="AW69:AW72"/>
    <mergeCell ref="AR73:AR76"/>
    <mergeCell ref="AY73:AY76"/>
    <mergeCell ref="AZ73:AZ76"/>
    <mergeCell ref="BA73:BA76"/>
    <mergeCell ref="AX73:AX76"/>
    <mergeCell ref="A73:A76"/>
    <mergeCell ref="B73:B76"/>
    <mergeCell ref="C73:C76"/>
    <mergeCell ref="D73:D76"/>
    <mergeCell ref="AK73:AK76"/>
    <mergeCell ref="AL73:AL76"/>
    <mergeCell ref="AS73:AS76"/>
    <mergeCell ref="AT73:AT76"/>
    <mergeCell ref="AU73:AU76"/>
    <mergeCell ref="AV73:AV76"/>
    <mergeCell ref="AW73:AW76"/>
    <mergeCell ref="AM73:AM76"/>
    <mergeCell ref="AN73:AN76"/>
    <mergeCell ref="AO73:AO76"/>
    <mergeCell ref="AP73:AP76"/>
    <mergeCell ref="AQ73:AQ76"/>
    <mergeCell ref="AQ77:AQ80"/>
    <mergeCell ref="AR77:AR80"/>
    <mergeCell ref="AS77:AS80"/>
    <mergeCell ref="A77:A80"/>
    <mergeCell ref="B77:B80"/>
    <mergeCell ref="C77:C80"/>
    <mergeCell ref="D77:D80"/>
    <mergeCell ref="AK77:AK80"/>
    <mergeCell ref="AL77:AL80"/>
    <mergeCell ref="AM77:AM80"/>
    <mergeCell ref="AP81:AP84"/>
    <mergeCell ref="AQ81:AQ84"/>
    <mergeCell ref="AR81:AR84"/>
    <mergeCell ref="AS81:AS84"/>
    <mergeCell ref="AT81:AT84"/>
    <mergeCell ref="AZ77:AZ80"/>
    <mergeCell ref="BA77:BA80"/>
    <mergeCell ref="A81:A84"/>
    <mergeCell ref="B81:B84"/>
    <mergeCell ref="C81:C84"/>
    <mergeCell ref="D81:D84"/>
    <mergeCell ref="AK81:AK84"/>
    <mergeCell ref="AL81:AL84"/>
    <mergeCell ref="AM81:AM84"/>
    <mergeCell ref="AN81:AN84"/>
    <mergeCell ref="AT77:AT80"/>
    <mergeCell ref="AU77:AU80"/>
    <mergeCell ref="AV77:AV80"/>
    <mergeCell ref="AW77:AW80"/>
    <mergeCell ref="AX77:AX80"/>
    <mergeCell ref="AY77:AY80"/>
    <mergeCell ref="AN77:AN80"/>
    <mergeCell ref="AO77:AO80"/>
    <mergeCell ref="AP77:AP80"/>
    <mergeCell ref="BA85:BA88"/>
    <mergeCell ref="AP85:AP88"/>
    <mergeCell ref="AQ85:AQ88"/>
    <mergeCell ref="AR85:AR88"/>
    <mergeCell ref="AS85:AS88"/>
    <mergeCell ref="AT85:AT88"/>
    <mergeCell ref="AU85:AU88"/>
    <mergeCell ref="BA81:BA84"/>
    <mergeCell ref="A85:A88"/>
    <mergeCell ref="B85:B88"/>
    <mergeCell ref="C85:C88"/>
    <mergeCell ref="D85:D88"/>
    <mergeCell ref="AK85:AK88"/>
    <mergeCell ref="AL85:AL88"/>
    <mergeCell ref="AM85:AM88"/>
    <mergeCell ref="AN85:AN88"/>
    <mergeCell ref="AO85:AO88"/>
    <mergeCell ref="AU81:AU84"/>
    <mergeCell ref="AV81:AV84"/>
    <mergeCell ref="AW81:AW84"/>
    <mergeCell ref="AX81:AX84"/>
    <mergeCell ref="AY81:AY84"/>
    <mergeCell ref="AZ81:AZ84"/>
    <mergeCell ref="AO81:AO84"/>
    <mergeCell ref="C89:C92"/>
    <mergeCell ref="D89:D92"/>
    <mergeCell ref="AK89:AK92"/>
    <mergeCell ref="AL89:AL92"/>
    <mergeCell ref="AV85:AV88"/>
    <mergeCell ref="AW85:AW88"/>
    <mergeCell ref="AX85:AX88"/>
    <mergeCell ref="AY85:AY88"/>
    <mergeCell ref="AZ85:AZ88"/>
    <mergeCell ref="AY89:AY92"/>
    <mergeCell ref="AZ89:AZ92"/>
    <mergeCell ref="BA89:BA92"/>
    <mergeCell ref="A93:A96"/>
    <mergeCell ref="B93:B96"/>
    <mergeCell ref="C93:C96"/>
    <mergeCell ref="D93:D96"/>
    <mergeCell ref="AK93:AK96"/>
    <mergeCell ref="AL93:AL96"/>
    <mergeCell ref="AM93:AM96"/>
    <mergeCell ref="AS89:AS92"/>
    <mergeCell ref="AT89:AT92"/>
    <mergeCell ref="AU89:AU92"/>
    <mergeCell ref="AV89:AV92"/>
    <mergeCell ref="AW89:AW92"/>
    <mergeCell ref="AX89:AX92"/>
    <mergeCell ref="AM89:AM92"/>
    <mergeCell ref="AN89:AN92"/>
    <mergeCell ref="AO89:AO92"/>
    <mergeCell ref="AP89:AP92"/>
    <mergeCell ref="AQ89:AQ92"/>
    <mergeCell ref="AR89:AR92"/>
    <mergeCell ref="A89:A92"/>
    <mergeCell ref="B89:B92"/>
    <mergeCell ref="AZ93:AZ96"/>
    <mergeCell ref="BA93:BA96"/>
    <mergeCell ref="AX93:AX96"/>
    <mergeCell ref="AY93:AY96"/>
    <mergeCell ref="AN93:AN96"/>
    <mergeCell ref="AO93:AO96"/>
    <mergeCell ref="AP93:AP96"/>
    <mergeCell ref="AQ93:AQ96"/>
    <mergeCell ref="AR93:AR96"/>
    <mergeCell ref="AS93:AS96"/>
    <mergeCell ref="A97:A100"/>
    <mergeCell ref="B97:B100"/>
    <mergeCell ref="C97:C100"/>
    <mergeCell ref="D97:D100"/>
    <mergeCell ref="AK97:AK100"/>
    <mergeCell ref="AL97:AL100"/>
    <mergeCell ref="AM97:AM100"/>
    <mergeCell ref="AN97:AN100"/>
    <mergeCell ref="AT93:AT96"/>
    <mergeCell ref="AP97:AP100"/>
    <mergeCell ref="AQ97:AQ100"/>
    <mergeCell ref="AR97:AR100"/>
    <mergeCell ref="AS97:AS100"/>
    <mergeCell ref="AT97:AT100"/>
    <mergeCell ref="AO97:AO100"/>
    <mergeCell ref="AV105:AV108"/>
    <mergeCell ref="AW105:AW108"/>
    <mergeCell ref="AU93:AU96"/>
    <mergeCell ref="AV93:AV96"/>
    <mergeCell ref="AW93:AW96"/>
    <mergeCell ref="AY109:AY112"/>
    <mergeCell ref="AZ109:AZ112"/>
    <mergeCell ref="BA109:BA112"/>
    <mergeCell ref="AU109:AU112"/>
    <mergeCell ref="AV109:AV112"/>
    <mergeCell ref="AW109:AW112"/>
    <mergeCell ref="AX109:AX112"/>
    <mergeCell ref="BA97:BA100"/>
    <mergeCell ref="AU97:AU100"/>
    <mergeCell ref="AV97:AV100"/>
    <mergeCell ref="AW97:AW100"/>
    <mergeCell ref="AX97:AX100"/>
    <mergeCell ref="AY97:AY100"/>
    <mergeCell ref="AZ97:AZ100"/>
    <mergeCell ref="AX105:AX108"/>
    <mergeCell ref="AY105:AY108"/>
    <mergeCell ref="AZ105:AZ108"/>
    <mergeCell ref="BA105:BA108"/>
    <mergeCell ref="AZ101:AZ104"/>
    <mergeCell ref="A105:A108"/>
    <mergeCell ref="B105:B108"/>
    <mergeCell ref="C105:C108"/>
    <mergeCell ref="D105:D108"/>
    <mergeCell ref="AK105:AK108"/>
    <mergeCell ref="AL105:AL108"/>
    <mergeCell ref="AM105:AM108"/>
    <mergeCell ref="AN105:AN108"/>
    <mergeCell ref="AO105:AO108"/>
    <mergeCell ref="AP105:AP108"/>
    <mergeCell ref="AQ105:AQ108"/>
    <mergeCell ref="AR105:AR108"/>
    <mergeCell ref="AS105:AS108"/>
    <mergeCell ref="AT105:AT108"/>
    <mergeCell ref="AU105:AU108"/>
    <mergeCell ref="A118:D118"/>
    <mergeCell ref="E118:J118"/>
    <mergeCell ref="L118:N118"/>
    <mergeCell ref="P118:T118"/>
    <mergeCell ref="AK118:AM118"/>
    <mergeCell ref="AS109:AS112"/>
    <mergeCell ref="AT109:AT112"/>
    <mergeCell ref="AM109:AM112"/>
    <mergeCell ref="AN109:AN112"/>
    <mergeCell ref="AO109:AO112"/>
    <mergeCell ref="AP109:AP112"/>
    <mergeCell ref="AQ109:AQ112"/>
    <mergeCell ref="AR109:AR112"/>
    <mergeCell ref="A109:A112"/>
    <mergeCell ref="B109:B112"/>
    <mergeCell ref="C109:C112"/>
    <mergeCell ref="D109:D112"/>
    <mergeCell ref="AK109:AK112"/>
    <mergeCell ref="AL109:AL112"/>
    <mergeCell ref="A113:E113"/>
    <mergeCell ref="A114:E114"/>
    <mergeCell ref="A115:E115"/>
    <mergeCell ref="A116:E116"/>
    <mergeCell ref="L121:N121"/>
    <mergeCell ref="P121:T121"/>
    <mergeCell ref="D123:AM123"/>
    <mergeCell ref="F124:AM124"/>
    <mergeCell ref="E119:J119"/>
    <mergeCell ref="L119:N119"/>
    <mergeCell ref="P119:T119"/>
    <mergeCell ref="E120:J120"/>
    <mergeCell ref="L120:N120"/>
    <mergeCell ref="P120:T120"/>
    <mergeCell ref="F137:AM137"/>
    <mergeCell ref="F138:AM138"/>
    <mergeCell ref="F139:AM139"/>
    <mergeCell ref="A101:A104"/>
    <mergeCell ref="B101:B104"/>
    <mergeCell ref="C101:C104"/>
    <mergeCell ref="D101:D104"/>
    <mergeCell ref="AK101:AK104"/>
    <mergeCell ref="AL101:AL104"/>
    <mergeCell ref="AM101:AM104"/>
    <mergeCell ref="F131:AM131"/>
    <mergeCell ref="F132:AM132"/>
    <mergeCell ref="F133:AM133"/>
    <mergeCell ref="F134:AM134"/>
    <mergeCell ref="F135:AM135"/>
    <mergeCell ref="F136:AM136"/>
    <mergeCell ref="F125:AM125"/>
    <mergeCell ref="F126:AM126"/>
    <mergeCell ref="F127:AM127"/>
    <mergeCell ref="F128:AM128"/>
    <mergeCell ref="F129:AM129"/>
    <mergeCell ref="F130:AM130"/>
    <mergeCell ref="AK120:AM120"/>
    <mergeCell ref="E121:J121"/>
    <mergeCell ref="BA101:BA104"/>
    <mergeCell ref="AT101:AT104"/>
    <mergeCell ref="AU101:AU104"/>
    <mergeCell ref="AV101:AV104"/>
    <mergeCell ref="AW101:AW104"/>
    <mergeCell ref="AX101:AX104"/>
    <mergeCell ref="AY101:AY104"/>
    <mergeCell ref="AN101:AN104"/>
    <mergeCell ref="AO101:AO104"/>
    <mergeCell ref="AP101:AP104"/>
    <mergeCell ref="AQ101:AQ104"/>
    <mergeCell ref="AR101:AR104"/>
    <mergeCell ref="AS101:AS104"/>
  </mergeCells>
  <conditionalFormatting sqref="W12:AJ12 W36:AJ36 AD92:AJ92 AD96:AJ96 AD100:AJ100 AD108:AJ108 W112:AJ112 W16:AJ16 W20:AJ20 W24:AJ24 W28:AJ28 S32:AJ32 W40:AJ40 W44:AJ44 W48:AJ48 AC52:AJ52 AC56:AJ56 AC60:AJ60 AC64:AJ64 AC68:AJ68 AC72:AJ72 AC76:AJ76 AC80:AJ80 AC84:AJ84 AC88:AJ88">
    <cfRule type="cellIs" dxfId="106" priority="13" stopIfTrue="1" operator="greaterThan">
      <formula>4</formula>
    </cfRule>
  </conditionalFormatting>
  <conditionalFormatting sqref="F12:R12 F16:R16 F20:R20 F24:R24 F28:R28 F32:R32 F36:T36 F40:T40 F44:T44 F48:T48 F52:T52 F56:Q56 F60:T60 F64:T64 F68:T68 F72:T72 F76:T76 F80:T80 F84:T84 F88:Q88 F92:Q92 F96:T96 F100:T100 F108:T108 F112:T112 S56:T56 S88:T88 S92:T92">
    <cfRule type="cellIs" dxfId="105" priority="12" stopIfTrue="1" operator="greaterThan">
      <formula>4</formula>
    </cfRule>
  </conditionalFormatting>
  <conditionalFormatting sqref="E12">
    <cfRule type="cellIs" dxfId="104" priority="11" stopIfTrue="1" operator="greaterThan">
      <formula>4</formula>
    </cfRule>
  </conditionalFormatting>
  <conditionalFormatting sqref="U36:V36 U40:V40 U44:V44 U48:V48 U52:V52 U56:V56 U60:V60 U64:V64 U68:V68 U72:V72 U76:V76 U80:V80 U84:V84 U88:V88 U92:V92 U96:V96 U100:V100 U108:V108 U112:V112">
    <cfRule type="cellIs" dxfId="103" priority="10" stopIfTrue="1" operator="greaterThan">
      <formula>4</formula>
    </cfRule>
  </conditionalFormatting>
  <conditionalFormatting sqref="S12:T12 S16:T16 S20:T20 S24:T24 S28:T28">
    <cfRule type="cellIs" dxfId="102" priority="9" stopIfTrue="1" operator="greaterThan">
      <formula>4</formula>
    </cfRule>
  </conditionalFormatting>
  <conditionalFormatting sqref="U12:V12 U16:V16 U20:V20 U24:V24 U28:V28">
    <cfRule type="cellIs" dxfId="101" priority="8" stopIfTrue="1" operator="greaterThan">
      <formula>4</formula>
    </cfRule>
  </conditionalFormatting>
  <conditionalFormatting sqref="AD104:AJ104">
    <cfRule type="cellIs" dxfId="100" priority="7" stopIfTrue="1" operator="greaterThan">
      <formula>4</formula>
    </cfRule>
  </conditionalFormatting>
  <conditionalFormatting sqref="F104:T104">
    <cfRule type="cellIs" dxfId="99" priority="6" stopIfTrue="1" operator="greaterThan">
      <formula>4</formula>
    </cfRule>
  </conditionalFormatting>
  <conditionalFormatting sqref="U104:V104">
    <cfRule type="cellIs" dxfId="98" priority="5" stopIfTrue="1" operator="greaterThan">
      <formula>4</formula>
    </cfRule>
  </conditionalFormatting>
  <conditionalFormatting sqref="W52:AB52 W56:AB56 W60:AB60 W64:AB64 W68:AB68 W72:AB72 W76:AB76 W80:AB80 W84:AB84 W88:AB88 W92:AC92 W96:AC96 W100:AC100 W104:AC104 W108:AC108">
    <cfRule type="cellIs" dxfId="97" priority="4" stopIfTrue="1" operator="greaterThan">
      <formula>4</formula>
    </cfRule>
  </conditionalFormatting>
  <conditionalFormatting sqref="R88">
    <cfRule type="cellIs" dxfId="96" priority="2" stopIfTrue="1" operator="greaterThan">
      <formula>4</formula>
    </cfRule>
  </conditionalFormatting>
  <conditionalFormatting sqref="R56">
    <cfRule type="cellIs" dxfId="95" priority="3" stopIfTrue="1" operator="greaterThan">
      <formula>4</formula>
    </cfRule>
  </conditionalFormatting>
  <conditionalFormatting sqref="R92">
    <cfRule type="cellIs" dxfId="0" priority="1" stopIfTrue="1" operator="greaterThan">
      <formula>4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0">
    <tabColor theme="8"/>
  </sheetPr>
  <dimension ref="A1:BA139"/>
  <sheetViews>
    <sheetView zoomScale="90" zoomScaleNormal="90" workbookViewId="0">
      <pane xSplit="5" ySplit="8" topLeftCell="M9" activePane="bottomRight" state="frozen"/>
      <selection pane="topRight" activeCell="F1" sqref="F1"/>
      <selection pane="bottomLeft" activeCell="A13" sqref="A13"/>
      <selection pane="bottomRight" activeCell="AD19" sqref="AD19"/>
    </sheetView>
  </sheetViews>
  <sheetFormatPr defaultRowHeight="12.75" x14ac:dyDescent="0.2"/>
  <cols>
    <col min="1" max="1" width="4" style="63" customWidth="1"/>
    <col min="2" max="2" width="29.5703125" style="166" customWidth="1"/>
    <col min="3" max="3" width="13.140625" style="65" customWidth="1"/>
    <col min="4" max="4" width="27.7109375" style="63" customWidth="1"/>
    <col min="5" max="5" width="4" style="99" customWidth="1"/>
    <col min="6" max="22" width="4.7109375" style="63" customWidth="1"/>
    <col min="23" max="27" width="4.7109375" style="190" customWidth="1"/>
    <col min="28" max="29" width="4.7109375" style="63" customWidth="1"/>
    <col min="30" max="30" width="4.7109375" style="190" customWidth="1"/>
    <col min="31" max="36" width="4.7109375" style="63" customWidth="1"/>
    <col min="37" max="37" width="8.5703125" style="63" customWidth="1"/>
    <col min="38" max="39" width="4.7109375" style="63" customWidth="1"/>
    <col min="40" max="40" width="8.85546875" style="63" customWidth="1"/>
    <col min="41" max="41" width="6.140625" style="63" customWidth="1"/>
    <col min="42" max="42" width="6.28515625" style="63" customWidth="1"/>
    <col min="43" max="45" width="4.7109375" style="63" customWidth="1"/>
    <col min="46" max="46" width="4.85546875" style="63" customWidth="1"/>
    <col min="47" max="47" width="9.5703125" style="63" customWidth="1"/>
    <col min="48" max="48" width="7.85546875" style="63" customWidth="1"/>
    <col min="49" max="52" width="4.7109375" style="63" customWidth="1"/>
    <col min="53" max="53" width="8.7109375" style="64" customWidth="1"/>
    <col min="54" max="256" width="9.140625" style="63"/>
    <col min="257" max="257" width="4" style="63" customWidth="1"/>
    <col min="258" max="258" width="29.5703125" style="63" customWidth="1"/>
    <col min="259" max="259" width="16.5703125" style="63" customWidth="1"/>
    <col min="260" max="260" width="27.7109375" style="63" customWidth="1"/>
    <col min="261" max="261" width="4" style="63" customWidth="1"/>
    <col min="262" max="292" width="4.7109375" style="63" customWidth="1"/>
    <col min="293" max="293" width="8.5703125" style="63" customWidth="1"/>
    <col min="294" max="295" width="4.7109375" style="63" customWidth="1"/>
    <col min="296" max="296" width="9.42578125" style="63" customWidth="1"/>
    <col min="297" max="297" width="6.140625" style="63" customWidth="1"/>
    <col min="298" max="298" width="6.28515625" style="63" customWidth="1"/>
    <col min="299" max="301" width="4.7109375" style="63" customWidth="1"/>
    <col min="302" max="302" width="4.85546875" style="63" customWidth="1"/>
    <col min="303" max="303" width="7" style="63" customWidth="1"/>
    <col min="304" max="304" width="6.28515625" style="63" customWidth="1"/>
    <col min="305" max="308" width="4.7109375" style="63" customWidth="1"/>
    <col min="309" max="309" width="8.7109375" style="63" customWidth="1"/>
    <col min="310" max="512" width="9.140625" style="63"/>
    <col min="513" max="513" width="4" style="63" customWidth="1"/>
    <col min="514" max="514" width="29.5703125" style="63" customWidth="1"/>
    <col min="515" max="515" width="16.5703125" style="63" customWidth="1"/>
    <col min="516" max="516" width="27.7109375" style="63" customWidth="1"/>
    <col min="517" max="517" width="4" style="63" customWidth="1"/>
    <col min="518" max="548" width="4.7109375" style="63" customWidth="1"/>
    <col min="549" max="549" width="8.5703125" style="63" customWidth="1"/>
    <col min="550" max="551" width="4.7109375" style="63" customWidth="1"/>
    <col min="552" max="552" width="9.42578125" style="63" customWidth="1"/>
    <col min="553" max="553" width="6.140625" style="63" customWidth="1"/>
    <col min="554" max="554" width="6.28515625" style="63" customWidth="1"/>
    <col min="555" max="557" width="4.7109375" style="63" customWidth="1"/>
    <col min="558" max="558" width="4.85546875" style="63" customWidth="1"/>
    <col min="559" max="559" width="7" style="63" customWidth="1"/>
    <col min="560" max="560" width="6.28515625" style="63" customWidth="1"/>
    <col min="561" max="564" width="4.7109375" style="63" customWidth="1"/>
    <col min="565" max="565" width="8.7109375" style="63" customWidth="1"/>
    <col min="566" max="768" width="9.140625" style="63"/>
    <col min="769" max="769" width="4" style="63" customWidth="1"/>
    <col min="770" max="770" width="29.5703125" style="63" customWidth="1"/>
    <col min="771" max="771" width="16.5703125" style="63" customWidth="1"/>
    <col min="772" max="772" width="27.7109375" style="63" customWidth="1"/>
    <col min="773" max="773" width="4" style="63" customWidth="1"/>
    <col min="774" max="804" width="4.7109375" style="63" customWidth="1"/>
    <col min="805" max="805" width="8.5703125" style="63" customWidth="1"/>
    <col min="806" max="807" width="4.7109375" style="63" customWidth="1"/>
    <col min="808" max="808" width="9.42578125" style="63" customWidth="1"/>
    <col min="809" max="809" width="6.140625" style="63" customWidth="1"/>
    <col min="810" max="810" width="6.28515625" style="63" customWidth="1"/>
    <col min="811" max="813" width="4.7109375" style="63" customWidth="1"/>
    <col min="814" max="814" width="4.85546875" style="63" customWidth="1"/>
    <col min="815" max="815" width="7" style="63" customWidth="1"/>
    <col min="816" max="816" width="6.28515625" style="63" customWidth="1"/>
    <col min="817" max="820" width="4.7109375" style="63" customWidth="1"/>
    <col min="821" max="821" width="8.7109375" style="63" customWidth="1"/>
    <col min="822" max="1024" width="9.140625" style="63"/>
    <col min="1025" max="1025" width="4" style="63" customWidth="1"/>
    <col min="1026" max="1026" width="29.5703125" style="63" customWidth="1"/>
    <col min="1027" max="1027" width="16.5703125" style="63" customWidth="1"/>
    <col min="1028" max="1028" width="27.7109375" style="63" customWidth="1"/>
    <col min="1029" max="1029" width="4" style="63" customWidth="1"/>
    <col min="1030" max="1060" width="4.7109375" style="63" customWidth="1"/>
    <col min="1061" max="1061" width="8.5703125" style="63" customWidth="1"/>
    <col min="1062" max="1063" width="4.7109375" style="63" customWidth="1"/>
    <col min="1064" max="1064" width="9.42578125" style="63" customWidth="1"/>
    <col min="1065" max="1065" width="6.140625" style="63" customWidth="1"/>
    <col min="1066" max="1066" width="6.28515625" style="63" customWidth="1"/>
    <col min="1067" max="1069" width="4.7109375" style="63" customWidth="1"/>
    <col min="1070" max="1070" width="4.85546875" style="63" customWidth="1"/>
    <col min="1071" max="1071" width="7" style="63" customWidth="1"/>
    <col min="1072" max="1072" width="6.28515625" style="63" customWidth="1"/>
    <col min="1073" max="1076" width="4.7109375" style="63" customWidth="1"/>
    <col min="1077" max="1077" width="8.7109375" style="63" customWidth="1"/>
    <col min="1078" max="1280" width="9.140625" style="63"/>
    <col min="1281" max="1281" width="4" style="63" customWidth="1"/>
    <col min="1282" max="1282" width="29.5703125" style="63" customWidth="1"/>
    <col min="1283" max="1283" width="16.5703125" style="63" customWidth="1"/>
    <col min="1284" max="1284" width="27.7109375" style="63" customWidth="1"/>
    <col min="1285" max="1285" width="4" style="63" customWidth="1"/>
    <col min="1286" max="1316" width="4.7109375" style="63" customWidth="1"/>
    <col min="1317" max="1317" width="8.5703125" style="63" customWidth="1"/>
    <col min="1318" max="1319" width="4.7109375" style="63" customWidth="1"/>
    <col min="1320" max="1320" width="9.42578125" style="63" customWidth="1"/>
    <col min="1321" max="1321" width="6.140625" style="63" customWidth="1"/>
    <col min="1322" max="1322" width="6.28515625" style="63" customWidth="1"/>
    <col min="1323" max="1325" width="4.7109375" style="63" customWidth="1"/>
    <col min="1326" max="1326" width="4.85546875" style="63" customWidth="1"/>
    <col min="1327" max="1327" width="7" style="63" customWidth="1"/>
    <col min="1328" max="1328" width="6.28515625" style="63" customWidth="1"/>
    <col min="1329" max="1332" width="4.7109375" style="63" customWidth="1"/>
    <col min="1333" max="1333" width="8.7109375" style="63" customWidth="1"/>
    <col min="1334" max="1536" width="9.140625" style="63"/>
    <col min="1537" max="1537" width="4" style="63" customWidth="1"/>
    <col min="1538" max="1538" width="29.5703125" style="63" customWidth="1"/>
    <col min="1539" max="1539" width="16.5703125" style="63" customWidth="1"/>
    <col min="1540" max="1540" width="27.7109375" style="63" customWidth="1"/>
    <col min="1541" max="1541" width="4" style="63" customWidth="1"/>
    <col min="1542" max="1572" width="4.7109375" style="63" customWidth="1"/>
    <col min="1573" max="1573" width="8.5703125" style="63" customWidth="1"/>
    <col min="1574" max="1575" width="4.7109375" style="63" customWidth="1"/>
    <col min="1576" max="1576" width="9.42578125" style="63" customWidth="1"/>
    <col min="1577" max="1577" width="6.140625" style="63" customWidth="1"/>
    <col min="1578" max="1578" width="6.28515625" style="63" customWidth="1"/>
    <col min="1579" max="1581" width="4.7109375" style="63" customWidth="1"/>
    <col min="1582" max="1582" width="4.85546875" style="63" customWidth="1"/>
    <col min="1583" max="1583" width="7" style="63" customWidth="1"/>
    <col min="1584" max="1584" width="6.28515625" style="63" customWidth="1"/>
    <col min="1585" max="1588" width="4.7109375" style="63" customWidth="1"/>
    <col min="1589" max="1589" width="8.7109375" style="63" customWidth="1"/>
    <col min="1590" max="1792" width="9.140625" style="63"/>
    <col min="1793" max="1793" width="4" style="63" customWidth="1"/>
    <col min="1794" max="1794" width="29.5703125" style="63" customWidth="1"/>
    <col min="1795" max="1795" width="16.5703125" style="63" customWidth="1"/>
    <col min="1796" max="1796" width="27.7109375" style="63" customWidth="1"/>
    <col min="1797" max="1797" width="4" style="63" customWidth="1"/>
    <col min="1798" max="1828" width="4.7109375" style="63" customWidth="1"/>
    <col min="1829" max="1829" width="8.5703125" style="63" customWidth="1"/>
    <col min="1830" max="1831" width="4.7109375" style="63" customWidth="1"/>
    <col min="1832" max="1832" width="9.42578125" style="63" customWidth="1"/>
    <col min="1833" max="1833" width="6.140625" style="63" customWidth="1"/>
    <col min="1834" max="1834" width="6.28515625" style="63" customWidth="1"/>
    <col min="1835" max="1837" width="4.7109375" style="63" customWidth="1"/>
    <col min="1838" max="1838" width="4.85546875" style="63" customWidth="1"/>
    <col min="1839" max="1839" width="7" style="63" customWidth="1"/>
    <col min="1840" max="1840" width="6.28515625" style="63" customWidth="1"/>
    <col min="1841" max="1844" width="4.7109375" style="63" customWidth="1"/>
    <col min="1845" max="1845" width="8.7109375" style="63" customWidth="1"/>
    <col min="1846" max="2048" width="9.140625" style="63"/>
    <col min="2049" max="2049" width="4" style="63" customWidth="1"/>
    <col min="2050" max="2050" width="29.5703125" style="63" customWidth="1"/>
    <col min="2051" max="2051" width="16.5703125" style="63" customWidth="1"/>
    <col min="2052" max="2052" width="27.7109375" style="63" customWidth="1"/>
    <col min="2053" max="2053" width="4" style="63" customWidth="1"/>
    <col min="2054" max="2084" width="4.7109375" style="63" customWidth="1"/>
    <col min="2085" max="2085" width="8.5703125" style="63" customWidth="1"/>
    <col min="2086" max="2087" width="4.7109375" style="63" customWidth="1"/>
    <col min="2088" max="2088" width="9.42578125" style="63" customWidth="1"/>
    <col min="2089" max="2089" width="6.140625" style="63" customWidth="1"/>
    <col min="2090" max="2090" width="6.28515625" style="63" customWidth="1"/>
    <col min="2091" max="2093" width="4.7109375" style="63" customWidth="1"/>
    <col min="2094" max="2094" width="4.85546875" style="63" customWidth="1"/>
    <col min="2095" max="2095" width="7" style="63" customWidth="1"/>
    <col min="2096" max="2096" width="6.28515625" style="63" customWidth="1"/>
    <col min="2097" max="2100" width="4.7109375" style="63" customWidth="1"/>
    <col min="2101" max="2101" width="8.7109375" style="63" customWidth="1"/>
    <col min="2102" max="2304" width="9.140625" style="63"/>
    <col min="2305" max="2305" width="4" style="63" customWidth="1"/>
    <col min="2306" max="2306" width="29.5703125" style="63" customWidth="1"/>
    <col min="2307" max="2307" width="16.5703125" style="63" customWidth="1"/>
    <col min="2308" max="2308" width="27.7109375" style="63" customWidth="1"/>
    <col min="2309" max="2309" width="4" style="63" customWidth="1"/>
    <col min="2310" max="2340" width="4.7109375" style="63" customWidth="1"/>
    <col min="2341" max="2341" width="8.5703125" style="63" customWidth="1"/>
    <col min="2342" max="2343" width="4.7109375" style="63" customWidth="1"/>
    <col min="2344" max="2344" width="9.42578125" style="63" customWidth="1"/>
    <col min="2345" max="2345" width="6.140625" style="63" customWidth="1"/>
    <col min="2346" max="2346" width="6.28515625" style="63" customWidth="1"/>
    <col min="2347" max="2349" width="4.7109375" style="63" customWidth="1"/>
    <col min="2350" max="2350" width="4.85546875" style="63" customWidth="1"/>
    <col min="2351" max="2351" width="7" style="63" customWidth="1"/>
    <col min="2352" max="2352" width="6.28515625" style="63" customWidth="1"/>
    <col min="2353" max="2356" width="4.7109375" style="63" customWidth="1"/>
    <col min="2357" max="2357" width="8.7109375" style="63" customWidth="1"/>
    <col min="2358" max="2560" width="9.140625" style="63"/>
    <col min="2561" max="2561" width="4" style="63" customWidth="1"/>
    <col min="2562" max="2562" width="29.5703125" style="63" customWidth="1"/>
    <col min="2563" max="2563" width="16.5703125" style="63" customWidth="1"/>
    <col min="2564" max="2564" width="27.7109375" style="63" customWidth="1"/>
    <col min="2565" max="2565" width="4" style="63" customWidth="1"/>
    <col min="2566" max="2596" width="4.7109375" style="63" customWidth="1"/>
    <col min="2597" max="2597" width="8.5703125" style="63" customWidth="1"/>
    <col min="2598" max="2599" width="4.7109375" style="63" customWidth="1"/>
    <col min="2600" max="2600" width="9.42578125" style="63" customWidth="1"/>
    <col min="2601" max="2601" width="6.140625" style="63" customWidth="1"/>
    <col min="2602" max="2602" width="6.28515625" style="63" customWidth="1"/>
    <col min="2603" max="2605" width="4.7109375" style="63" customWidth="1"/>
    <col min="2606" max="2606" width="4.85546875" style="63" customWidth="1"/>
    <col min="2607" max="2607" width="7" style="63" customWidth="1"/>
    <col min="2608" max="2608" width="6.28515625" style="63" customWidth="1"/>
    <col min="2609" max="2612" width="4.7109375" style="63" customWidth="1"/>
    <col min="2613" max="2613" width="8.7109375" style="63" customWidth="1"/>
    <col min="2614" max="2816" width="9.140625" style="63"/>
    <col min="2817" max="2817" width="4" style="63" customWidth="1"/>
    <col min="2818" max="2818" width="29.5703125" style="63" customWidth="1"/>
    <col min="2819" max="2819" width="16.5703125" style="63" customWidth="1"/>
    <col min="2820" max="2820" width="27.7109375" style="63" customWidth="1"/>
    <col min="2821" max="2821" width="4" style="63" customWidth="1"/>
    <col min="2822" max="2852" width="4.7109375" style="63" customWidth="1"/>
    <col min="2853" max="2853" width="8.5703125" style="63" customWidth="1"/>
    <col min="2854" max="2855" width="4.7109375" style="63" customWidth="1"/>
    <col min="2856" max="2856" width="9.42578125" style="63" customWidth="1"/>
    <col min="2857" max="2857" width="6.140625" style="63" customWidth="1"/>
    <col min="2858" max="2858" width="6.28515625" style="63" customWidth="1"/>
    <col min="2859" max="2861" width="4.7109375" style="63" customWidth="1"/>
    <col min="2862" max="2862" width="4.85546875" style="63" customWidth="1"/>
    <col min="2863" max="2863" width="7" style="63" customWidth="1"/>
    <col min="2864" max="2864" width="6.28515625" style="63" customWidth="1"/>
    <col min="2865" max="2868" width="4.7109375" style="63" customWidth="1"/>
    <col min="2869" max="2869" width="8.7109375" style="63" customWidth="1"/>
    <col min="2870" max="3072" width="9.140625" style="63"/>
    <col min="3073" max="3073" width="4" style="63" customWidth="1"/>
    <col min="3074" max="3074" width="29.5703125" style="63" customWidth="1"/>
    <col min="3075" max="3075" width="16.5703125" style="63" customWidth="1"/>
    <col min="3076" max="3076" width="27.7109375" style="63" customWidth="1"/>
    <col min="3077" max="3077" width="4" style="63" customWidth="1"/>
    <col min="3078" max="3108" width="4.7109375" style="63" customWidth="1"/>
    <col min="3109" max="3109" width="8.5703125" style="63" customWidth="1"/>
    <col min="3110" max="3111" width="4.7109375" style="63" customWidth="1"/>
    <col min="3112" max="3112" width="9.42578125" style="63" customWidth="1"/>
    <col min="3113" max="3113" width="6.140625" style="63" customWidth="1"/>
    <col min="3114" max="3114" width="6.28515625" style="63" customWidth="1"/>
    <col min="3115" max="3117" width="4.7109375" style="63" customWidth="1"/>
    <col min="3118" max="3118" width="4.85546875" style="63" customWidth="1"/>
    <col min="3119" max="3119" width="7" style="63" customWidth="1"/>
    <col min="3120" max="3120" width="6.28515625" style="63" customWidth="1"/>
    <col min="3121" max="3124" width="4.7109375" style="63" customWidth="1"/>
    <col min="3125" max="3125" width="8.7109375" style="63" customWidth="1"/>
    <col min="3126" max="3328" width="9.140625" style="63"/>
    <col min="3329" max="3329" width="4" style="63" customWidth="1"/>
    <col min="3330" max="3330" width="29.5703125" style="63" customWidth="1"/>
    <col min="3331" max="3331" width="16.5703125" style="63" customWidth="1"/>
    <col min="3332" max="3332" width="27.7109375" style="63" customWidth="1"/>
    <col min="3333" max="3333" width="4" style="63" customWidth="1"/>
    <col min="3334" max="3364" width="4.7109375" style="63" customWidth="1"/>
    <col min="3365" max="3365" width="8.5703125" style="63" customWidth="1"/>
    <col min="3366" max="3367" width="4.7109375" style="63" customWidth="1"/>
    <col min="3368" max="3368" width="9.42578125" style="63" customWidth="1"/>
    <col min="3369" max="3369" width="6.140625" style="63" customWidth="1"/>
    <col min="3370" max="3370" width="6.28515625" style="63" customWidth="1"/>
    <col min="3371" max="3373" width="4.7109375" style="63" customWidth="1"/>
    <col min="3374" max="3374" width="4.85546875" style="63" customWidth="1"/>
    <col min="3375" max="3375" width="7" style="63" customWidth="1"/>
    <col min="3376" max="3376" width="6.28515625" style="63" customWidth="1"/>
    <col min="3377" max="3380" width="4.7109375" style="63" customWidth="1"/>
    <col min="3381" max="3381" width="8.7109375" style="63" customWidth="1"/>
    <col min="3382" max="3584" width="9.140625" style="63"/>
    <col min="3585" max="3585" width="4" style="63" customWidth="1"/>
    <col min="3586" max="3586" width="29.5703125" style="63" customWidth="1"/>
    <col min="3587" max="3587" width="16.5703125" style="63" customWidth="1"/>
    <col min="3588" max="3588" width="27.7109375" style="63" customWidth="1"/>
    <col min="3589" max="3589" width="4" style="63" customWidth="1"/>
    <col min="3590" max="3620" width="4.7109375" style="63" customWidth="1"/>
    <col min="3621" max="3621" width="8.5703125" style="63" customWidth="1"/>
    <col min="3622" max="3623" width="4.7109375" style="63" customWidth="1"/>
    <col min="3624" max="3624" width="9.42578125" style="63" customWidth="1"/>
    <col min="3625" max="3625" width="6.140625" style="63" customWidth="1"/>
    <col min="3626" max="3626" width="6.28515625" style="63" customWidth="1"/>
    <col min="3627" max="3629" width="4.7109375" style="63" customWidth="1"/>
    <col min="3630" max="3630" width="4.85546875" style="63" customWidth="1"/>
    <col min="3631" max="3631" width="7" style="63" customWidth="1"/>
    <col min="3632" max="3632" width="6.28515625" style="63" customWidth="1"/>
    <col min="3633" max="3636" width="4.7109375" style="63" customWidth="1"/>
    <col min="3637" max="3637" width="8.7109375" style="63" customWidth="1"/>
    <col min="3638" max="3840" width="9.140625" style="63"/>
    <col min="3841" max="3841" width="4" style="63" customWidth="1"/>
    <col min="3842" max="3842" width="29.5703125" style="63" customWidth="1"/>
    <col min="3843" max="3843" width="16.5703125" style="63" customWidth="1"/>
    <col min="3844" max="3844" width="27.7109375" style="63" customWidth="1"/>
    <col min="3845" max="3845" width="4" style="63" customWidth="1"/>
    <col min="3846" max="3876" width="4.7109375" style="63" customWidth="1"/>
    <col min="3877" max="3877" width="8.5703125" style="63" customWidth="1"/>
    <col min="3878" max="3879" width="4.7109375" style="63" customWidth="1"/>
    <col min="3880" max="3880" width="9.42578125" style="63" customWidth="1"/>
    <col min="3881" max="3881" width="6.140625" style="63" customWidth="1"/>
    <col min="3882" max="3882" width="6.28515625" style="63" customWidth="1"/>
    <col min="3883" max="3885" width="4.7109375" style="63" customWidth="1"/>
    <col min="3886" max="3886" width="4.85546875" style="63" customWidth="1"/>
    <col min="3887" max="3887" width="7" style="63" customWidth="1"/>
    <col min="3888" max="3888" width="6.28515625" style="63" customWidth="1"/>
    <col min="3889" max="3892" width="4.7109375" style="63" customWidth="1"/>
    <col min="3893" max="3893" width="8.7109375" style="63" customWidth="1"/>
    <col min="3894" max="4096" width="9.140625" style="63"/>
    <col min="4097" max="4097" width="4" style="63" customWidth="1"/>
    <col min="4098" max="4098" width="29.5703125" style="63" customWidth="1"/>
    <col min="4099" max="4099" width="16.5703125" style="63" customWidth="1"/>
    <col min="4100" max="4100" width="27.7109375" style="63" customWidth="1"/>
    <col min="4101" max="4101" width="4" style="63" customWidth="1"/>
    <col min="4102" max="4132" width="4.7109375" style="63" customWidth="1"/>
    <col min="4133" max="4133" width="8.5703125" style="63" customWidth="1"/>
    <col min="4134" max="4135" width="4.7109375" style="63" customWidth="1"/>
    <col min="4136" max="4136" width="9.42578125" style="63" customWidth="1"/>
    <col min="4137" max="4137" width="6.140625" style="63" customWidth="1"/>
    <col min="4138" max="4138" width="6.28515625" style="63" customWidth="1"/>
    <col min="4139" max="4141" width="4.7109375" style="63" customWidth="1"/>
    <col min="4142" max="4142" width="4.85546875" style="63" customWidth="1"/>
    <col min="4143" max="4143" width="7" style="63" customWidth="1"/>
    <col min="4144" max="4144" width="6.28515625" style="63" customWidth="1"/>
    <col min="4145" max="4148" width="4.7109375" style="63" customWidth="1"/>
    <col min="4149" max="4149" width="8.7109375" style="63" customWidth="1"/>
    <col min="4150" max="4352" width="9.140625" style="63"/>
    <col min="4353" max="4353" width="4" style="63" customWidth="1"/>
    <col min="4354" max="4354" width="29.5703125" style="63" customWidth="1"/>
    <col min="4355" max="4355" width="16.5703125" style="63" customWidth="1"/>
    <col min="4356" max="4356" width="27.7109375" style="63" customWidth="1"/>
    <col min="4357" max="4357" width="4" style="63" customWidth="1"/>
    <col min="4358" max="4388" width="4.7109375" style="63" customWidth="1"/>
    <col min="4389" max="4389" width="8.5703125" style="63" customWidth="1"/>
    <col min="4390" max="4391" width="4.7109375" style="63" customWidth="1"/>
    <col min="4392" max="4392" width="9.42578125" style="63" customWidth="1"/>
    <col min="4393" max="4393" width="6.140625" style="63" customWidth="1"/>
    <col min="4394" max="4394" width="6.28515625" style="63" customWidth="1"/>
    <col min="4395" max="4397" width="4.7109375" style="63" customWidth="1"/>
    <col min="4398" max="4398" width="4.85546875" style="63" customWidth="1"/>
    <col min="4399" max="4399" width="7" style="63" customWidth="1"/>
    <col min="4400" max="4400" width="6.28515625" style="63" customWidth="1"/>
    <col min="4401" max="4404" width="4.7109375" style="63" customWidth="1"/>
    <col min="4405" max="4405" width="8.7109375" style="63" customWidth="1"/>
    <col min="4406" max="4608" width="9.140625" style="63"/>
    <col min="4609" max="4609" width="4" style="63" customWidth="1"/>
    <col min="4610" max="4610" width="29.5703125" style="63" customWidth="1"/>
    <col min="4611" max="4611" width="16.5703125" style="63" customWidth="1"/>
    <col min="4612" max="4612" width="27.7109375" style="63" customWidth="1"/>
    <col min="4613" max="4613" width="4" style="63" customWidth="1"/>
    <col min="4614" max="4644" width="4.7109375" style="63" customWidth="1"/>
    <col min="4645" max="4645" width="8.5703125" style="63" customWidth="1"/>
    <col min="4646" max="4647" width="4.7109375" style="63" customWidth="1"/>
    <col min="4648" max="4648" width="9.42578125" style="63" customWidth="1"/>
    <col min="4649" max="4649" width="6.140625" style="63" customWidth="1"/>
    <col min="4650" max="4650" width="6.28515625" style="63" customWidth="1"/>
    <col min="4651" max="4653" width="4.7109375" style="63" customWidth="1"/>
    <col min="4654" max="4654" width="4.85546875" style="63" customWidth="1"/>
    <col min="4655" max="4655" width="7" style="63" customWidth="1"/>
    <col min="4656" max="4656" width="6.28515625" style="63" customWidth="1"/>
    <col min="4657" max="4660" width="4.7109375" style="63" customWidth="1"/>
    <col min="4661" max="4661" width="8.7109375" style="63" customWidth="1"/>
    <col min="4662" max="4864" width="9.140625" style="63"/>
    <col min="4865" max="4865" width="4" style="63" customWidth="1"/>
    <col min="4866" max="4866" width="29.5703125" style="63" customWidth="1"/>
    <col min="4867" max="4867" width="16.5703125" style="63" customWidth="1"/>
    <col min="4868" max="4868" width="27.7109375" style="63" customWidth="1"/>
    <col min="4869" max="4869" width="4" style="63" customWidth="1"/>
    <col min="4870" max="4900" width="4.7109375" style="63" customWidth="1"/>
    <col min="4901" max="4901" width="8.5703125" style="63" customWidth="1"/>
    <col min="4902" max="4903" width="4.7109375" style="63" customWidth="1"/>
    <col min="4904" max="4904" width="9.42578125" style="63" customWidth="1"/>
    <col min="4905" max="4905" width="6.140625" style="63" customWidth="1"/>
    <col min="4906" max="4906" width="6.28515625" style="63" customWidth="1"/>
    <col min="4907" max="4909" width="4.7109375" style="63" customWidth="1"/>
    <col min="4910" max="4910" width="4.85546875" style="63" customWidth="1"/>
    <col min="4911" max="4911" width="7" style="63" customWidth="1"/>
    <col min="4912" max="4912" width="6.28515625" style="63" customWidth="1"/>
    <col min="4913" max="4916" width="4.7109375" style="63" customWidth="1"/>
    <col min="4917" max="4917" width="8.7109375" style="63" customWidth="1"/>
    <col min="4918" max="5120" width="9.140625" style="63"/>
    <col min="5121" max="5121" width="4" style="63" customWidth="1"/>
    <col min="5122" max="5122" width="29.5703125" style="63" customWidth="1"/>
    <col min="5123" max="5123" width="16.5703125" style="63" customWidth="1"/>
    <col min="5124" max="5124" width="27.7109375" style="63" customWidth="1"/>
    <col min="5125" max="5125" width="4" style="63" customWidth="1"/>
    <col min="5126" max="5156" width="4.7109375" style="63" customWidth="1"/>
    <col min="5157" max="5157" width="8.5703125" style="63" customWidth="1"/>
    <col min="5158" max="5159" width="4.7109375" style="63" customWidth="1"/>
    <col min="5160" max="5160" width="9.42578125" style="63" customWidth="1"/>
    <col min="5161" max="5161" width="6.140625" style="63" customWidth="1"/>
    <col min="5162" max="5162" width="6.28515625" style="63" customWidth="1"/>
    <col min="5163" max="5165" width="4.7109375" style="63" customWidth="1"/>
    <col min="5166" max="5166" width="4.85546875" style="63" customWidth="1"/>
    <col min="5167" max="5167" width="7" style="63" customWidth="1"/>
    <col min="5168" max="5168" width="6.28515625" style="63" customWidth="1"/>
    <col min="5169" max="5172" width="4.7109375" style="63" customWidth="1"/>
    <col min="5173" max="5173" width="8.7109375" style="63" customWidth="1"/>
    <col min="5174" max="5376" width="9.140625" style="63"/>
    <col min="5377" max="5377" width="4" style="63" customWidth="1"/>
    <col min="5378" max="5378" width="29.5703125" style="63" customWidth="1"/>
    <col min="5379" max="5379" width="16.5703125" style="63" customWidth="1"/>
    <col min="5380" max="5380" width="27.7109375" style="63" customWidth="1"/>
    <col min="5381" max="5381" width="4" style="63" customWidth="1"/>
    <col min="5382" max="5412" width="4.7109375" style="63" customWidth="1"/>
    <col min="5413" max="5413" width="8.5703125" style="63" customWidth="1"/>
    <col min="5414" max="5415" width="4.7109375" style="63" customWidth="1"/>
    <col min="5416" max="5416" width="9.42578125" style="63" customWidth="1"/>
    <col min="5417" max="5417" width="6.140625" style="63" customWidth="1"/>
    <col min="5418" max="5418" width="6.28515625" style="63" customWidth="1"/>
    <col min="5419" max="5421" width="4.7109375" style="63" customWidth="1"/>
    <col min="5422" max="5422" width="4.85546875" style="63" customWidth="1"/>
    <col min="5423" max="5423" width="7" style="63" customWidth="1"/>
    <col min="5424" max="5424" width="6.28515625" style="63" customWidth="1"/>
    <col min="5425" max="5428" width="4.7109375" style="63" customWidth="1"/>
    <col min="5429" max="5429" width="8.7109375" style="63" customWidth="1"/>
    <col min="5430" max="5632" width="9.140625" style="63"/>
    <col min="5633" max="5633" width="4" style="63" customWidth="1"/>
    <col min="5634" max="5634" width="29.5703125" style="63" customWidth="1"/>
    <col min="5635" max="5635" width="16.5703125" style="63" customWidth="1"/>
    <col min="5636" max="5636" width="27.7109375" style="63" customWidth="1"/>
    <col min="5637" max="5637" width="4" style="63" customWidth="1"/>
    <col min="5638" max="5668" width="4.7109375" style="63" customWidth="1"/>
    <col min="5669" max="5669" width="8.5703125" style="63" customWidth="1"/>
    <col min="5670" max="5671" width="4.7109375" style="63" customWidth="1"/>
    <col min="5672" max="5672" width="9.42578125" style="63" customWidth="1"/>
    <col min="5673" max="5673" width="6.140625" style="63" customWidth="1"/>
    <col min="5674" max="5674" width="6.28515625" style="63" customWidth="1"/>
    <col min="5675" max="5677" width="4.7109375" style="63" customWidth="1"/>
    <col min="5678" max="5678" width="4.85546875" style="63" customWidth="1"/>
    <col min="5679" max="5679" width="7" style="63" customWidth="1"/>
    <col min="5680" max="5680" width="6.28515625" style="63" customWidth="1"/>
    <col min="5681" max="5684" width="4.7109375" style="63" customWidth="1"/>
    <col min="5685" max="5685" width="8.7109375" style="63" customWidth="1"/>
    <col min="5686" max="5888" width="9.140625" style="63"/>
    <col min="5889" max="5889" width="4" style="63" customWidth="1"/>
    <col min="5890" max="5890" width="29.5703125" style="63" customWidth="1"/>
    <col min="5891" max="5891" width="16.5703125" style="63" customWidth="1"/>
    <col min="5892" max="5892" width="27.7109375" style="63" customWidth="1"/>
    <col min="5893" max="5893" width="4" style="63" customWidth="1"/>
    <col min="5894" max="5924" width="4.7109375" style="63" customWidth="1"/>
    <col min="5925" max="5925" width="8.5703125" style="63" customWidth="1"/>
    <col min="5926" max="5927" width="4.7109375" style="63" customWidth="1"/>
    <col min="5928" max="5928" width="9.42578125" style="63" customWidth="1"/>
    <col min="5929" max="5929" width="6.140625" style="63" customWidth="1"/>
    <col min="5930" max="5930" width="6.28515625" style="63" customWidth="1"/>
    <col min="5931" max="5933" width="4.7109375" style="63" customWidth="1"/>
    <col min="5934" max="5934" width="4.85546875" style="63" customWidth="1"/>
    <col min="5935" max="5935" width="7" style="63" customWidth="1"/>
    <col min="5936" max="5936" width="6.28515625" style="63" customWidth="1"/>
    <col min="5937" max="5940" width="4.7109375" style="63" customWidth="1"/>
    <col min="5941" max="5941" width="8.7109375" style="63" customWidth="1"/>
    <col min="5942" max="6144" width="9.140625" style="63"/>
    <col min="6145" max="6145" width="4" style="63" customWidth="1"/>
    <col min="6146" max="6146" width="29.5703125" style="63" customWidth="1"/>
    <col min="6147" max="6147" width="16.5703125" style="63" customWidth="1"/>
    <col min="6148" max="6148" width="27.7109375" style="63" customWidth="1"/>
    <col min="6149" max="6149" width="4" style="63" customWidth="1"/>
    <col min="6150" max="6180" width="4.7109375" style="63" customWidth="1"/>
    <col min="6181" max="6181" width="8.5703125" style="63" customWidth="1"/>
    <col min="6182" max="6183" width="4.7109375" style="63" customWidth="1"/>
    <col min="6184" max="6184" width="9.42578125" style="63" customWidth="1"/>
    <col min="6185" max="6185" width="6.140625" style="63" customWidth="1"/>
    <col min="6186" max="6186" width="6.28515625" style="63" customWidth="1"/>
    <col min="6187" max="6189" width="4.7109375" style="63" customWidth="1"/>
    <col min="6190" max="6190" width="4.85546875" style="63" customWidth="1"/>
    <col min="6191" max="6191" width="7" style="63" customWidth="1"/>
    <col min="6192" max="6192" width="6.28515625" style="63" customWidth="1"/>
    <col min="6193" max="6196" width="4.7109375" style="63" customWidth="1"/>
    <col min="6197" max="6197" width="8.7109375" style="63" customWidth="1"/>
    <col min="6198" max="6400" width="9.140625" style="63"/>
    <col min="6401" max="6401" width="4" style="63" customWidth="1"/>
    <col min="6402" max="6402" width="29.5703125" style="63" customWidth="1"/>
    <col min="6403" max="6403" width="16.5703125" style="63" customWidth="1"/>
    <col min="6404" max="6404" width="27.7109375" style="63" customWidth="1"/>
    <col min="6405" max="6405" width="4" style="63" customWidth="1"/>
    <col min="6406" max="6436" width="4.7109375" style="63" customWidth="1"/>
    <col min="6437" max="6437" width="8.5703125" style="63" customWidth="1"/>
    <col min="6438" max="6439" width="4.7109375" style="63" customWidth="1"/>
    <col min="6440" max="6440" width="9.42578125" style="63" customWidth="1"/>
    <col min="6441" max="6441" width="6.140625" style="63" customWidth="1"/>
    <col min="6442" max="6442" width="6.28515625" style="63" customWidth="1"/>
    <col min="6443" max="6445" width="4.7109375" style="63" customWidth="1"/>
    <col min="6446" max="6446" width="4.85546875" style="63" customWidth="1"/>
    <col min="6447" max="6447" width="7" style="63" customWidth="1"/>
    <col min="6448" max="6448" width="6.28515625" style="63" customWidth="1"/>
    <col min="6449" max="6452" width="4.7109375" style="63" customWidth="1"/>
    <col min="6453" max="6453" width="8.7109375" style="63" customWidth="1"/>
    <col min="6454" max="6656" width="9.140625" style="63"/>
    <col min="6657" max="6657" width="4" style="63" customWidth="1"/>
    <col min="6658" max="6658" width="29.5703125" style="63" customWidth="1"/>
    <col min="6659" max="6659" width="16.5703125" style="63" customWidth="1"/>
    <col min="6660" max="6660" width="27.7109375" style="63" customWidth="1"/>
    <col min="6661" max="6661" width="4" style="63" customWidth="1"/>
    <col min="6662" max="6692" width="4.7109375" style="63" customWidth="1"/>
    <col min="6693" max="6693" width="8.5703125" style="63" customWidth="1"/>
    <col min="6694" max="6695" width="4.7109375" style="63" customWidth="1"/>
    <col min="6696" max="6696" width="9.42578125" style="63" customWidth="1"/>
    <col min="6697" max="6697" width="6.140625" style="63" customWidth="1"/>
    <col min="6698" max="6698" width="6.28515625" style="63" customWidth="1"/>
    <col min="6699" max="6701" width="4.7109375" style="63" customWidth="1"/>
    <col min="6702" max="6702" width="4.85546875" style="63" customWidth="1"/>
    <col min="6703" max="6703" width="7" style="63" customWidth="1"/>
    <col min="6704" max="6704" width="6.28515625" style="63" customWidth="1"/>
    <col min="6705" max="6708" width="4.7109375" style="63" customWidth="1"/>
    <col min="6709" max="6709" width="8.7109375" style="63" customWidth="1"/>
    <col min="6710" max="6912" width="9.140625" style="63"/>
    <col min="6913" max="6913" width="4" style="63" customWidth="1"/>
    <col min="6914" max="6914" width="29.5703125" style="63" customWidth="1"/>
    <col min="6915" max="6915" width="16.5703125" style="63" customWidth="1"/>
    <col min="6916" max="6916" width="27.7109375" style="63" customWidth="1"/>
    <col min="6917" max="6917" width="4" style="63" customWidth="1"/>
    <col min="6918" max="6948" width="4.7109375" style="63" customWidth="1"/>
    <col min="6949" max="6949" width="8.5703125" style="63" customWidth="1"/>
    <col min="6950" max="6951" width="4.7109375" style="63" customWidth="1"/>
    <col min="6952" max="6952" width="9.42578125" style="63" customWidth="1"/>
    <col min="6953" max="6953" width="6.140625" style="63" customWidth="1"/>
    <col min="6954" max="6954" width="6.28515625" style="63" customWidth="1"/>
    <col min="6955" max="6957" width="4.7109375" style="63" customWidth="1"/>
    <col min="6958" max="6958" width="4.85546875" style="63" customWidth="1"/>
    <col min="6959" max="6959" width="7" style="63" customWidth="1"/>
    <col min="6960" max="6960" width="6.28515625" style="63" customWidth="1"/>
    <col min="6961" max="6964" width="4.7109375" style="63" customWidth="1"/>
    <col min="6965" max="6965" width="8.7109375" style="63" customWidth="1"/>
    <col min="6966" max="7168" width="9.140625" style="63"/>
    <col min="7169" max="7169" width="4" style="63" customWidth="1"/>
    <col min="7170" max="7170" width="29.5703125" style="63" customWidth="1"/>
    <col min="7171" max="7171" width="16.5703125" style="63" customWidth="1"/>
    <col min="7172" max="7172" width="27.7109375" style="63" customWidth="1"/>
    <col min="7173" max="7173" width="4" style="63" customWidth="1"/>
    <col min="7174" max="7204" width="4.7109375" style="63" customWidth="1"/>
    <col min="7205" max="7205" width="8.5703125" style="63" customWidth="1"/>
    <col min="7206" max="7207" width="4.7109375" style="63" customWidth="1"/>
    <col min="7208" max="7208" width="9.42578125" style="63" customWidth="1"/>
    <col min="7209" max="7209" width="6.140625" style="63" customWidth="1"/>
    <col min="7210" max="7210" width="6.28515625" style="63" customWidth="1"/>
    <col min="7211" max="7213" width="4.7109375" style="63" customWidth="1"/>
    <col min="7214" max="7214" width="4.85546875" style="63" customWidth="1"/>
    <col min="7215" max="7215" width="7" style="63" customWidth="1"/>
    <col min="7216" max="7216" width="6.28515625" style="63" customWidth="1"/>
    <col min="7217" max="7220" width="4.7109375" style="63" customWidth="1"/>
    <col min="7221" max="7221" width="8.7109375" style="63" customWidth="1"/>
    <col min="7222" max="7424" width="9.140625" style="63"/>
    <col min="7425" max="7425" width="4" style="63" customWidth="1"/>
    <col min="7426" max="7426" width="29.5703125" style="63" customWidth="1"/>
    <col min="7427" max="7427" width="16.5703125" style="63" customWidth="1"/>
    <col min="7428" max="7428" width="27.7109375" style="63" customWidth="1"/>
    <col min="7429" max="7429" width="4" style="63" customWidth="1"/>
    <col min="7430" max="7460" width="4.7109375" style="63" customWidth="1"/>
    <col min="7461" max="7461" width="8.5703125" style="63" customWidth="1"/>
    <col min="7462" max="7463" width="4.7109375" style="63" customWidth="1"/>
    <col min="7464" max="7464" width="9.42578125" style="63" customWidth="1"/>
    <col min="7465" max="7465" width="6.140625" style="63" customWidth="1"/>
    <col min="7466" max="7466" width="6.28515625" style="63" customWidth="1"/>
    <col min="7467" max="7469" width="4.7109375" style="63" customWidth="1"/>
    <col min="7470" max="7470" width="4.85546875" style="63" customWidth="1"/>
    <col min="7471" max="7471" width="7" style="63" customWidth="1"/>
    <col min="7472" max="7472" width="6.28515625" style="63" customWidth="1"/>
    <col min="7473" max="7476" width="4.7109375" style="63" customWidth="1"/>
    <col min="7477" max="7477" width="8.7109375" style="63" customWidth="1"/>
    <col min="7478" max="7680" width="9.140625" style="63"/>
    <col min="7681" max="7681" width="4" style="63" customWidth="1"/>
    <col min="7682" max="7682" width="29.5703125" style="63" customWidth="1"/>
    <col min="7683" max="7683" width="16.5703125" style="63" customWidth="1"/>
    <col min="7684" max="7684" width="27.7109375" style="63" customWidth="1"/>
    <col min="7685" max="7685" width="4" style="63" customWidth="1"/>
    <col min="7686" max="7716" width="4.7109375" style="63" customWidth="1"/>
    <col min="7717" max="7717" width="8.5703125" style="63" customWidth="1"/>
    <col min="7718" max="7719" width="4.7109375" style="63" customWidth="1"/>
    <col min="7720" max="7720" width="9.42578125" style="63" customWidth="1"/>
    <col min="7721" max="7721" width="6.140625" style="63" customWidth="1"/>
    <col min="7722" max="7722" width="6.28515625" style="63" customWidth="1"/>
    <col min="7723" max="7725" width="4.7109375" style="63" customWidth="1"/>
    <col min="7726" max="7726" width="4.85546875" style="63" customWidth="1"/>
    <col min="7727" max="7727" width="7" style="63" customWidth="1"/>
    <col min="7728" max="7728" width="6.28515625" style="63" customWidth="1"/>
    <col min="7729" max="7732" width="4.7109375" style="63" customWidth="1"/>
    <col min="7733" max="7733" width="8.7109375" style="63" customWidth="1"/>
    <col min="7734" max="7936" width="9.140625" style="63"/>
    <col min="7937" max="7937" width="4" style="63" customWidth="1"/>
    <col min="7938" max="7938" width="29.5703125" style="63" customWidth="1"/>
    <col min="7939" max="7939" width="16.5703125" style="63" customWidth="1"/>
    <col min="7940" max="7940" width="27.7109375" style="63" customWidth="1"/>
    <col min="7941" max="7941" width="4" style="63" customWidth="1"/>
    <col min="7942" max="7972" width="4.7109375" style="63" customWidth="1"/>
    <col min="7973" max="7973" width="8.5703125" style="63" customWidth="1"/>
    <col min="7974" max="7975" width="4.7109375" style="63" customWidth="1"/>
    <col min="7976" max="7976" width="9.42578125" style="63" customWidth="1"/>
    <col min="7977" max="7977" width="6.140625" style="63" customWidth="1"/>
    <col min="7978" max="7978" width="6.28515625" style="63" customWidth="1"/>
    <col min="7979" max="7981" width="4.7109375" style="63" customWidth="1"/>
    <col min="7982" max="7982" width="4.85546875" style="63" customWidth="1"/>
    <col min="7983" max="7983" width="7" style="63" customWidth="1"/>
    <col min="7984" max="7984" width="6.28515625" style="63" customWidth="1"/>
    <col min="7985" max="7988" width="4.7109375" style="63" customWidth="1"/>
    <col min="7989" max="7989" width="8.7109375" style="63" customWidth="1"/>
    <col min="7990" max="8192" width="9.140625" style="63"/>
    <col min="8193" max="8193" width="4" style="63" customWidth="1"/>
    <col min="8194" max="8194" width="29.5703125" style="63" customWidth="1"/>
    <col min="8195" max="8195" width="16.5703125" style="63" customWidth="1"/>
    <col min="8196" max="8196" width="27.7109375" style="63" customWidth="1"/>
    <col min="8197" max="8197" width="4" style="63" customWidth="1"/>
    <col min="8198" max="8228" width="4.7109375" style="63" customWidth="1"/>
    <col min="8229" max="8229" width="8.5703125" style="63" customWidth="1"/>
    <col min="8230" max="8231" width="4.7109375" style="63" customWidth="1"/>
    <col min="8232" max="8232" width="9.42578125" style="63" customWidth="1"/>
    <col min="8233" max="8233" width="6.140625" style="63" customWidth="1"/>
    <col min="8234" max="8234" width="6.28515625" style="63" customWidth="1"/>
    <col min="8235" max="8237" width="4.7109375" style="63" customWidth="1"/>
    <col min="8238" max="8238" width="4.85546875" style="63" customWidth="1"/>
    <col min="8239" max="8239" width="7" style="63" customWidth="1"/>
    <col min="8240" max="8240" width="6.28515625" style="63" customWidth="1"/>
    <col min="8241" max="8244" width="4.7109375" style="63" customWidth="1"/>
    <col min="8245" max="8245" width="8.7109375" style="63" customWidth="1"/>
    <col min="8246" max="8448" width="9.140625" style="63"/>
    <col min="8449" max="8449" width="4" style="63" customWidth="1"/>
    <col min="8450" max="8450" width="29.5703125" style="63" customWidth="1"/>
    <col min="8451" max="8451" width="16.5703125" style="63" customWidth="1"/>
    <col min="8452" max="8452" width="27.7109375" style="63" customWidth="1"/>
    <col min="8453" max="8453" width="4" style="63" customWidth="1"/>
    <col min="8454" max="8484" width="4.7109375" style="63" customWidth="1"/>
    <col min="8485" max="8485" width="8.5703125" style="63" customWidth="1"/>
    <col min="8486" max="8487" width="4.7109375" style="63" customWidth="1"/>
    <col min="8488" max="8488" width="9.42578125" style="63" customWidth="1"/>
    <col min="8489" max="8489" width="6.140625" style="63" customWidth="1"/>
    <col min="8490" max="8490" width="6.28515625" style="63" customWidth="1"/>
    <col min="8491" max="8493" width="4.7109375" style="63" customWidth="1"/>
    <col min="8494" max="8494" width="4.85546875" style="63" customWidth="1"/>
    <col min="8495" max="8495" width="7" style="63" customWidth="1"/>
    <col min="8496" max="8496" width="6.28515625" style="63" customWidth="1"/>
    <col min="8497" max="8500" width="4.7109375" style="63" customWidth="1"/>
    <col min="8501" max="8501" width="8.7109375" style="63" customWidth="1"/>
    <col min="8502" max="8704" width="9.140625" style="63"/>
    <col min="8705" max="8705" width="4" style="63" customWidth="1"/>
    <col min="8706" max="8706" width="29.5703125" style="63" customWidth="1"/>
    <col min="8707" max="8707" width="16.5703125" style="63" customWidth="1"/>
    <col min="8708" max="8708" width="27.7109375" style="63" customWidth="1"/>
    <col min="8709" max="8709" width="4" style="63" customWidth="1"/>
    <col min="8710" max="8740" width="4.7109375" style="63" customWidth="1"/>
    <col min="8741" max="8741" width="8.5703125" style="63" customWidth="1"/>
    <col min="8742" max="8743" width="4.7109375" style="63" customWidth="1"/>
    <col min="8744" max="8744" width="9.42578125" style="63" customWidth="1"/>
    <col min="8745" max="8745" width="6.140625" style="63" customWidth="1"/>
    <col min="8746" max="8746" width="6.28515625" style="63" customWidth="1"/>
    <col min="8747" max="8749" width="4.7109375" style="63" customWidth="1"/>
    <col min="8750" max="8750" width="4.85546875" style="63" customWidth="1"/>
    <col min="8751" max="8751" width="7" style="63" customWidth="1"/>
    <col min="8752" max="8752" width="6.28515625" style="63" customWidth="1"/>
    <col min="8753" max="8756" width="4.7109375" style="63" customWidth="1"/>
    <col min="8757" max="8757" width="8.7109375" style="63" customWidth="1"/>
    <col min="8758" max="8960" width="9.140625" style="63"/>
    <col min="8961" max="8961" width="4" style="63" customWidth="1"/>
    <col min="8962" max="8962" width="29.5703125" style="63" customWidth="1"/>
    <col min="8963" max="8963" width="16.5703125" style="63" customWidth="1"/>
    <col min="8964" max="8964" width="27.7109375" style="63" customWidth="1"/>
    <col min="8965" max="8965" width="4" style="63" customWidth="1"/>
    <col min="8966" max="8996" width="4.7109375" style="63" customWidth="1"/>
    <col min="8997" max="8997" width="8.5703125" style="63" customWidth="1"/>
    <col min="8998" max="8999" width="4.7109375" style="63" customWidth="1"/>
    <col min="9000" max="9000" width="9.42578125" style="63" customWidth="1"/>
    <col min="9001" max="9001" width="6.140625" style="63" customWidth="1"/>
    <col min="9002" max="9002" width="6.28515625" style="63" customWidth="1"/>
    <col min="9003" max="9005" width="4.7109375" style="63" customWidth="1"/>
    <col min="9006" max="9006" width="4.85546875" style="63" customWidth="1"/>
    <col min="9007" max="9007" width="7" style="63" customWidth="1"/>
    <col min="9008" max="9008" width="6.28515625" style="63" customWidth="1"/>
    <col min="9009" max="9012" width="4.7109375" style="63" customWidth="1"/>
    <col min="9013" max="9013" width="8.7109375" style="63" customWidth="1"/>
    <col min="9014" max="9216" width="9.140625" style="63"/>
    <col min="9217" max="9217" width="4" style="63" customWidth="1"/>
    <col min="9218" max="9218" width="29.5703125" style="63" customWidth="1"/>
    <col min="9219" max="9219" width="16.5703125" style="63" customWidth="1"/>
    <col min="9220" max="9220" width="27.7109375" style="63" customWidth="1"/>
    <col min="9221" max="9221" width="4" style="63" customWidth="1"/>
    <col min="9222" max="9252" width="4.7109375" style="63" customWidth="1"/>
    <col min="9253" max="9253" width="8.5703125" style="63" customWidth="1"/>
    <col min="9254" max="9255" width="4.7109375" style="63" customWidth="1"/>
    <col min="9256" max="9256" width="9.42578125" style="63" customWidth="1"/>
    <col min="9257" max="9257" width="6.140625" style="63" customWidth="1"/>
    <col min="9258" max="9258" width="6.28515625" style="63" customWidth="1"/>
    <col min="9259" max="9261" width="4.7109375" style="63" customWidth="1"/>
    <col min="9262" max="9262" width="4.85546875" style="63" customWidth="1"/>
    <col min="9263" max="9263" width="7" style="63" customWidth="1"/>
    <col min="9264" max="9264" width="6.28515625" style="63" customWidth="1"/>
    <col min="9265" max="9268" width="4.7109375" style="63" customWidth="1"/>
    <col min="9269" max="9269" width="8.7109375" style="63" customWidth="1"/>
    <col min="9270" max="9472" width="9.140625" style="63"/>
    <col min="9473" max="9473" width="4" style="63" customWidth="1"/>
    <col min="9474" max="9474" width="29.5703125" style="63" customWidth="1"/>
    <col min="9475" max="9475" width="16.5703125" style="63" customWidth="1"/>
    <col min="9476" max="9476" width="27.7109375" style="63" customWidth="1"/>
    <col min="9477" max="9477" width="4" style="63" customWidth="1"/>
    <col min="9478" max="9508" width="4.7109375" style="63" customWidth="1"/>
    <col min="9509" max="9509" width="8.5703125" style="63" customWidth="1"/>
    <col min="9510" max="9511" width="4.7109375" style="63" customWidth="1"/>
    <col min="9512" max="9512" width="9.42578125" style="63" customWidth="1"/>
    <col min="9513" max="9513" width="6.140625" style="63" customWidth="1"/>
    <col min="9514" max="9514" width="6.28515625" style="63" customWidth="1"/>
    <col min="9515" max="9517" width="4.7109375" style="63" customWidth="1"/>
    <col min="9518" max="9518" width="4.85546875" style="63" customWidth="1"/>
    <col min="9519" max="9519" width="7" style="63" customWidth="1"/>
    <col min="9520" max="9520" width="6.28515625" style="63" customWidth="1"/>
    <col min="9521" max="9524" width="4.7109375" style="63" customWidth="1"/>
    <col min="9525" max="9525" width="8.7109375" style="63" customWidth="1"/>
    <col min="9526" max="9728" width="9.140625" style="63"/>
    <col min="9729" max="9729" width="4" style="63" customWidth="1"/>
    <col min="9730" max="9730" width="29.5703125" style="63" customWidth="1"/>
    <col min="9731" max="9731" width="16.5703125" style="63" customWidth="1"/>
    <col min="9732" max="9732" width="27.7109375" style="63" customWidth="1"/>
    <col min="9733" max="9733" width="4" style="63" customWidth="1"/>
    <col min="9734" max="9764" width="4.7109375" style="63" customWidth="1"/>
    <col min="9765" max="9765" width="8.5703125" style="63" customWidth="1"/>
    <col min="9766" max="9767" width="4.7109375" style="63" customWidth="1"/>
    <col min="9768" max="9768" width="9.42578125" style="63" customWidth="1"/>
    <col min="9769" max="9769" width="6.140625" style="63" customWidth="1"/>
    <col min="9770" max="9770" width="6.28515625" style="63" customWidth="1"/>
    <col min="9771" max="9773" width="4.7109375" style="63" customWidth="1"/>
    <col min="9774" max="9774" width="4.85546875" style="63" customWidth="1"/>
    <col min="9775" max="9775" width="7" style="63" customWidth="1"/>
    <col min="9776" max="9776" width="6.28515625" style="63" customWidth="1"/>
    <col min="9777" max="9780" width="4.7109375" style="63" customWidth="1"/>
    <col min="9781" max="9781" width="8.7109375" style="63" customWidth="1"/>
    <col min="9782" max="9984" width="9.140625" style="63"/>
    <col min="9985" max="9985" width="4" style="63" customWidth="1"/>
    <col min="9986" max="9986" width="29.5703125" style="63" customWidth="1"/>
    <col min="9987" max="9987" width="16.5703125" style="63" customWidth="1"/>
    <col min="9988" max="9988" width="27.7109375" style="63" customWidth="1"/>
    <col min="9989" max="9989" width="4" style="63" customWidth="1"/>
    <col min="9990" max="10020" width="4.7109375" style="63" customWidth="1"/>
    <col min="10021" max="10021" width="8.5703125" style="63" customWidth="1"/>
    <col min="10022" max="10023" width="4.7109375" style="63" customWidth="1"/>
    <col min="10024" max="10024" width="9.42578125" style="63" customWidth="1"/>
    <col min="10025" max="10025" width="6.140625" style="63" customWidth="1"/>
    <col min="10026" max="10026" width="6.28515625" style="63" customWidth="1"/>
    <col min="10027" max="10029" width="4.7109375" style="63" customWidth="1"/>
    <col min="10030" max="10030" width="4.85546875" style="63" customWidth="1"/>
    <col min="10031" max="10031" width="7" style="63" customWidth="1"/>
    <col min="10032" max="10032" width="6.28515625" style="63" customWidth="1"/>
    <col min="10033" max="10036" width="4.7109375" style="63" customWidth="1"/>
    <col min="10037" max="10037" width="8.7109375" style="63" customWidth="1"/>
    <col min="10038" max="10240" width="9.140625" style="63"/>
    <col min="10241" max="10241" width="4" style="63" customWidth="1"/>
    <col min="10242" max="10242" width="29.5703125" style="63" customWidth="1"/>
    <col min="10243" max="10243" width="16.5703125" style="63" customWidth="1"/>
    <col min="10244" max="10244" width="27.7109375" style="63" customWidth="1"/>
    <col min="10245" max="10245" width="4" style="63" customWidth="1"/>
    <col min="10246" max="10276" width="4.7109375" style="63" customWidth="1"/>
    <col min="10277" max="10277" width="8.5703125" style="63" customWidth="1"/>
    <col min="10278" max="10279" width="4.7109375" style="63" customWidth="1"/>
    <col min="10280" max="10280" width="9.42578125" style="63" customWidth="1"/>
    <col min="10281" max="10281" width="6.140625" style="63" customWidth="1"/>
    <col min="10282" max="10282" width="6.28515625" style="63" customWidth="1"/>
    <col min="10283" max="10285" width="4.7109375" style="63" customWidth="1"/>
    <col min="10286" max="10286" width="4.85546875" style="63" customWidth="1"/>
    <col min="10287" max="10287" width="7" style="63" customWidth="1"/>
    <col min="10288" max="10288" width="6.28515625" style="63" customWidth="1"/>
    <col min="10289" max="10292" width="4.7109375" style="63" customWidth="1"/>
    <col min="10293" max="10293" width="8.7109375" style="63" customWidth="1"/>
    <col min="10294" max="10496" width="9.140625" style="63"/>
    <col min="10497" max="10497" width="4" style="63" customWidth="1"/>
    <col min="10498" max="10498" width="29.5703125" style="63" customWidth="1"/>
    <col min="10499" max="10499" width="16.5703125" style="63" customWidth="1"/>
    <col min="10500" max="10500" width="27.7109375" style="63" customWidth="1"/>
    <col min="10501" max="10501" width="4" style="63" customWidth="1"/>
    <col min="10502" max="10532" width="4.7109375" style="63" customWidth="1"/>
    <col min="10533" max="10533" width="8.5703125" style="63" customWidth="1"/>
    <col min="10534" max="10535" width="4.7109375" style="63" customWidth="1"/>
    <col min="10536" max="10536" width="9.42578125" style="63" customWidth="1"/>
    <col min="10537" max="10537" width="6.140625" style="63" customWidth="1"/>
    <col min="10538" max="10538" width="6.28515625" style="63" customWidth="1"/>
    <col min="10539" max="10541" width="4.7109375" style="63" customWidth="1"/>
    <col min="10542" max="10542" width="4.85546875" style="63" customWidth="1"/>
    <col min="10543" max="10543" width="7" style="63" customWidth="1"/>
    <col min="10544" max="10544" width="6.28515625" style="63" customWidth="1"/>
    <col min="10545" max="10548" width="4.7109375" style="63" customWidth="1"/>
    <col min="10549" max="10549" width="8.7109375" style="63" customWidth="1"/>
    <col min="10550" max="10752" width="9.140625" style="63"/>
    <col min="10753" max="10753" width="4" style="63" customWidth="1"/>
    <col min="10754" max="10754" width="29.5703125" style="63" customWidth="1"/>
    <col min="10755" max="10755" width="16.5703125" style="63" customWidth="1"/>
    <col min="10756" max="10756" width="27.7109375" style="63" customWidth="1"/>
    <col min="10757" max="10757" width="4" style="63" customWidth="1"/>
    <col min="10758" max="10788" width="4.7109375" style="63" customWidth="1"/>
    <col min="10789" max="10789" width="8.5703125" style="63" customWidth="1"/>
    <col min="10790" max="10791" width="4.7109375" style="63" customWidth="1"/>
    <col min="10792" max="10792" width="9.42578125" style="63" customWidth="1"/>
    <col min="10793" max="10793" width="6.140625" style="63" customWidth="1"/>
    <col min="10794" max="10794" width="6.28515625" style="63" customWidth="1"/>
    <col min="10795" max="10797" width="4.7109375" style="63" customWidth="1"/>
    <col min="10798" max="10798" width="4.85546875" style="63" customWidth="1"/>
    <col min="10799" max="10799" width="7" style="63" customWidth="1"/>
    <col min="10800" max="10800" width="6.28515625" style="63" customWidth="1"/>
    <col min="10801" max="10804" width="4.7109375" style="63" customWidth="1"/>
    <col min="10805" max="10805" width="8.7109375" style="63" customWidth="1"/>
    <col min="10806" max="11008" width="9.140625" style="63"/>
    <col min="11009" max="11009" width="4" style="63" customWidth="1"/>
    <col min="11010" max="11010" width="29.5703125" style="63" customWidth="1"/>
    <col min="11011" max="11011" width="16.5703125" style="63" customWidth="1"/>
    <col min="11012" max="11012" width="27.7109375" style="63" customWidth="1"/>
    <col min="11013" max="11013" width="4" style="63" customWidth="1"/>
    <col min="11014" max="11044" width="4.7109375" style="63" customWidth="1"/>
    <col min="11045" max="11045" width="8.5703125" style="63" customWidth="1"/>
    <col min="11046" max="11047" width="4.7109375" style="63" customWidth="1"/>
    <col min="11048" max="11048" width="9.42578125" style="63" customWidth="1"/>
    <col min="11049" max="11049" width="6.140625" style="63" customWidth="1"/>
    <col min="11050" max="11050" width="6.28515625" style="63" customWidth="1"/>
    <col min="11051" max="11053" width="4.7109375" style="63" customWidth="1"/>
    <col min="11054" max="11054" width="4.85546875" style="63" customWidth="1"/>
    <col min="11055" max="11055" width="7" style="63" customWidth="1"/>
    <col min="11056" max="11056" width="6.28515625" style="63" customWidth="1"/>
    <col min="11057" max="11060" width="4.7109375" style="63" customWidth="1"/>
    <col min="11061" max="11061" width="8.7109375" style="63" customWidth="1"/>
    <col min="11062" max="11264" width="9.140625" style="63"/>
    <col min="11265" max="11265" width="4" style="63" customWidth="1"/>
    <col min="11266" max="11266" width="29.5703125" style="63" customWidth="1"/>
    <col min="11267" max="11267" width="16.5703125" style="63" customWidth="1"/>
    <col min="11268" max="11268" width="27.7109375" style="63" customWidth="1"/>
    <col min="11269" max="11269" width="4" style="63" customWidth="1"/>
    <col min="11270" max="11300" width="4.7109375" style="63" customWidth="1"/>
    <col min="11301" max="11301" width="8.5703125" style="63" customWidth="1"/>
    <col min="11302" max="11303" width="4.7109375" style="63" customWidth="1"/>
    <col min="11304" max="11304" width="9.42578125" style="63" customWidth="1"/>
    <col min="11305" max="11305" width="6.140625" style="63" customWidth="1"/>
    <col min="11306" max="11306" width="6.28515625" style="63" customWidth="1"/>
    <col min="11307" max="11309" width="4.7109375" style="63" customWidth="1"/>
    <col min="11310" max="11310" width="4.85546875" style="63" customWidth="1"/>
    <col min="11311" max="11311" width="7" style="63" customWidth="1"/>
    <col min="11312" max="11312" width="6.28515625" style="63" customWidth="1"/>
    <col min="11313" max="11316" width="4.7109375" style="63" customWidth="1"/>
    <col min="11317" max="11317" width="8.7109375" style="63" customWidth="1"/>
    <col min="11318" max="11520" width="9.140625" style="63"/>
    <col min="11521" max="11521" width="4" style="63" customWidth="1"/>
    <col min="11522" max="11522" width="29.5703125" style="63" customWidth="1"/>
    <col min="11523" max="11523" width="16.5703125" style="63" customWidth="1"/>
    <col min="11524" max="11524" width="27.7109375" style="63" customWidth="1"/>
    <col min="11525" max="11525" width="4" style="63" customWidth="1"/>
    <col min="11526" max="11556" width="4.7109375" style="63" customWidth="1"/>
    <col min="11557" max="11557" width="8.5703125" style="63" customWidth="1"/>
    <col min="11558" max="11559" width="4.7109375" style="63" customWidth="1"/>
    <col min="11560" max="11560" width="9.42578125" style="63" customWidth="1"/>
    <col min="11561" max="11561" width="6.140625" style="63" customWidth="1"/>
    <col min="11562" max="11562" width="6.28515625" style="63" customWidth="1"/>
    <col min="11563" max="11565" width="4.7109375" style="63" customWidth="1"/>
    <col min="11566" max="11566" width="4.85546875" style="63" customWidth="1"/>
    <col min="11567" max="11567" width="7" style="63" customWidth="1"/>
    <col min="11568" max="11568" width="6.28515625" style="63" customWidth="1"/>
    <col min="11569" max="11572" width="4.7109375" style="63" customWidth="1"/>
    <col min="11573" max="11573" width="8.7109375" style="63" customWidth="1"/>
    <col min="11574" max="11776" width="9.140625" style="63"/>
    <col min="11777" max="11777" width="4" style="63" customWidth="1"/>
    <col min="11778" max="11778" width="29.5703125" style="63" customWidth="1"/>
    <col min="11779" max="11779" width="16.5703125" style="63" customWidth="1"/>
    <col min="11780" max="11780" width="27.7109375" style="63" customWidth="1"/>
    <col min="11781" max="11781" width="4" style="63" customWidth="1"/>
    <col min="11782" max="11812" width="4.7109375" style="63" customWidth="1"/>
    <col min="11813" max="11813" width="8.5703125" style="63" customWidth="1"/>
    <col min="11814" max="11815" width="4.7109375" style="63" customWidth="1"/>
    <col min="11816" max="11816" width="9.42578125" style="63" customWidth="1"/>
    <col min="11817" max="11817" width="6.140625" style="63" customWidth="1"/>
    <col min="11818" max="11818" width="6.28515625" style="63" customWidth="1"/>
    <col min="11819" max="11821" width="4.7109375" style="63" customWidth="1"/>
    <col min="11822" max="11822" width="4.85546875" style="63" customWidth="1"/>
    <col min="11823" max="11823" width="7" style="63" customWidth="1"/>
    <col min="11824" max="11824" width="6.28515625" style="63" customWidth="1"/>
    <col min="11825" max="11828" width="4.7109375" style="63" customWidth="1"/>
    <col min="11829" max="11829" width="8.7109375" style="63" customWidth="1"/>
    <col min="11830" max="12032" width="9.140625" style="63"/>
    <col min="12033" max="12033" width="4" style="63" customWidth="1"/>
    <col min="12034" max="12034" width="29.5703125" style="63" customWidth="1"/>
    <col min="12035" max="12035" width="16.5703125" style="63" customWidth="1"/>
    <col min="12036" max="12036" width="27.7109375" style="63" customWidth="1"/>
    <col min="12037" max="12037" width="4" style="63" customWidth="1"/>
    <col min="12038" max="12068" width="4.7109375" style="63" customWidth="1"/>
    <col min="12069" max="12069" width="8.5703125" style="63" customWidth="1"/>
    <col min="12070" max="12071" width="4.7109375" style="63" customWidth="1"/>
    <col min="12072" max="12072" width="9.42578125" style="63" customWidth="1"/>
    <col min="12073" max="12073" width="6.140625" style="63" customWidth="1"/>
    <col min="12074" max="12074" width="6.28515625" style="63" customWidth="1"/>
    <col min="12075" max="12077" width="4.7109375" style="63" customWidth="1"/>
    <col min="12078" max="12078" width="4.85546875" style="63" customWidth="1"/>
    <col min="12079" max="12079" width="7" style="63" customWidth="1"/>
    <col min="12080" max="12080" width="6.28515625" style="63" customWidth="1"/>
    <col min="12081" max="12084" width="4.7109375" style="63" customWidth="1"/>
    <col min="12085" max="12085" width="8.7109375" style="63" customWidth="1"/>
    <col min="12086" max="12288" width="9.140625" style="63"/>
    <col min="12289" max="12289" width="4" style="63" customWidth="1"/>
    <col min="12290" max="12290" width="29.5703125" style="63" customWidth="1"/>
    <col min="12291" max="12291" width="16.5703125" style="63" customWidth="1"/>
    <col min="12292" max="12292" width="27.7109375" style="63" customWidth="1"/>
    <col min="12293" max="12293" width="4" style="63" customWidth="1"/>
    <col min="12294" max="12324" width="4.7109375" style="63" customWidth="1"/>
    <col min="12325" max="12325" width="8.5703125" style="63" customWidth="1"/>
    <col min="12326" max="12327" width="4.7109375" style="63" customWidth="1"/>
    <col min="12328" max="12328" width="9.42578125" style="63" customWidth="1"/>
    <col min="12329" max="12329" width="6.140625" style="63" customWidth="1"/>
    <col min="12330" max="12330" width="6.28515625" style="63" customWidth="1"/>
    <col min="12331" max="12333" width="4.7109375" style="63" customWidth="1"/>
    <col min="12334" max="12334" width="4.85546875" style="63" customWidth="1"/>
    <col min="12335" max="12335" width="7" style="63" customWidth="1"/>
    <col min="12336" max="12336" width="6.28515625" style="63" customWidth="1"/>
    <col min="12337" max="12340" width="4.7109375" style="63" customWidth="1"/>
    <col min="12341" max="12341" width="8.7109375" style="63" customWidth="1"/>
    <col min="12342" max="12544" width="9.140625" style="63"/>
    <col min="12545" max="12545" width="4" style="63" customWidth="1"/>
    <col min="12546" max="12546" width="29.5703125" style="63" customWidth="1"/>
    <col min="12547" max="12547" width="16.5703125" style="63" customWidth="1"/>
    <col min="12548" max="12548" width="27.7109375" style="63" customWidth="1"/>
    <col min="12549" max="12549" width="4" style="63" customWidth="1"/>
    <col min="12550" max="12580" width="4.7109375" style="63" customWidth="1"/>
    <col min="12581" max="12581" width="8.5703125" style="63" customWidth="1"/>
    <col min="12582" max="12583" width="4.7109375" style="63" customWidth="1"/>
    <col min="12584" max="12584" width="9.42578125" style="63" customWidth="1"/>
    <col min="12585" max="12585" width="6.140625" style="63" customWidth="1"/>
    <col min="12586" max="12586" width="6.28515625" style="63" customWidth="1"/>
    <col min="12587" max="12589" width="4.7109375" style="63" customWidth="1"/>
    <col min="12590" max="12590" width="4.85546875" style="63" customWidth="1"/>
    <col min="12591" max="12591" width="7" style="63" customWidth="1"/>
    <col min="12592" max="12592" width="6.28515625" style="63" customWidth="1"/>
    <col min="12593" max="12596" width="4.7109375" style="63" customWidth="1"/>
    <col min="12597" max="12597" width="8.7109375" style="63" customWidth="1"/>
    <col min="12598" max="12800" width="9.140625" style="63"/>
    <col min="12801" max="12801" width="4" style="63" customWidth="1"/>
    <col min="12802" max="12802" width="29.5703125" style="63" customWidth="1"/>
    <col min="12803" max="12803" width="16.5703125" style="63" customWidth="1"/>
    <col min="12804" max="12804" width="27.7109375" style="63" customWidth="1"/>
    <col min="12805" max="12805" width="4" style="63" customWidth="1"/>
    <col min="12806" max="12836" width="4.7109375" style="63" customWidth="1"/>
    <col min="12837" max="12837" width="8.5703125" style="63" customWidth="1"/>
    <col min="12838" max="12839" width="4.7109375" style="63" customWidth="1"/>
    <col min="12840" max="12840" width="9.42578125" style="63" customWidth="1"/>
    <col min="12841" max="12841" width="6.140625" style="63" customWidth="1"/>
    <col min="12842" max="12842" width="6.28515625" style="63" customWidth="1"/>
    <col min="12843" max="12845" width="4.7109375" style="63" customWidth="1"/>
    <col min="12846" max="12846" width="4.85546875" style="63" customWidth="1"/>
    <col min="12847" max="12847" width="7" style="63" customWidth="1"/>
    <col min="12848" max="12848" width="6.28515625" style="63" customWidth="1"/>
    <col min="12849" max="12852" width="4.7109375" style="63" customWidth="1"/>
    <col min="12853" max="12853" width="8.7109375" style="63" customWidth="1"/>
    <col min="12854" max="13056" width="9.140625" style="63"/>
    <col min="13057" max="13057" width="4" style="63" customWidth="1"/>
    <col min="13058" max="13058" width="29.5703125" style="63" customWidth="1"/>
    <col min="13059" max="13059" width="16.5703125" style="63" customWidth="1"/>
    <col min="13060" max="13060" width="27.7109375" style="63" customWidth="1"/>
    <col min="13061" max="13061" width="4" style="63" customWidth="1"/>
    <col min="13062" max="13092" width="4.7109375" style="63" customWidth="1"/>
    <col min="13093" max="13093" width="8.5703125" style="63" customWidth="1"/>
    <col min="13094" max="13095" width="4.7109375" style="63" customWidth="1"/>
    <col min="13096" max="13096" width="9.42578125" style="63" customWidth="1"/>
    <col min="13097" max="13097" width="6.140625" style="63" customWidth="1"/>
    <col min="13098" max="13098" width="6.28515625" style="63" customWidth="1"/>
    <col min="13099" max="13101" width="4.7109375" style="63" customWidth="1"/>
    <col min="13102" max="13102" width="4.85546875" style="63" customWidth="1"/>
    <col min="13103" max="13103" width="7" style="63" customWidth="1"/>
    <col min="13104" max="13104" width="6.28515625" style="63" customWidth="1"/>
    <col min="13105" max="13108" width="4.7109375" style="63" customWidth="1"/>
    <col min="13109" max="13109" width="8.7109375" style="63" customWidth="1"/>
    <col min="13110" max="13312" width="9.140625" style="63"/>
    <col min="13313" max="13313" width="4" style="63" customWidth="1"/>
    <col min="13314" max="13314" width="29.5703125" style="63" customWidth="1"/>
    <col min="13315" max="13315" width="16.5703125" style="63" customWidth="1"/>
    <col min="13316" max="13316" width="27.7109375" style="63" customWidth="1"/>
    <col min="13317" max="13317" width="4" style="63" customWidth="1"/>
    <col min="13318" max="13348" width="4.7109375" style="63" customWidth="1"/>
    <col min="13349" max="13349" width="8.5703125" style="63" customWidth="1"/>
    <col min="13350" max="13351" width="4.7109375" style="63" customWidth="1"/>
    <col min="13352" max="13352" width="9.42578125" style="63" customWidth="1"/>
    <col min="13353" max="13353" width="6.140625" style="63" customWidth="1"/>
    <col min="13354" max="13354" width="6.28515625" style="63" customWidth="1"/>
    <col min="13355" max="13357" width="4.7109375" style="63" customWidth="1"/>
    <col min="13358" max="13358" width="4.85546875" style="63" customWidth="1"/>
    <col min="13359" max="13359" width="7" style="63" customWidth="1"/>
    <col min="13360" max="13360" width="6.28515625" style="63" customWidth="1"/>
    <col min="13361" max="13364" width="4.7109375" style="63" customWidth="1"/>
    <col min="13365" max="13365" width="8.7109375" style="63" customWidth="1"/>
    <col min="13366" max="13568" width="9.140625" style="63"/>
    <col min="13569" max="13569" width="4" style="63" customWidth="1"/>
    <col min="13570" max="13570" width="29.5703125" style="63" customWidth="1"/>
    <col min="13571" max="13571" width="16.5703125" style="63" customWidth="1"/>
    <col min="13572" max="13572" width="27.7109375" style="63" customWidth="1"/>
    <col min="13573" max="13573" width="4" style="63" customWidth="1"/>
    <col min="13574" max="13604" width="4.7109375" style="63" customWidth="1"/>
    <col min="13605" max="13605" width="8.5703125" style="63" customWidth="1"/>
    <col min="13606" max="13607" width="4.7109375" style="63" customWidth="1"/>
    <col min="13608" max="13608" width="9.42578125" style="63" customWidth="1"/>
    <col min="13609" max="13609" width="6.140625" style="63" customWidth="1"/>
    <col min="13610" max="13610" width="6.28515625" style="63" customWidth="1"/>
    <col min="13611" max="13613" width="4.7109375" style="63" customWidth="1"/>
    <col min="13614" max="13614" width="4.85546875" style="63" customWidth="1"/>
    <col min="13615" max="13615" width="7" style="63" customWidth="1"/>
    <col min="13616" max="13616" width="6.28515625" style="63" customWidth="1"/>
    <col min="13617" max="13620" width="4.7109375" style="63" customWidth="1"/>
    <col min="13621" max="13621" width="8.7109375" style="63" customWidth="1"/>
    <col min="13622" max="13824" width="9.140625" style="63"/>
    <col min="13825" max="13825" width="4" style="63" customWidth="1"/>
    <col min="13826" max="13826" width="29.5703125" style="63" customWidth="1"/>
    <col min="13827" max="13827" width="16.5703125" style="63" customWidth="1"/>
    <col min="13828" max="13828" width="27.7109375" style="63" customWidth="1"/>
    <col min="13829" max="13829" width="4" style="63" customWidth="1"/>
    <col min="13830" max="13860" width="4.7109375" style="63" customWidth="1"/>
    <col min="13861" max="13861" width="8.5703125" style="63" customWidth="1"/>
    <col min="13862" max="13863" width="4.7109375" style="63" customWidth="1"/>
    <col min="13864" max="13864" width="9.42578125" style="63" customWidth="1"/>
    <col min="13865" max="13865" width="6.140625" style="63" customWidth="1"/>
    <col min="13866" max="13866" width="6.28515625" style="63" customWidth="1"/>
    <col min="13867" max="13869" width="4.7109375" style="63" customWidth="1"/>
    <col min="13870" max="13870" width="4.85546875" style="63" customWidth="1"/>
    <col min="13871" max="13871" width="7" style="63" customWidth="1"/>
    <col min="13872" max="13872" width="6.28515625" style="63" customWidth="1"/>
    <col min="13873" max="13876" width="4.7109375" style="63" customWidth="1"/>
    <col min="13877" max="13877" width="8.7109375" style="63" customWidth="1"/>
    <col min="13878" max="14080" width="9.140625" style="63"/>
    <col min="14081" max="14081" width="4" style="63" customWidth="1"/>
    <col min="14082" max="14082" width="29.5703125" style="63" customWidth="1"/>
    <col min="14083" max="14083" width="16.5703125" style="63" customWidth="1"/>
    <col min="14084" max="14084" width="27.7109375" style="63" customWidth="1"/>
    <col min="14085" max="14085" width="4" style="63" customWidth="1"/>
    <col min="14086" max="14116" width="4.7109375" style="63" customWidth="1"/>
    <col min="14117" max="14117" width="8.5703125" style="63" customWidth="1"/>
    <col min="14118" max="14119" width="4.7109375" style="63" customWidth="1"/>
    <col min="14120" max="14120" width="9.42578125" style="63" customWidth="1"/>
    <col min="14121" max="14121" width="6.140625" style="63" customWidth="1"/>
    <col min="14122" max="14122" width="6.28515625" style="63" customWidth="1"/>
    <col min="14123" max="14125" width="4.7109375" style="63" customWidth="1"/>
    <col min="14126" max="14126" width="4.85546875" style="63" customWidth="1"/>
    <col min="14127" max="14127" width="7" style="63" customWidth="1"/>
    <col min="14128" max="14128" width="6.28515625" style="63" customWidth="1"/>
    <col min="14129" max="14132" width="4.7109375" style="63" customWidth="1"/>
    <col min="14133" max="14133" width="8.7109375" style="63" customWidth="1"/>
    <col min="14134" max="14336" width="9.140625" style="63"/>
    <col min="14337" max="14337" width="4" style="63" customWidth="1"/>
    <col min="14338" max="14338" width="29.5703125" style="63" customWidth="1"/>
    <col min="14339" max="14339" width="16.5703125" style="63" customWidth="1"/>
    <col min="14340" max="14340" width="27.7109375" style="63" customWidth="1"/>
    <col min="14341" max="14341" width="4" style="63" customWidth="1"/>
    <col min="14342" max="14372" width="4.7109375" style="63" customWidth="1"/>
    <col min="14373" max="14373" width="8.5703125" style="63" customWidth="1"/>
    <col min="14374" max="14375" width="4.7109375" style="63" customWidth="1"/>
    <col min="14376" max="14376" width="9.42578125" style="63" customWidth="1"/>
    <col min="14377" max="14377" width="6.140625" style="63" customWidth="1"/>
    <col min="14378" max="14378" width="6.28515625" style="63" customWidth="1"/>
    <col min="14379" max="14381" width="4.7109375" style="63" customWidth="1"/>
    <col min="14382" max="14382" width="4.85546875" style="63" customWidth="1"/>
    <col min="14383" max="14383" width="7" style="63" customWidth="1"/>
    <col min="14384" max="14384" width="6.28515625" style="63" customWidth="1"/>
    <col min="14385" max="14388" width="4.7109375" style="63" customWidth="1"/>
    <col min="14389" max="14389" width="8.7109375" style="63" customWidth="1"/>
    <col min="14390" max="14592" width="9.140625" style="63"/>
    <col min="14593" max="14593" width="4" style="63" customWidth="1"/>
    <col min="14594" max="14594" width="29.5703125" style="63" customWidth="1"/>
    <col min="14595" max="14595" width="16.5703125" style="63" customWidth="1"/>
    <col min="14596" max="14596" width="27.7109375" style="63" customWidth="1"/>
    <col min="14597" max="14597" width="4" style="63" customWidth="1"/>
    <col min="14598" max="14628" width="4.7109375" style="63" customWidth="1"/>
    <col min="14629" max="14629" width="8.5703125" style="63" customWidth="1"/>
    <col min="14630" max="14631" width="4.7109375" style="63" customWidth="1"/>
    <col min="14632" max="14632" width="9.42578125" style="63" customWidth="1"/>
    <col min="14633" max="14633" width="6.140625" style="63" customWidth="1"/>
    <col min="14634" max="14634" width="6.28515625" style="63" customWidth="1"/>
    <col min="14635" max="14637" width="4.7109375" style="63" customWidth="1"/>
    <col min="14638" max="14638" width="4.85546875" style="63" customWidth="1"/>
    <col min="14639" max="14639" width="7" style="63" customWidth="1"/>
    <col min="14640" max="14640" width="6.28515625" style="63" customWidth="1"/>
    <col min="14641" max="14644" width="4.7109375" style="63" customWidth="1"/>
    <col min="14645" max="14645" width="8.7109375" style="63" customWidth="1"/>
    <col min="14646" max="14848" width="9.140625" style="63"/>
    <col min="14849" max="14849" width="4" style="63" customWidth="1"/>
    <col min="14850" max="14850" width="29.5703125" style="63" customWidth="1"/>
    <col min="14851" max="14851" width="16.5703125" style="63" customWidth="1"/>
    <col min="14852" max="14852" width="27.7109375" style="63" customWidth="1"/>
    <col min="14853" max="14853" width="4" style="63" customWidth="1"/>
    <col min="14854" max="14884" width="4.7109375" style="63" customWidth="1"/>
    <col min="14885" max="14885" width="8.5703125" style="63" customWidth="1"/>
    <col min="14886" max="14887" width="4.7109375" style="63" customWidth="1"/>
    <col min="14888" max="14888" width="9.42578125" style="63" customWidth="1"/>
    <col min="14889" max="14889" width="6.140625" style="63" customWidth="1"/>
    <col min="14890" max="14890" width="6.28515625" style="63" customWidth="1"/>
    <col min="14891" max="14893" width="4.7109375" style="63" customWidth="1"/>
    <col min="14894" max="14894" width="4.85546875" style="63" customWidth="1"/>
    <col min="14895" max="14895" width="7" style="63" customWidth="1"/>
    <col min="14896" max="14896" width="6.28515625" style="63" customWidth="1"/>
    <col min="14897" max="14900" width="4.7109375" style="63" customWidth="1"/>
    <col min="14901" max="14901" width="8.7109375" style="63" customWidth="1"/>
    <col min="14902" max="15104" width="9.140625" style="63"/>
    <col min="15105" max="15105" width="4" style="63" customWidth="1"/>
    <col min="15106" max="15106" width="29.5703125" style="63" customWidth="1"/>
    <col min="15107" max="15107" width="16.5703125" style="63" customWidth="1"/>
    <col min="15108" max="15108" width="27.7109375" style="63" customWidth="1"/>
    <col min="15109" max="15109" width="4" style="63" customWidth="1"/>
    <col min="15110" max="15140" width="4.7109375" style="63" customWidth="1"/>
    <col min="15141" max="15141" width="8.5703125" style="63" customWidth="1"/>
    <col min="15142" max="15143" width="4.7109375" style="63" customWidth="1"/>
    <col min="15144" max="15144" width="9.42578125" style="63" customWidth="1"/>
    <col min="15145" max="15145" width="6.140625" style="63" customWidth="1"/>
    <col min="15146" max="15146" width="6.28515625" style="63" customWidth="1"/>
    <col min="15147" max="15149" width="4.7109375" style="63" customWidth="1"/>
    <col min="15150" max="15150" width="4.85546875" style="63" customWidth="1"/>
    <col min="15151" max="15151" width="7" style="63" customWidth="1"/>
    <col min="15152" max="15152" width="6.28515625" style="63" customWidth="1"/>
    <col min="15153" max="15156" width="4.7109375" style="63" customWidth="1"/>
    <col min="15157" max="15157" width="8.7109375" style="63" customWidth="1"/>
    <col min="15158" max="15360" width="9.140625" style="63"/>
    <col min="15361" max="15361" width="4" style="63" customWidth="1"/>
    <col min="15362" max="15362" width="29.5703125" style="63" customWidth="1"/>
    <col min="15363" max="15363" width="16.5703125" style="63" customWidth="1"/>
    <col min="15364" max="15364" width="27.7109375" style="63" customWidth="1"/>
    <col min="15365" max="15365" width="4" style="63" customWidth="1"/>
    <col min="15366" max="15396" width="4.7109375" style="63" customWidth="1"/>
    <col min="15397" max="15397" width="8.5703125" style="63" customWidth="1"/>
    <col min="15398" max="15399" width="4.7109375" style="63" customWidth="1"/>
    <col min="15400" max="15400" width="9.42578125" style="63" customWidth="1"/>
    <col min="15401" max="15401" width="6.140625" style="63" customWidth="1"/>
    <col min="15402" max="15402" width="6.28515625" style="63" customWidth="1"/>
    <col min="15403" max="15405" width="4.7109375" style="63" customWidth="1"/>
    <col min="15406" max="15406" width="4.85546875" style="63" customWidth="1"/>
    <col min="15407" max="15407" width="7" style="63" customWidth="1"/>
    <col min="15408" max="15408" width="6.28515625" style="63" customWidth="1"/>
    <col min="15409" max="15412" width="4.7109375" style="63" customWidth="1"/>
    <col min="15413" max="15413" width="8.7109375" style="63" customWidth="1"/>
    <col min="15414" max="15616" width="9.140625" style="63"/>
    <col min="15617" max="15617" width="4" style="63" customWidth="1"/>
    <col min="15618" max="15618" width="29.5703125" style="63" customWidth="1"/>
    <col min="15619" max="15619" width="16.5703125" style="63" customWidth="1"/>
    <col min="15620" max="15620" width="27.7109375" style="63" customWidth="1"/>
    <col min="15621" max="15621" width="4" style="63" customWidth="1"/>
    <col min="15622" max="15652" width="4.7109375" style="63" customWidth="1"/>
    <col min="15653" max="15653" width="8.5703125" style="63" customWidth="1"/>
    <col min="15654" max="15655" width="4.7109375" style="63" customWidth="1"/>
    <col min="15656" max="15656" width="9.42578125" style="63" customWidth="1"/>
    <col min="15657" max="15657" width="6.140625" style="63" customWidth="1"/>
    <col min="15658" max="15658" width="6.28515625" style="63" customWidth="1"/>
    <col min="15659" max="15661" width="4.7109375" style="63" customWidth="1"/>
    <col min="15662" max="15662" width="4.85546875" style="63" customWidth="1"/>
    <col min="15663" max="15663" width="7" style="63" customWidth="1"/>
    <col min="15664" max="15664" width="6.28515625" style="63" customWidth="1"/>
    <col min="15665" max="15668" width="4.7109375" style="63" customWidth="1"/>
    <col min="15669" max="15669" width="8.7109375" style="63" customWidth="1"/>
    <col min="15670" max="15872" width="9.140625" style="63"/>
    <col min="15873" max="15873" width="4" style="63" customWidth="1"/>
    <col min="15874" max="15874" width="29.5703125" style="63" customWidth="1"/>
    <col min="15875" max="15875" width="16.5703125" style="63" customWidth="1"/>
    <col min="15876" max="15876" width="27.7109375" style="63" customWidth="1"/>
    <col min="15877" max="15877" width="4" style="63" customWidth="1"/>
    <col min="15878" max="15908" width="4.7109375" style="63" customWidth="1"/>
    <col min="15909" max="15909" width="8.5703125" style="63" customWidth="1"/>
    <col min="15910" max="15911" width="4.7109375" style="63" customWidth="1"/>
    <col min="15912" max="15912" width="9.42578125" style="63" customWidth="1"/>
    <col min="15913" max="15913" width="6.140625" style="63" customWidth="1"/>
    <col min="15914" max="15914" width="6.28515625" style="63" customWidth="1"/>
    <col min="15915" max="15917" width="4.7109375" style="63" customWidth="1"/>
    <col min="15918" max="15918" width="4.85546875" style="63" customWidth="1"/>
    <col min="15919" max="15919" width="7" style="63" customWidth="1"/>
    <col min="15920" max="15920" width="6.28515625" style="63" customWidth="1"/>
    <col min="15921" max="15924" width="4.7109375" style="63" customWidth="1"/>
    <col min="15925" max="15925" width="8.7109375" style="63" customWidth="1"/>
    <col min="15926" max="16128" width="9.140625" style="63"/>
    <col min="16129" max="16129" width="4" style="63" customWidth="1"/>
    <col min="16130" max="16130" width="29.5703125" style="63" customWidth="1"/>
    <col min="16131" max="16131" width="16.5703125" style="63" customWidth="1"/>
    <col min="16132" max="16132" width="27.7109375" style="63" customWidth="1"/>
    <col min="16133" max="16133" width="4" style="63" customWidth="1"/>
    <col min="16134" max="16164" width="4.7109375" style="63" customWidth="1"/>
    <col min="16165" max="16165" width="8.5703125" style="63" customWidth="1"/>
    <col min="16166" max="16167" width="4.7109375" style="63" customWidth="1"/>
    <col min="16168" max="16168" width="9.42578125" style="63" customWidth="1"/>
    <col min="16169" max="16169" width="6.140625" style="63" customWidth="1"/>
    <col min="16170" max="16170" width="6.28515625" style="63" customWidth="1"/>
    <col min="16171" max="16173" width="4.7109375" style="63" customWidth="1"/>
    <col min="16174" max="16174" width="4.85546875" style="63" customWidth="1"/>
    <col min="16175" max="16175" width="7" style="63" customWidth="1"/>
    <col min="16176" max="16176" width="6.28515625" style="63" customWidth="1"/>
    <col min="16177" max="16180" width="4.7109375" style="63" customWidth="1"/>
    <col min="16181" max="16181" width="8.7109375" style="63" customWidth="1"/>
    <col min="16182" max="16384" width="9.140625" style="63"/>
  </cols>
  <sheetData>
    <row r="1" spans="1:53" ht="12.75" customHeight="1" x14ac:dyDescent="0.2">
      <c r="A1" s="243" t="s">
        <v>16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AE1" s="244" t="s">
        <v>17</v>
      </c>
      <c r="AF1" s="245"/>
      <c r="AG1" s="245"/>
      <c r="AH1" s="245"/>
      <c r="AI1" s="245"/>
      <c r="AJ1" s="246"/>
      <c r="AL1" s="247" t="s">
        <v>18</v>
      </c>
      <c r="AM1" s="248"/>
      <c r="AN1" s="249"/>
      <c r="AO1" s="247" t="s">
        <v>19</v>
      </c>
      <c r="AP1" s="248"/>
      <c r="AQ1" s="249"/>
    </row>
    <row r="2" spans="1:53" ht="12.75" customHeight="1" x14ac:dyDescent="0.2">
      <c r="D2" s="161"/>
      <c r="E2" s="142"/>
      <c r="AE2" s="244" t="s">
        <v>21</v>
      </c>
      <c r="AF2" s="245"/>
      <c r="AG2" s="246"/>
      <c r="AH2" s="253" t="s">
        <v>22</v>
      </c>
      <c r="AI2" s="254"/>
      <c r="AJ2" s="255"/>
      <c r="AL2" s="250"/>
      <c r="AM2" s="251"/>
      <c r="AN2" s="252"/>
      <c r="AO2" s="250"/>
      <c r="AP2" s="251"/>
      <c r="AQ2" s="252"/>
    </row>
    <row r="3" spans="1:53" ht="13.5" customHeight="1" x14ac:dyDescent="0.2">
      <c r="A3" s="239" t="s">
        <v>23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71"/>
      <c r="Q3" s="71"/>
      <c r="R3" s="71"/>
      <c r="S3" s="68"/>
      <c r="T3" s="68"/>
      <c r="U3" s="68"/>
      <c r="V3" s="68"/>
      <c r="AB3" s="68"/>
      <c r="AC3" s="68"/>
      <c r="AE3" s="260">
        <v>43497</v>
      </c>
      <c r="AF3" s="261"/>
      <c r="AG3" s="262"/>
      <c r="AH3" s="260">
        <v>43524</v>
      </c>
      <c r="AI3" s="261"/>
      <c r="AJ3" s="262"/>
      <c r="AK3" s="68"/>
      <c r="AL3" s="263"/>
      <c r="AM3" s="264"/>
      <c r="AN3" s="265"/>
      <c r="AO3" s="266">
        <f ca="1">TODAY()</f>
        <v>43522</v>
      </c>
      <c r="AP3" s="267"/>
      <c r="AQ3" s="268"/>
    </row>
    <row r="4" spans="1:53" ht="16.5" customHeight="1" x14ac:dyDescent="0.2">
      <c r="A4" s="68"/>
      <c r="B4" s="167"/>
      <c r="C4" s="74"/>
      <c r="D4" s="68"/>
      <c r="E4" s="143"/>
      <c r="F4" s="68"/>
      <c r="G4" s="68"/>
      <c r="H4" s="68"/>
      <c r="I4" s="270" t="s">
        <v>24</v>
      </c>
      <c r="J4" s="270"/>
      <c r="K4" s="270"/>
      <c r="L4" s="270"/>
      <c r="M4" s="270"/>
      <c r="N4" s="270"/>
      <c r="O4" s="270"/>
      <c r="P4" s="270"/>
      <c r="Q4" s="270"/>
      <c r="R4" s="270"/>
      <c r="S4" s="270"/>
      <c r="T4" s="270"/>
      <c r="U4" s="270"/>
      <c r="V4" s="153"/>
      <c r="W4" s="191"/>
      <c r="X4" s="191"/>
      <c r="Y4" s="191"/>
      <c r="Z4" s="191"/>
      <c r="AA4" s="191"/>
      <c r="AB4" s="153"/>
      <c r="AC4" s="153"/>
      <c r="AD4" s="191"/>
      <c r="AE4" s="76"/>
      <c r="AF4" s="76"/>
      <c r="AG4" s="76"/>
      <c r="AH4" s="76"/>
      <c r="AI4" s="76"/>
      <c r="AJ4" s="76"/>
      <c r="AK4" s="76"/>
      <c r="AQ4" s="77"/>
      <c r="AR4" s="77"/>
      <c r="AS4" s="77"/>
      <c r="AT4" s="77"/>
      <c r="AU4" s="77"/>
      <c r="AV4" s="77"/>
      <c r="AW4" s="77"/>
      <c r="AX4" s="77"/>
      <c r="AY4" s="77"/>
      <c r="AZ4" s="77"/>
    </row>
    <row r="5" spans="1:53" ht="18" customHeight="1" thickBot="1" x14ac:dyDescent="0.25">
      <c r="A5" s="68"/>
      <c r="B5" s="168"/>
      <c r="C5" s="69"/>
      <c r="D5" s="68"/>
      <c r="E5" s="143"/>
      <c r="F5" s="73"/>
      <c r="G5" s="73"/>
      <c r="H5" s="271" t="s">
        <v>25</v>
      </c>
      <c r="I5" s="271"/>
      <c r="J5" s="271"/>
      <c r="K5" s="271"/>
      <c r="L5" s="271"/>
      <c r="M5" s="271"/>
      <c r="N5" s="271"/>
      <c r="O5" s="271"/>
      <c r="P5" s="271"/>
      <c r="Q5" s="271"/>
      <c r="R5" s="272" t="s">
        <v>26</v>
      </c>
      <c r="S5" s="272"/>
      <c r="T5" s="272"/>
      <c r="U5" s="272"/>
      <c r="V5" s="272"/>
      <c r="W5" s="272"/>
      <c r="X5" s="272"/>
      <c r="Y5" s="272"/>
      <c r="Z5" s="272"/>
      <c r="AA5" s="272"/>
      <c r="AB5" s="272"/>
      <c r="AC5" s="272"/>
      <c r="AD5" s="272"/>
      <c r="AE5" s="272"/>
      <c r="AF5" s="272"/>
      <c r="AG5" s="272"/>
      <c r="AH5" s="272"/>
      <c r="AI5" s="272"/>
      <c r="AJ5" s="272"/>
      <c r="AK5" s="272"/>
      <c r="AL5" s="76"/>
      <c r="AM5" s="76"/>
      <c r="AN5" s="76"/>
      <c r="AO5" s="76"/>
      <c r="AP5" s="76"/>
      <c r="AQ5" s="77"/>
      <c r="AR5" s="77"/>
      <c r="AS5" s="77"/>
      <c r="AT5" s="77"/>
      <c r="AU5" s="77"/>
      <c r="AV5" s="77"/>
      <c r="AW5" s="77"/>
      <c r="AX5" s="77"/>
      <c r="AY5" s="77"/>
      <c r="AZ5" s="77"/>
    </row>
    <row r="6" spans="1:53" s="78" customFormat="1" ht="19.5" customHeight="1" thickBot="1" x14ac:dyDescent="0.25">
      <c r="A6" s="273" t="s">
        <v>27</v>
      </c>
      <c r="B6" s="352" t="s">
        <v>28</v>
      </c>
      <c r="C6" s="285" t="s">
        <v>29</v>
      </c>
      <c r="D6" s="273" t="s">
        <v>30</v>
      </c>
      <c r="E6" s="346" t="s">
        <v>4</v>
      </c>
      <c r="F6" s="289" t="s">
        <v>32</v>
      </c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  <c r="Z6" s="289"/>
      <c r="AA6" s="289"/>
      <c r="AB6" s="289"/>
      <c r="AC6" s="289"/>
      <c r="AD6" s="289"/>
      <c r="AE6" s="289"/>
      <c r="AF6" s="289"/>
      <c r="AG6" s="289"/>
      <c r="AH6" s="289"/>
      <c r="AI6" s="289"/>
      <c r="AJ6" s="289"/>
      <c r="AK6" s="290" t="s">
        <v>33</v>
      </c>
      <c r="AL6" s="281" t="s">
        <v>34</v>
      </c>
      <c r="AM6" s="258" t="s">
        <v>86</v>
      </c>
      <c r="AN6" s="283" t="s">
        <v>36</v>
      </c>
      <c r="AO6" s="258" t="s">
        <v>37</v>
      </c>
      <c r="AP6" s="256" t="s">
        <v>38</v>
      </c>
      <c r="AQ6" s="258" t="s">
        <v>39</v>
      </c>
      <c r="AR6" s="256" t="s">
        <v>40</v>
      </c>
      <c r="AS6" s="256" t="s">
        <v>41</v>
      </c>
      <c r="AT6" s="256" t="s">
        <v>42</v>
      </c>
      <c r="AU6" s="256" t="s">
        <v>43</v>
      </c>
      <c r="AV6" s="256" t="s">
        <v>44</v>
      </c>
      <c r="AW6" s="256" t="s">
        <v>45</v>
      </c>
      <c r="AX6" s="256" t="s">
        <v>46</v>
      </c>
      <c r="AY6" s="256" t="s">
        <v>47</v>
      </c>
      <c r="AZ6" s="256" t="s">
        <v>48</v>
      </c>
      <c r="BA6" s="313" t="s">
        <v>49</v>
      </c>
    </row>
    <row r="7" spans="1:53" s="78" customFormat="1" ht="105.75" customHeight="1" thickBot="1" x14ac:dyDescent="0.25">
      <c r="A7" s="274"/>
      <c r="B7" s="353"/>
      <c r="C7" s="286"/>
      <c r="D7" s="274"/>
      <c r="E7" s="347"/>
      <c r="F7" s="79">
        <v>1</v>
      </c>
      <c r="G7" s="80">
        <v>2</v>
      </c>
      <c r="H7" s="80">
        <v>3</v>
      </c>
      <c r="I7" s="80">
        <v>4</v>
      </c>
      <c r="J7" s="80">
        <v>5</v>
      </c>
      <c r="K7" s="80">
        <v>6</v>
      </c>
      <c r="L7" s="80">
        <v>7</v>
      </c>
      <c r="M7" s="80">
        <v>8</v>
      </c>
      <c r="N7" s="80">
        <v>9</v>
      </c>
      <c r="O7" s="80">
        <v>10</v>
      </c>
      <c r="P7" s="80">
        <v>11</v>
      </c>
      <c r="Q7" s="80">
        <v>12</v>
      </c>
      <c r="R7" s="80">
        <v>13</v>
      </c>
      <c r="S7" s="80">
        <v>14</v>
      </c>
      <c r="T7" s="80">
        <v>15</v>
      </c>
      <c r="U7" s="80">
        <v>16</v>
      </c>
      <c r="V7" s="80">
        <v>17</v>
      </c>
      <c r="W7" s="192">
        <v>18</v>
      </c>
      <c r="X7" s="192">
        <v>19</v>
      </c>
      <c r="Y7" s="192">
        <v>20</v>
      </c>
      <c r="Z7" s="192">
        <v>21</v>
      </c>
      <c r="AA7" s="192">
        <v>22</v>
      </c>
      <c r="AB7" s="80">
        <v>23</v>
      </c>
      <c r="AC7" s="80">
        <v>24</v>
      </c>
      <c r="AD7" s="192">
        <v>25</v>
      </c>
      <c r="AE7" s="80">
        <v>26</v>
      </c>
      <c r="AF7" s="80">
        <v>27</v>
      </c>
      <c r="AG7" s="80">
        <v>28</v>
      </c>
      <c r="AH7" s="80"/>
      <c r="AI7" s="80"/>
      <c r="AJ7" s="81"/>
      <c r="AK7" s="291"/>
      <c r="AL7" s="282"/>
      <c r="AM7" s="259"/>
      <c r="AN7" s="284"/>
      <c r="AO7" s="259"/>
      <c r="AP7" s="257"/>
      <c r="AQ7" s="259"/>
      <c r="AR7" s="257"/>
      <c r="AS7" s="257"/>
      <c r="AT7" s="257"/>
      <c r="AU7" s="257"/>
      <c r="AV7" s="257"/>
      <c r="AW7" s="257"/>
      <c r="AX7" s="257"/>
      <c r="AY7" s="257"/>
      <c r="AZ7" s="257"/>
      <c r="BA7" s="314"/>
    </row>
    <row r="8" spans="1:53" s="78" customFormat="1" ht="39" customHeight="1" thickBot="1" x14ac:dyDescent="0.25">
      <c r="A8" s="82"/>
      <c r="B8" s="169"/>
      <c r="C8" s="141"/>
      <c r="D8" s="83"/>
      <c r="E8" s="144"/>
      <c r="F8" s="85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193"/>
      <c r="X8" s="193"/>
      <c r="Y8" s="193"/>
      <c r="Z8" s="193"/>
      <c r="AA8" s="193"/>
      <c r="AB8" s="86"/>
      <c r="AC8" s="86"/>
      <c r="AD8" s="193"/>
      <c r="AE8" s="86"/>
      <c r="AF8" s="86"/>
      <c r="AG8" s="86"/>
      <c r="AH8" s="86"/>
      <c r="AI8" s="86"/>
      <c r="AJ8" s="87"/>
      <c r="AK8" s="88" t="s">
        <v>10</v>
      </c>
      <c r="AL8" s="89" t="s">
        <v>50</v>
      </c>
      <c r="AM8" s="89" t="s">
        <v>51</v>
      </c>
      <c r="AN8" s="90" t="s">
        <v>51</v>
      </c>
      <c r="AO8" s="89"/>
      <c r="AP8" s="89" t="s">
        <v>11</v>
      </c>
      <c r="AQ8" s="89" t="s">
        <v>52</v>
      </c>
      <c r="AR8" s="89" t="s">
        <v>53</v>
      </c>
      <c r="AS8" s="89" t="s">
        <v>54</v>
      </c>
      <c r="AT8" s="89" t="s">
        <v>55</v>
      </c>
      <c r="AU8" s="89" t="s">
        <v>56</v>
      </c>
      <c r="AV8" s="89" t="s">
        <v>57</v>
      </c>
      <c r="AW8" s="89" t="s">
        <v>58</v>
      </c>
      <c r="AX8" s="89" t="s">
        <v>59</v>
      </c>
      <c r="AY8" s="89" t="s">
        <v>497</v>
      </c>
      <c r="AZ8" s="89" t="s">
        <v>60</v>
      </c>
      <c r="BA8" s="91" t="s">
        <v>61</v>
      </c>
    </row>
    <row r="9" spans="1:53" ht="15" customHeight="1" x14ac:dyDescent="0.2">
      <c r="A9" s="292">
        <v>1</v>
      </c>
      <c r="B9" s="295" t="str">
        <f>IFERROR(VLOOKUP($C9,Списки!$A$1:$C$4003,2,0),"")</f>
        <v>Апетрой Анжела Степанівна</v>
      </c>
      <c r="C9" s="343" t="s">
        <v>191</v>
      </c>
      <c r="D9" s="301" t="str">
        <f>IFERROR(VLOOKUP($C9,Списки!$A$1:$C$4003,3,0),"")</f>
        <v>інструктор виробничого навчання</v>
      </c>
      <c r="E9" s="145"/>
      <c r="F9" s="92" t="str">
        <f>VLOOKUP(F$7,Графік!$M$5:$P$35,3,0)</f>
        <v>Р</v>
      </c>
      <c r="G9" s="124" t="str">
        <f>VLOOKUP(G$7,Графік!$M$5:$P$35,3,0)</f>
        <v>ВВ</v>
      </c>
      <c r="H9" s="124" t="str">
        <f>VLOOKUP(H$7,Графік!$M$5:$P$35,3,0)</f>
        <v>ВВ</v>
      </c>
      <c r="I9" s="124" t="str">
        <f>VLOOKUP(I$7,Графік!$M$5:$P$35,3,0)</f>
        <v>Р</v>
      </c>
      <c r="J9" s="124" t="str">
        <f>VLOOKUP(J$7,Графік!$M$5:$P$35,3,0)</f>
        <v>Р</v>
      </c>
      <c r="K9" s="124" t="str">
        <f>VLOOKUP(K$7,Графік!$M$5:$P$35,3,0)</f>
        <v>Р</v>
      </c>
      <c r="L9" s="124" t="str">
        <f>VLOOKUP(L$7,Графік!$M$5:$P$35,3,0)</f>
        <v>Р</v>
      </c>
      <c r="M9" s="124" t="str">
        <f>VLOOKUP(M$7,Графік!$M$5:$P$35,3,0)</f>
        <v>Р</v>
      </c>
      <c r="N9" s="124" t="str">
        <f>VLOOKUP(N$7,Графік!$M$5:$P$35,3,0)</f>
        <v>ВВ</v>
      </c>
      <c r="O9" s="124" t="str">
        <f>VLOOKUP(O$7,Графік!$M$5:$P$35,3,0)</f>
        <v>ВВ</v>
      </c>
      <c r="P9" s="124" t="str">
        <f>VLOOKUP(P$7,Графік!$M$5:$P$35,3,0)</f>
        <v>Р</v>
      </c>
      <c r="Q9" s="124" t="str">
        <f>VLOOKUP(Q$7,Графік!$M$5:$P$35,3,0)</f>
        <v>Р</v>
      </c>
      <c r="R9" s="124" t="str">
        <f>VLOOKUP(R$7,Графік!$M$5:$P$35,3,0)</f>
        <v>Р</v>
      </c>
      <c r="S9" s="124" t="str">
        <f>VLOOKUP(S$7,Графік!$M$5:$P$35,3,0)</f>
        <v>Р</v>
      </c>
      <c r="T9" s="124" t="str">
        <f>VLOOKUP(T$7,Графік!$M$5:$P$35,3,0)</f>
        <v>Р</v>
      </c>
      <c r="U9" s="124" t="str">
        <f>VLOOKUP(U$7,Графік!$M$5:$P$35,3,0)</f>
        <v>ВВ</v>
      </c>
      <c r="V9" s="124" t="str">
        <f>VLOOKUP(V$7,Графік!$M$5:$P$35,3,0)</f>
        <v>ВВ</v>
      </c>
      <c r="W9" s="159" t="str">
        <f>VLOOKUP(W$7,Графік!$M$5:$P$35,3,0)</f>
        <v>Р</v>
      </c>
      <c r="X9" s="159" t="str">
        <f>VLOOKUP(X$7,Графік!$M$5:$P$35,3,0)</f>
        <v>Р</v>
      </c>
      <c r="Y9" s="159" t="str">
        <f>VLOOKUP(Y$7,Графік!$M$5:$P$35,3,0)</f>
        <v>Р</v>
      </c>
      <c r="Z9" s="159" t="str">
        <f>VLOOKUP(Z$7,Графік!$M$5:$P$35,3,0)</f>
        <v>Р</v>
      </c>
      <c r="AA9" s="159" t="str">
        <f>VLOOKUP(AA$7,Графік!$M$5:$P$35,3,0)</f>
        <v>Р</v>
      </c>
      <c r="AB9" s="124" t="str">
        <f>VLOOKUP(AB$7,Графік!$M$5:$P$35,3,0)</f>
        <v>ВВ</v>
      </c>
      <c r="AC9" s="124" t="str">
        <f>VLOOKUP(AC$7,Графік!$M$5:$P$35,3,0)</f>
        <v>ВВ</v>
      </c>
      <c r="AD9" s="159" t="str">
        <f>VLOOKUP(AD$7,Графік!$M$5:$P$35,3,0)</f>
        <v>Р</v>
      </c>
      <c r="AE9" s="124" t="str">
        <f>VLOOKUP(AE$7,Графік!$M$5:$P$35,3,0)</f>
        <v>Р</v>
      </c>
      <c r="AF9" s="124" t="str">
        <f>VLOOKUP(AF$7,Графік!$M$5:$P$35,3,0)</f>
        <v>Р</v>
      </c>
      <c r="AG9" s="124" t="str">
        <f>VLOOKUP(AG$7,Графік!$M$5:$P$35,3,0)</f>
        <v>Р</v>
      </c>
      <c r="AH9" s="124"/>
      <c r="AI9" s="124"/>
      <c r="AJ9" s="125"/>
      <c r="AK9" s="321">
        <f ca="1">SUMIF($F9:$AJ12,"Р",$F10:$AJ10)</f>
        <v>136</v>
      </c>
      <c r="AL9" s="279">
        <f ca="1">SUMIF($F11:$AJ12,"НУ",$F12:$AJ12)</f>
        <v>0</v>
      </c>
      <c r="AM9" s="305">
        <f ca="1">SUMIF(F9:AJ12,"РВ",F10:AJ10)</f>
        <v>0</v>
      </c>
      <c r="AN9" s="308">
        <f ca="1">AK9+AL9+AM9</f>
        <v>136</v>
      </c>
      <c r="AO9" s="310">
        <f t="shared" ref="AO9" si="0">COUNTIF($F9:$AJ12,"=Р")</f>
        <v>20</v>
      </c>
      <c r="AP9" s="311">
        <f>COUNTIF($F9:$AJ12,"=ВВ")</f>
        <v>8</v>
      </c>
      <c r="AQ9" s="311">
        <f>COUNTIF($F9:$AJ12,"=В")</f>
        <v>0</v>
      </c>
      <c r="AR9" s="241">
        <f>COUNTIF($F9:$AJ12,"=НА")</f>
        <v>0</v>
      </c>
      <c r="AS9" s="241">
        <f>COUNTIF(F9:AJ12,"=ТН")</f>
        <v>0</v>
      </c>
      <c r="AT9" s="241">
        <f>COUNTIF($F9:$AJ12,"=ВД")</f>
        <v>0</v>
      </c>
      <c r="AU9" s="241">
        <f>COUNTIF($F9:$AJ12,"=ВП")</f>
        <v>0</v>
      </c>
      <c r="AV9" s="241">
        <f>COUNTIF($F9:$AJ12,"=ДД")</f>
        <v>0</v>
      </c>
      <c r="AW9" s="241">
        <f>COUNTIF($F9:$AJ12,"=П")</f>
        <v>0</v>
      </c>
      <c r="AX9" s="241">
        <f>COUNTIF($F9:$AJ12,"=ПР")</f>
        <v>0</v>
      </c>
      <c r="AY9" s="316">
        <f>COUNTIF($F9:$AJ12,"=І")</f>
        <v>0</v>
      </c>
      <c r="AZ9" s="316">
        <f>COUNTIF($F9:$AJ12,"=НЗ")</f>
        <v>0</v>
      </c>
      <c r="BA9" s="318">
        <f>IF(C9&gt;1,Графік!$P$36,"")</f>
        <v>160</v>
      </c>
    </row>
    <row r="10" spans="1:53" ht="15" customHeight="1" x14ac:dyDescent="0.2">
      <c r="A10" s="293"/>
      <c r="B10" s="296"/>
      <c r="C10" s="299"/>
      <c r="D10" s="302"/>
      <c r="E10" s="146"/>
      <c r="F10" s="96">
        <f t="shared" ref="F10:R10" si="1">IF(F9="Р",8,"")</f>
        <v>8</v>
      </c>
      <c r="G10" s="97" t="str">
        <f t="shared" si="1"/>
        <v/>
      </c>
      <c r="H10" s="97" t="str">
        <f t="shared" si="1"/>
        <v/>
      </c>
      <c r="I10" s="97">
        <f t="shared" si="1"/>
        <v>8</v>
      </c>
      <c r="J10" s="97">
        <f t="shared" si="1"/>
        <v>8</v>
      </c>
      <c r="K10" s="97">
        <f t="shared" si="1"/>
        <v>8</v>
      </c>
      <c r="L10" s="97">
        <f t="shared" si="1"/>
        <v>8</v>
      </c>
      <c r="M10" s="97">
        <f t="shared" si="1"/>
        <v>8</v>
      </c>
      <c r="N10" s="97" t="str">
        <f t="shared" si="1"/>
        <v/>
      </c>
      <c r="O10" s="97" t="str">
        <f t="shared" si="1"/>
        <v/>
      </c>
      <c r="P10" s="97">
        <f t="shared" si="1"/>
        <v>8</v>
      </c>
      <c r="Q10" s="97">
        <f t="shared" si="1"/>
        <v>8</v>
      </c>
      <c r="R10" s="97">
        <f t="shared" si="1"/>
        <v>8</v>
      </c>
      <c r="S10" s="97">
        <f t="shared" ref="S10:V10" si="2">IF(S9="Р",8,"")</f>
        <v>8</v>
      </c>
      <c r="T10" s="97">
        <f t="shared" si="2"/>
        <v>8</v>
      </c>
      <c r="U10" s="97" t="str">
        <f t="shared" si="2"/>
        <v/>
      </c>
      <c r="V10" s="97" t="str">
        <f t="shared" si="2"/>
        <v/>
      </c>
      <c r="W10" s="160">
        <v>8</v>
      </c>
      <c r="X10" s="160">
        <v>8</v>
      </c>
      <c r="Y10" s="160">
        <v>8</v>
      </c>
      <c r="Z10" s="160">
        <v>8</v>
      </c>
      <c r="AA10" s="160">
        <v>8</v>
      </c>
      <c r="AB10" s="97"/>
      <c r="AC10" s="97"/>
      <c r="AD10" s="160">
        <v>8</v>
      </c>
      <c r="AE10" s="97"/>
      <c r="AF10" s="97"/>
      <c r="AG10" s="97"/>
      <c r="AH10" s="97"/>
      <c r="AI10" s="97"/>
      <c r="AJ10" s="98"/>
      <c r="AK10" s="321"/>
      <c r="AL10" s="279"/>
      <c r="AM10" s="305"/>
      <c r="AN10" s="308"/>
      <c r="AO10" s="311"/>
      <c r="AP10" s="311"/>
      <c r="AQ10" s="311"/>
      <c r="AR10" s="241"/>
      <c r="AS10" s="241"/>
      <c r="AT10" s="241"/>
      <c r="AU10" s="241"/>
      <c r="AV10" s="241"/>
      <c r="AW10" s="241"/>
      <c r="AX10" s="241"/>
      <c r="AY10" s="316"/>
      <c r="AZ10" s="316"/>
      <c r="BA10" s="319"/>
    </row>
    <row r="11" spans="1:53" ht="15" customHeight="1" x14ac:dyDescent="0.2">
      <c r="A11" s="293"/>
      <c r="B11" s="296"/>
      <c r="C11" s="299"/>
      <c r="D11" s="302"/>
      <c r="E11" s="146"/>
      <c r="F11" s="100" t="str">
        <f t="shared" ref="F11:V11" si="3">IF(F12&gt;0,"НУ","")</f>
        <v/>
      </c>
      <c r="G11" s="101" t="str">
        <f t="shared" si="3"/>
        <v/>
      </c>
      <c r="H11" s="101" t="str">
        <f t="shared" si="3"/>
        <v/>
      </c>
      <c r="I11" s="101" t="str">
        <f t="shared" si="3"/>
        <v/>
      </c>
      <c r="J11" s="101" t="str">
        <f t="shared" si="3"/>
        <v/>
      </c>
      <c r="K11" s="101" t="str">
        <f t="shared" si="3"/>
        <v/>
      </c>
      <c r="L11" s="101" t="str">
        <f t="shared" si="3"/>
        <v/>
      </c>
      <c r="M11" s="101" t="str">
        <f t="shared" si="3"/>
        <v/>
      </c>
      <c r="N11" s="101" t="str">
        <f t="shared" si="3"/>
        <v/>
      </c>
      <c r="O11" s="101" t="str">
        <f t="shared" si="3"/>
        <v/>
      </c>
      <c r="P11" s="101" t="str">
        <f t="shared" si="3"/>
        <v/>
      </c>
      <c r="Q11" s="101" t="str">
        <f t="shared" si="3"/>
        <v/>
      </c>
      <c r="R11" s="101" t="str">
        <f t="shared" si="3"/>
        <v/>
      </c>
      <c r="S11" s="101" t="str">
        <f t="shared" si="3"/>
        <v/>
      </c>
      <c r="T11" s="101" t="str">
        <f t="shared" si="3"/>
        <v/>
      </c>
      <c r="U11" s="101" t="str">
        <f t="shared" si="3"/>
        <v/>
      </c>
      <c r="V11" s="101" t="str">
        <f t="shared" si="3"/>
        <v/>
      </c>
      <c r="W11" s="102"/>
      <c r="X11" s="102"/>
      <c r="Y11" s="102"/>
      <c r="Z11" s="102"/>
      <c r="AA11" s="102"/>
      <c r="AB11" s="101"/>
      <c r="AC11" s="101"/>
      <c r="AD11" s="102"/>
      <c r="AE11" s="101"/>
      <c r="AF11" s="101"/>
      <c r="AG11" s="101"/>
      <c r="AH11" s="101" t="str">
        <f t="shared" ref="AH11:AJ71" si="4">IF(AH12&gt;0,"НУ","")</f>
        <v/>
      </c>
      <c r="AI11" s="101" t="str">
        <f t="shared" si="4"/>
        <v/>
      </c>
      <c r="AJ11" s="130" t="str">
        <f t="shared" si="4"/>
        <v/>
      </c>
      <c r="AK11" s="321"/>
      <c r="AL11" s="279"/>
      <c r="AM11" s="305"/>
      <c r="AN11" s="308"/>
      <c r="AO11" s="311"/>
      <c r="AP11" s="311"/>
      <c r="AQ11" s="311"/>
      <c r="AR11" s="241"/>
      <c r="AS11" s="241"/>
      <c r="AT11" s="241"/>
      <c r="AU11" s="241"/>
      <c r="AV11" s="241"/>
      <c r="AW11" s="241"/>
      <c r="AX11" s="241"/>
      <c r="AY11" s="316"/>
      <c r="AZ11" s="316"/>
      <c r="BA11" s="319"/>
    </row>
    <row r="12" spans="1:53" ht="15" customHeight="1" thickBot="1" x14ac:dyDescent="0.25">
      <c r="A12" s="294"/>
      <c r="B12" s="297"/>
      <c r="C12" s="300"/>
      <c r="D12" s="303"/>
      <c r="E12" s="147"/>
      <c r="F12" s="105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94"/>
      <c r="X12" s="194"/>
      <c r="Y12" s="194"/>
      <c r="Z12" s="194"/>
      <c r="AA12" s="194"/>
      <c r="AB12" s="106"/>
      <c r="AC12" s="106"/>
      <c r="AD12" s="194"/>
      <c r="AE12" s="106"/>
      <c r="AF12" s="106"/>
      <c r="AG12" s="106"/>
      <c r="AH12" s="106"/>
      <c r="AI12" s="106"/>
      <c r="AJ12" s="107"/>
      <c r="AK12" s="322"/>
      <c r="AL12" s="280"/>
      <c r="AM12" s="306"/>
      <c r="AN12" s="309"/>
      <c r="AO12" s="312"/>
      <c r="AP12" s="312"/>
      <c r="AQ12" s="312"/>
      <c r="AR12" s="242"/>
      <c r="AS12" s="242"/>
      <c r="AT12" s="242"/>
      <c r="AU12" s="242"/>
      <c r="AV12" s="242"/>
      <c r="AW12" s="242"/>
      <c r="AX12" s="242"/>
      <c r="AY12" s="317"/>
      <c r="AZ12" s="317"/>
      <c r="BA12" s="320"/>
    </row>
    <row r="13" spans="1:53" ht="15" customHeight="1" x14ac:dyDescent="0.2">
      <c r="A13" s="292">
        <v>2</v>
      </c>
      <c r="B13" s="295" t="str">
        <f>IFERROR(VLOOKUP($C13,Списки!$A$1:$C$4003,2,0),"")</f>
        <v>Гайдук Євгеній Юрійович</v>
      </c>
      <c r="C13" s="343" t="s">
        <v>193</v>
      </c>
      <c r="D13" s="301" t="str">
        <f>IFERROR(VLOOKUP($C13,Списки!$A$1:$C$4003,3,0),"")</f>
        <v>старший інструктор виробничого навчання</v>
      </c>
      <c r="E13" s="145"/>
      <c r="F13" s="92" t="str">
        <f>VLOOKUP(F$7,Графік!$M$5:$P$35,3,0)</f>
        <v>Р</v>
      </c>
      <c r="G13" s="124" t="str">
        <f>VLOOKUP(G$7,Графік!$M$5:$P$35,3,0)</f>
        <v>ВВ</v>
      </c>
      <c r="H13" s="124" t="str">
        <f>VLOOKUP(H$7,Графік!$M$5:$P$35,3,0)</f>
        <v>ВВ</v>
      </c>
      <c r="I13" s="124" t="str">
        <f>VLOOKUP(I$7,Графік!$M$5:$P$35,3,0)</f>
        <v>Р</v>
      </c>
      <c r="J13" s="124" t="str">
        <f>VLOOKUP(J$7,Графік!$M$5:$P$35,3,0)</f>
        <v>Р</v>
      </c>
      <c r="K13" s="124" t="str">
        <f>VLOOKUP(K$7,Графік!$M$5:$P$35,3,0)</f>
        <v>Р</v>
      </c>
      <c r="L13" s="124" t="str">
        <f>VLOOKUP(L$7,Графік!$M$5:$P$35,3,0)</f>
        <v>Р</v>
      </c>
      <c r="M13" s="124" t="str">
        <f>VLOOKUP(M$7,Графік!$M$5:$P$35,3,0)</f>
        <v>Р</v>
      </c>
      <c r="N13" s="124" t="str">
        <f>VLOOKUP(N$7,Графік!$M$5:$P$35,3,0)</f>
        <v>ВВ</v>
      </c>
      <c r="O13" s="124" t="str">
        <f>VLOOKUP(O$7,Графік!$M$5:$P$35,3,0)</f>
        <v>ВВ</v>
      </c>
      <c r="P13" s="124" t="str">
        <f>VLOOKUP(P$7,Графік!$M$5:$P$35,3,0)</f>
        <v>Р</v>
      </c>
      <c r="Q13" s="124" t="str">
        <f>VLOOKUP(Q$7,Графік!$M$5:$P$35,3,0)</f>
        <v>Р</v>
      </c>
      <c r="R13" s="124" t="str">
        <f>VLOOKUP(R$7,Графік!$M$5:$P$35,3,0)</f>
        <v>Р</v>
      </c>
      <c r="S13" s="124" t="str">
        <f>VLOOKUP(S$7,Графік!$M$5:$P$35,3,0)</f>
        <v>Р</v>
      </c>
      <c r="T13" s="124" t="str">
        <f>VLOOKUP(T$7,Графік!$M$5:$P$35,3,0)</f>
        <v>Р</v>
      </c>
      <c r="U13" s="124" t="str">
        <f>VLOOKUP(U$7,Графік!$M$5:$P$35,3,0)</f>
        <v>ВВ</v>
      </c>
      <c r="V13" s="124" t="str">
        <f>VLOOKUP(V$7,Графік!$M$5:$P$35,3,0)</f>
        <v>ВВ</v>
      </c>
      <c r="W13" s="159" t="str">
        <f>VLOOKUP(W$7,Графік!$M$5:$P$35,3,0)</f>
        <v>Р</v>
      </c>
      <c r="X13" s="159" t="str">
        <f>VLOOKUP(X$7,Графік!$M$5:$P$35,3,0)</f>
        <v>Р</v>
      </c>
      <c r="Y13" s="159" t="str">
        <f>VLOOKUP(Y$7,Графік!$M$5:$P$35,3,0)</f>
        <v>Р</v>
      </c>
      <c r="Z13" s="159" t="str">
        <f>VLOOKUP(Z$7,Графік!$M$5:$P$35,3,0)</f>
        <v>Р</v>
      </c>
      <c r="AA13" s="159" t="s">
        <v>502</v>
      </c>
      <c r="AB13" s="124" t="str">
        <f>VLOOKUP(AB$7,Графік!$M$5:$P$35,3,0)</f>
        <v>ВВ</v>
      </c>
      <c r="AC13" s="124" t="str">
        <f>VLOOKUP(AC$7,Графік!$M$5:$P$35,3,0)</f>
        <v>ВВ</v>
      </c>
      <c r="AD13" s="159" t="str">
        <f>VLOOKUP(AD$7,Графік!$M$5:$P$35,3,0)</f>
        <v>Р</v>
      </c>
      <c r="AE13" s="124" t="str">
        <f>VLOOKUP(AE$7,Графік!$M$5:$P$35,3,0)</f>
        <v>Р</v>
      </c>
      <c r="AF13" s="124" t="str">
        <f>VLOOKUP(AF$7,Графік!$M$5:$P$35,3,0)</f>
        <v>Р</v>
      </c>
      <c r="AG13" s="124" t="str">
        <f>VLOOKUP(AG$7,Графік!$M$5:$P$35,3,0)</f>
        <v>Р</v>
      </c>
      <c r="AH13" s="124"/>
      <c r="AI13" s="124"/>
      <c r="AJ13" s="125"/>
      <c r="AK13" s="321">
        <f ca="1">SUMIF($F13:$AJ16,"Р",$F14:$AJ14)</f>
        <v>128</v>
      </c>
      <c r="AL13" s="279">
        <f ca="1">SUMIF($F15:$AJ16,"НУ",$F16:$AJ16)</f>
        <v>0</v>
      </c>
      <c r="AM13" s="305">
        <f ca="1">SUMIF(F13:AJ16,"РВ",F14:AJ14)</f>
        <v>0</v>
      </c>
      <c r="AN13" s="308">
        <f ca="1">AK13+AL13+AM13</f>
        <v>128</v>
      </c>
      <c r="AO13" s="310">
        <f t="shared" ref="AO13" si="5">COUNTIF($F13:$AJ16,"=Р")</f>
        <v>19</v>
      </c>
      <c r="AP13" s="311">
        <f>COUNTIF($F13:$AJ16,"=ВВ")</f>
        <v>8</v>
      </c>
      <c r="AQ13" s="311">
        <f>COUNTIF($F13:$AJ16,"=В")</f>
        <v>0</v>
      </c>
      <c r="AR13" s="241">
        <f>COUNTIF($F13:$AJ16,"=НА")</f>
        <v>1</v>
      </c>
      <c r="AS13" s="241">
        <f>COUNTIF(F13:AJ16,"=ТН")</f>
        <v>0</v>
      </c>
      <c r="AT13" s="241">
        <f>COUNTIF($F13:$AJ16,"=ВД")</f>
        <v>0</v>
      </c>
      <c r="AU13" s="241">
        <f>COUNTIF($F13:$AJ16,"=ВП")</f>
        <v>0</v>
      </c>
      <c r="AV13" s="241">
        <f>COUNTIF($F13:$AJ16,"=ДД")</f>
        <v>0</v>
      </c>
      <c r="AW13" s="241">
        <f>COUNTIF($F13:$AJ16,"=П")</f>
        <v>0</v>
      </c>
      <c r="AX13" s="241">
        <f>COUNTIF($F13:$AJ16,"=ПР")</f>
        <v>0</v>
      </c>
      <c r="AY13" s="316">
        <f>COUNTIF($F13:$AJ16,"=І")</f>
        <v>0</v>
      </c>
      <c r="AZ13" s="316">
        <f>COUNTIF($F13:$AJ16,"=НЗ")</f>
        <v>0</v>
      </c>
      <c r="BA13" s="318">
        <f>IF(C13&gt;1,Графік!$P$36,"")</f>
        <v>160</v>
      </c>
    </row>
    <row r="14" spans="1:53" ht="15" customHeight="1" x14ac:dyDescent="0.2">
      <c r="A14" s="293"/>
      <c r="B14" s="296"/>
      <c r="C14" s="299"/>
      <c r="D14" s="302"/>
      <c r="E14" s="146"/>
      <c r="F14" s="96">
        <f t="shared" ref="F14:R14" si="6">IF(F13="Р",8,"")</f>
        <v>8</v>
      </c>
      <c r="G14" s="97" t="str">
        <f t="shared" si="6"/>
        <v/>
      </c>
      <c r="H14" s="97" t="str">
        <f t="shared" si="6"/>
        <v/>
      </c>
      <c r="I14" s="97">
        <f t="shared" si="6"/>
        <v>8</v>
      </c>
      <c r="J14" s="97">
        <f t="shared" si="6"/>
        <v>8</v>
      </c>
      <c r="K14" s="97">
        <f t="shared" si="6"/>
        <v>8</v>
      </c>
      <c r="L14" s="97">
        <f t="shared" si="6"/>
        <v>8</v>
      </c>
      <c r="M14" s="97">
        <f t="shared" si="6"/>
        <v>8</v>
      </c>
      <c r="N14" s="97" t="str">
        <f t="shared" si="6"/>
        <v/>
      </c>
      <c r="O14" s="97" t="str">
        <f t="shared" si="6"/>
        <v/>
      </c>
      <c r="P14" s="97">
        <f t="shared" si="6"/>
        <v>8</v>
      </c>
      <c r="Q14" s="97">
        <f t="shared" si="6"/>
        <v>8</v>
      </c>
      <c r="R14" s="97">
        <f t="shared" si="6"/>
        <v>8</v>
      </c>
      <c r="S14" s="97">
        <f t="shared" ref="S14:V14" si="7">IF(S13="Р",8,"")</f>
        <v>8</v>
      </c>
      <c r="T14" s="97">
        <f t="shared" si="7"/>
        <v>8</v>
      </c>
      <c r="U14" s="97" t="str">
        <f t="shared" si="7"/>
        <v/>
      </c>
      <c r="V14" s="97" t="str">
        <f t="shared" si="7"/>
        <v/>
      </c>
      <c r="W14" s="160">
        <v>8</v>
      </c>
      <c r="X14" s="160">
        <v>8</v>
      </c>
      <c r="Y14" s="160">
        <v>8</v>
      </c>
      <c r="Z14" s="160">
        <v>8</v>
      </c>
      <c r="AA14" s="160"/>
      <c r="AB14" s="97"/>
      <c r="AC14" s="97"/>
      <c r="AD14" s="160">
        <v>8</v>
      </c>
      <c r="AE14" s="97"/>
      <c r="AF14" s="97"/>
      <c r="AG14" s="97"/>
      <c r="AH14" s="97"/>
      <c r="AI14" s="97"/>
      <c r="AJ14" s="98"/>
      <c r="AK14" s="321"/>
      <c r="AL14" s="279"/>
      <c r="AM14" s="305"/>
      <c r="AN14" s="308"/>
      <c r="AO14" s="311"/>
      <c r="AP14" s="311"/>
      <c r="AQ14" s="311"/>
      <c r="AR14" s="241"/>
      <c r="AS14" s="241"/>
      <c r="AT14" s="241"/>
      <c r="AU14" s="241"/>
      <c r="AV14" s="241"/>
      <c r="AW14" s="241"/>
      <c r="AX14" s="241"/>
      <c r="AY14" s="316"/>
      <c r="AZ14" s="316"/>
      <c r="BA14" s="319"/>
    </row>
    <row r="15" spans="1:53" ht="15" customHeight="1" x14ac:dyDescent="0.2">
      <c r="A15" s="293"/>
      <c r="B15" s="296"/>
      <c r="C15" s="299"/>
      <c r="D15" s="302"/>
      <c r="E15" s="146"/>
      <c r="F15" s="100" t="str">
        <f t="shared" ref="F15:V15" si="8">IF(F16&gt;0,"НУ","")</f>
        <v/>
      </c>
      <c r="G15" s="101" t="str">
        <f t="shared" si="8"/>
        <v/>
      </c>
      <c r="H15" s="101" t="str">
        <f t="shared" si="8"/>
        <v/>
      </c>
      <c r="I15" s="101" t="str">
        <f t="shared" si="8"/>
        <v/>
      </c>
      <c r="J15" s="101" t="str">
        <f t="shared" si="8"/>
        <v/>
      </c>
      <c r="K15" s="101" t="str">
        <f t="shared" si="8"/>
        <v/>
      </c>
      <c r="L15" s="101" t="str">
        <f t="shared" si="8"/>
        <v/>
      </c>
      <c r="M15" s="101" t="str">
        <f t="shared" si="8"/>
        <v/>
      </c>
      <c r="N15" s="101" t="str">
        <f t="shared" si="8"/>
        <v/>
      </c>
      <c r="O15" s="101" t="str">
        <f t="shared" si="8"/>
        <v/>
      </c>
      <c r="P15" s="101" t="str">
        <f t="shared" si="8"/>
        <v/>
      </c>
      <c r="Q15" s="101" t="str">
        <f t="shared" si="8"/>
        <v/>
      </c>
      <c r="R15" s="101" t="str">
        <f t="shared" si="8"/>
        <v/>
      </c>
      <c r="S15" s="101" t="str">
        <f t="shared" si="8"/>
        <v/>
      </c>
      <c r="T15" s="101" t="str">
        <f t="shared" si="8"/>
        <v/>
      </c>
      <c r="U15" s="101" t="str">
        <f t="shared" si="8"/>
        <v/>
      </c>
      <c r="V15" s="101" t="str">
        <f t="shared" si="8"/>
        <v/>
      </c>
      <c r="W15" s="102"/>
      <c r="X15" s="102"/>
      <c r="Y15" s="102"/>
      <c r="Z15" s="102"/>
      <c r="AA15" s="102"/>
      <c r="AB15" s="101"/>
      <c r="AC15" s="101"/>
      <c r="AD15" s="102"/>
      <c r="AE15" s="101"/>
      <c r="AF15" s="101"/>
      <c r="AG15" s="101"/>
      <c r="AH15" s="101" t="str">
        <f t="shared" si="4"/>
        <v/>
      </c>
      <c r="AI15" s="101" t="str">
        <f t="shared" si="4"/>
        <v/>
      </c>
      <c r="AJ15" s="130" t="str">
        <f t="shared" si="4"/>
        <v/>
      </c>
      <c r="AK15" s="321"/>
      <c r="AL15" s="279"/>
      <c r="AM15" s="305"/>
      <c r="AN15" s="308"/>
      <c r="AO15" s="311"/>
      <c r="AP15" s="311"/>
      <c r="AQ15" s="311"/>
      <c r="AR15" s="241"/>
      <c r="AS15" s="241"/>
      <c r="AT15" s="241"/>
      <c r="AU15" s="241"/>
      <c r="AV15" s="241"/>
      <c r="AW15" s="241"/>
      <c r="AX15" s="241"/>
      <c r="AY15" s="316"/>
      <c r="AZ15" s="316"/>
      <c r="BA15" s="319"/>
    </row>
    <row r="16" spans="1:53" ht="15" customHeight="1" thickBot="1" x14ac:dyDescent="0.25">
      <c r="A16" s="294"/>
      <c r="B16" s="297"/>
      <c r="C16" s="300"/>
      <c r="D16" s="303"/>
      <c r="E16" s="147"/>
      <c r="F16" s="105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94"/>
      <c r="X16" s="194"/>
      <c r="Y16" s="194"/>
      <c r="Z16" s="194"/>
      <c r="AA16" s="194"/>
      <c r="AB16" s="106"/>
      <c r="AC16" s="106"/>
      <c r="AD16" s="194"/>
      <c r="AE16" s="106"/>
      <c r="AF16" s="106"/>
      <c r="AG16" s="106"/>
      <c r="AH16" s="106"/>
      <c r="AI16" s="106"/>
      <c r="AJ16" s="107"/>
      <c r="AK16" s="322"/>
      <c r="AL16" s="280"/>
      <c r="AM16" s="306"/>
      <c r="AN16" s="309"/>
      <c r="AO16" s="312"/>
      <c r="AP16" s="312"/>
      <c r="AQ16" s="312"/>
      <c r="AR16" s="242"/>
      <c r="AS16" s="242"/>
      <c r="AT16" s="242"/>
      <c r="AU16" s="242"/>
      <c r="AV16" s="242"/>
      <c r="AW16" s="242"/>
      <c r="AX16" s="242"/>
      <c r="AY16" s="317"/>
      <c r="AZ16" s="317"/>
      <c r="BA16" s="320"/>
    </row>
    <row r="17" spans="1:53" ht="15" customHeight="1" x14ac:dyDescent="0.2">
      <c r="A17" s="292">
        <v>3</v>
      </c>
      <c r="B17" s="295" t="str">
        <f>IFERROR(VLOOKUP($C17,Списки!$A$1:$C$4003,2,0),"")</f>
        <v>Дзісь  Олександр  Миколайович</v>
      </c>
      <c r="C17" s="343" t="s">
        <v>195</v>
      </c>
      <c r="D17" s="301" t="str">
        <f>IFERROR(VLOOKUP($C17,Списки!$A$1:$C$4003,3,0),"")</f>
        <v>старший інструктор виробничого навчання</v>
      </c>
      <c r="E17" s="145"/>
      <c r="F17" s="92" t="str">
        <f>VLOOKUP(F$7,Графік!$M$5:$P$35,3,0)</f>
        <v>Р</v>
      </c>
      <c r="G17" s="124" t="str">
        <f>VLOOKUP(G$7,Графік!$M$5:$P$35,3,0)</f>
        <v>ВВ</v>
      </c>
      <c r="H17" s="124" t="str">
        <f>VLOOKUP(H$7,Графік!$M$5:$P$35,3,0)</f>
        <v>ВВ</v>
      </c>
      <c r="I17" s="124" t="str">
        <f>VLOOKUP(I$7,Графік!$M$5:$P$35,3,0)</f>
        <v>Р</v>
      </c>
      <c r="J17" s="124" t="str">
        <f>VLOOKUP(J$7,Графік!$M$5:$P$35,3,0)</f>
        <v>Р</v>
      </c>
      <c r="K17" s="124" t="str">
        <f>VLOOKUP(K$7,Графік!$M$5:$P$35,3,0)</f>
        <v>Р</v>
      </c>
      <c r="L17" s="124" t="str">
        <f>VLOOKUP(L$7,Графік!$M$5:$P$35,3,0)</f>
        <v>Р</v>
      </c>
      <c r="M17" s="124" t="str">
        <f>VLOOKUP(M$7,Графік!$M$5:$P$35,3,0)</f>
        <v>Р</v>
      </c>
      <c r="N17" s="124" t="str">
        <f>VLOOKUP(N$7,Графік!$M$5:$P$35,3,0)</f>
        <v>ВВ</v>
      </c>
      <c r="O17" s="124" t="str">
        <f>VLOOKUP(O$7,Графік!$M$5:$P$35,3,0)</f>
        <v>ВВ</v>
      </c>
      <c r="P17" s="124" t="str">
        <f>VLOOKUP(P$7,Графік!$M$5:$P$35,3,0)</f>
        <v>Р</v>
      </c>
      <c r="Q17" s="124" t="str">
        <f>VLOOKUP(Q$7,Графік!$M$5:$P$35,3,0)</f>
        <v>Р</v>
      </c>
      <c r="R17" s="124" t="str">
        <f>VLOOKUP(R$7,Графік!$M$5:$P$35,3,0)</f>
        <v>Р</v>
      </c>
      <c r="S17" s="124" t="str">
        <f>VLOOKUP(S$7,Графік!$M$5:$P$35,3,0)</f>
        <v>Р</v>
      </c>
      <c r="T17" s="124" t="str">
        <f>VLOOKUP(T$7,Графік!$M$5:$P$35,3,0)</f>
        <v>Р</v>
      </c>
      <c r="U17" s="124" t="str">
        <f>VLOOKUP(U$7,Графік!$M$5:$P$35,3,0)</f>
        <v>ВВ</v>
      </c>
      <c r="V17" s="124" t="str">
        <f>VLOOKUP(V$7,Графік!$M$5:$P$35,3,0)</f>
        <v>ВВ</v>
      </c>
      <c r="W17" s="159" t="str">
        <f>VLOOKUP(W$7,Графік!$M$5:$P$35,3,0)</f>
        <v>Р</v>
      </c>
      <c r="X17" s="159" t="str">
        <f>VLOOKUP(X$7,Графік!$M$5:$P$35,3,0)</f>
        <v>Р</v>
      </c>
      <c r="Y17" s="159" t="str">
        <f>VLOOKUP(Y$7,Графік!$M$5:$P$35,3,0)</f>
        <v>Р</v>
      </c>
      <c r="Z17" s="159" t="str">
        <f>VLOOKUP(Z$7,Графік!$M$5:$P$35,3,0)</f>
        <v>Р</v>
      </c>
      <c r="AA17" s="159" t="str">
        <f>VLOOKUP(AA$7,Графік!$M$5:$P$35,3,0)</f>
        <v>Р</v>
      </c>
      <c r="AB17" s="124" t="str">
        <f>VLOOKUP(AB$7,Графік!$M$5:$P$35,3,0)</f>
        <v>ВВ</v>
      </c>
      <c r="AC17" s="124" t="str">
        <f>VLOOKUP(AC$7,Графік!$M$5:$P$35,3,0)</f>
        <v>ВВ</v>
      </c>
      <c r="AD17" s="159" t="s">
        <v>501</v>
      </c>
      <c r="AE17" s="124" t="str">
        <f>VLOOKUP(AE$7,Графік!$M$5:$P$35,3,0)</f>
        <v>Р</v>
      </c>
      <c r="AF17" s="124" t="str">
        <f>VLOOKUP(AF$7,Графік!$M$5:$P$35,3,0)</f>
        <v>Р</v>
      </c>
      <c r="AG17" s="124" t="str">
        <f>VLOOKUP(AG$7,Графік!$M$5:$P$35,3,0)</f>
        <v>Р</v>
      </c>
      <c r="AH17" s="124"/>
      <c r="AI17" s="124"/>
      <c r="AJ17" s="125"/>
      <c r="AK17" s="321">
        <f ca="1">SUMIF($F17:$AJ20,"Р",$F18:$AJ18)</f>
        <v>128</v>
      </c>
      <c r="AL17" s="279">
        <f ca="1">SUMIF($F19:$AJ20,"НУ",$F20:$AJ20)</f>
        <v>0</v>
      </c>
      <c r="AM17" s="305">
        <f ca="1">SUMIF(F17:AJ20,"РВ",F18:AJ18)</f>
        <v>0</v>
      </c>
      <c r="AN17" s="308">
        <f ca="1">AK17+AL17+AM17</f>
        <v>128</v>
      </c>
      <c r="AO17" s="310">
        <f t="shared" ref="AO17" si="9">COUNTIF($F17:$AJ20,"=Р")</f>
        <v>19</v>
      </c>
      <c r="AP17" s="311">
        <f>COUNTIF($F17:$AJ20,"=ВВ")</f>
        <v>8</v>
      </c>
      <c r="AQ17" s="311">
        <f>COUNTIF($F17:$AJ20,"=В")</f>
        <v>0</v>
      </c>
      <c r="AR17" s="241">
        <f>COUNTIF($F17:$AJ20,"=НА")</f>
        <v>0</v>
      </c>
      <c r="AS17" s="241">
        <f>COUNTIF(F17:AJ20,"=ТН")</f>
        <v>0</v>
      </c>
      <c r="AT17" s="241">
        <f>COUNTIF($F17:$AJ20,"=ВД")</f>
        <v>0</v>
      </c>
      <c r="AU17" s="241">
        <f>COUNTIF($F17:$AJ20,"=ВП")</f>
        <v>0</v>
      </c>
      <c r="AV17" s="241">
        <f>COUNTIF($F17:$AJ20,"=ДД")</f>
        <v>0</v>
      </c>
      <c r="AW17" s="241">
        <f>COUNTIF($F17:$AJ20,"=П")</f>
        <v>0</v>
      </c>
      <c r="AX17" s="241">
        <f>COUNTIF($F17:$AJ20,"=ПР")</f>
        <v>0</v>
      </c>
      <c r="AY17" s="316">
        <f>COUNTIF($F17:$AJ20,"=І")</f>
        <v>0</v>
      </c>
      <c r="AZ17" s="316">
        <f>COUNTIF($F17:$AJ20,"=НЗ")</f>
        <v>1</v>
      </c>
      <c r="BA17" s="318">
        <f>IF(C17&gt;1,Графік!$P$36,"")</f>
        <v>160</v>
      </c>
    </row>
    <row r="18" spans="1:53" ht="15" customHeight="1" x14ac:dyDescent="0.2">
      <c r="A18" s="293"/>
      <c r="B18" s="296"/>
      <c r="C18" s="299"/>
      <c r="D18" s="302"/>
      <c r="E18" s="146"/>
      <c r="F18" s="96">
        <f t="shared" ref="F18:R18" si="10">IF(F17="Р",8,"")</f>
        <v>8</v>
      </c>
      <c r="G18" s="97" t="str">
        <f t="shared" si="10"/>
        <v/>
      </c>
      <c r="H18" s="97" t="str">
        <f t="shared" si="10"/>
        <v/>
      </c>
      <c r="I18" s="97">
        <f t="shared" si="10"/>
        <v>8</v>
      </c>
      <c r="J18" s="97">
        <f t="shared" si="10"/>
        <v>8</v>
      </c>
      <c r="K18" s="97">
        <f t="shared" si="10"/>
        <v>8</v>
      </c>
      <c r="L18" s="97">
        <f t="shared" si="10"/>
        <v>8</v>
      </c>
      <c r="M18" s="97">
        <f t="shared" si="10"/>
        <v>8</v>
      </c>
      <c r="N18" s="97" t="str">
        <f t="shared" si="10"/>
        <v/>
      </c>
      <c r="O18" s="97" t="str">
        <f t="shared" si="10"/>
        <v/>
      </c>
      <c r="P18" s="97">
        <f t="shared" si="10"/>
        <v>8</v>
      </c>
      <c r="Q18" s="97">
        <f t="shared" si="10"/>
        <v>8</v>
      </c>
      <c r="R18" s="97">
        <f t="shared" si="10"/>
        <v>8</v>
      </c>
      <c r="S18" s="97">
        <f t="shared" ref="S18:V18" si="11">IF(S17="Р",8,"")</f>
        <v>8</v>
      </c>
      <c r="T18" s="97">
        <f t="shared" si="11"/>
        <v>8</v>
      </c>
      <c r="U18" s="97" t="str">
        <f t="shared" si="11"/>
        <v/>
      </c>
      <c r="V18" s="97" t="str">
        <f t="shared" si="11"/>
        <v/>
      </c>
      <c r="W18" s="160">
        <v>8</v>
      </c>
      <c r="X18" s="160">
        <v>8</v>
      </c>
      <c r="Y18" s="160">
        <v>8</v>
      </c>
      <c r="Z18" s="160">
        <v>8</v>
      </c>
      <c r="AA18" s="160">
        <v>8</v>
      </c>
      <c r="AB18" s="97"/>
      <c r="AC18" s="97"/>
      <c r="AD18" s="160"/>
      <c r="AE18" s="97"/>
      <c r="AF18" s="97"/>
      <c r="AG18" s="97"/>
      <c r="AH18" s="97"/>
      <c r="AI18" s="97"/>
      <c r="AJ18" s="98"/>
      <c r="AK18" s="321"/>
      <c r="AL18" s="279"/>
      <c r="AM18" s="305"/>
      <c r="AN18" s="308"/>
      <c r="AO18" s="311"/>
      <c r="AP18" s="311"/>
      <c r="AQ18" s="311"/>
      <c r="AR18" s="241"/>
      <c r="AS18" s="241"/>
      <c r="AT18" s="241"/>
      <c r="AU18" s="241"/>
      <c r="AV18" s="241"/>
      <c r="AW18" s="241"/>
      <c r="AX18" s="241"/>
      <c r="AY18" s="316"/>
      <c r="AZ18" s="316"/>
      <c r="BA18" s="319"/>
    </row>
    <row r="19" spans="1:53" ht="15" customHeight="1" x14ac:dyDescent="0.2">
      <c r="A19" s="293"/>
      <c r="B19" s="296"/>
      <c r="C19" s="299"/>
      <c r="D19" s="302"/>
      <c r="E19" s="146"/>
      <c r="F19" s="100" t="str">
        <f t="shared" ref="F19:V19" si="12">IF(F20&gt;0,"НУ","")</f>
        <v/>
      </c>
      <c r="G19" s="101" t="str">
        <f t="shared" si="12"/>
        <v/>
      </c>
      <c r="H19" s="101" t="str">
        <f t="shared" si="12"/>
        <v/>
      </c>
      <c r="I19" s="101" t="str">
        <f t="shared" si="12"/>
        <v/>
      </c>
      <c r="J19" s="101" t="str">
        <f t="shared" si="12"/>
        <v/>
      </c>
      <c r="K19" s="101" t="str">
        <f t="shared" si="12"/>
        <v/>
      </c>
      <c r="L19" s="101" t="str">
        <f t="shared" si="12"/>
        <v/>
      </c>
      <c r="M19" s="101" t="str">
        <f t="shared" si="12"/>
        <v/>
      </c>
      <c r="N19" s="101" t="str">
        <f t="shared" si="12"/>
        <v/>
      </c>
      <c r="O19" s="101" t="str">
        <f t="shared" si="12"/>
        <v/>
      </c>
      <c r="P19" s="101" t="str">
        <f t="shared" si="12"/>
        <v/>
      </c>
      <c r="Q19" s="101" t="str">
        <f t="shared" si="12"/>
        <v/>
      </c>
      <c r="R19" s="101" t="str">
        <f t="shared" si="12"/>
        <v/>
      </c>
      <c r="S19" s="101" t="str">
        <f t="shared" si="12"/>
        <v/>
      </c>
      <c r="T19" s="101" t="str">
        <f t="shared" si="12"/>
        <v/>
      </c>
      <c r="U19" s="101" t="str">
        <f t="shared" si="12"/>
        <v/>
      </c>
      <c r="V19" s="101" t="str">
        <f t="shared" si="12"/>
        <v/>
      </c>
      <c r="W19" s="102"/>
      <c r="X19" s="102"/>
      <c r="Y19" s="102"/>
      <c r="Z19" s="102"/>
      <c r="AA19" s="102"/>
      <c r="AB19" s="101"/>
      <c r="AC19" s="101"/>
      <c r="AD19" s="102"/>
      <c r="AE19" s="101"/>
      <c r="AF19" s="101"/>
      <c r="AG19" s="101"/>
      <c r="AH19" s="101" t="str">
        <f t="shared" si="4"/>
        <v/>
      </c>
      <c r="AI19" s="101" t="str">
        <f t="shared" si="4"/>
        <v/>
      </c>
      <c r="AJ19" s="130" t="str">
        <f t="shared" si="4"/>
        <v/>
      </c>
      <c r="AK19" s="321"/>
      <c r="AL19" s="279"/>
      <c r="AM19" s="305"/>
      <c r="AN19" s="308"/>
      <c r="AO19" s="311"/>
      <c r="AP19" s="311"/>
      <c r="AQ19" s="311"/>
      <c r="AR19" s="241"/>
      <c r="AS19" s="241"/>
      <c r="AT19" s="241"/>
      <c r="AU19" s="241"/>
      <c r="AV19" s="241"/>
      <c r="AW19" s="241"/>
      <c r="AX19" s="241"/>
      <c r="AY19" s="316"/>
      <c r="AZ19" s="316"/>
      <c r="BA19" s="319"/>
    </row>
    <row r="20" spans="1:53" ht="15" customHeight="1" thickBot="1" x14ac:dyDescent="0.25">
      <c r="A20" s="294"/>
      <c r="B20" s="297"/>
      <c r="C20" s="300"/>
      <c r="D20" s="303"/>
      <c r="E20" s="147"/>
      <c r="F20" s="105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94"/>
      <c r="X20" s="194"/>
      <c r="Y20" s="194"/>
      <c r="Z20" s="194"/>
      <c r="AA20" s="194"/>
      <c r="AB20" s="106"/>
      <c r="AC20" s="106"/>
      <c r="AD20" s="194"/>
      <c r="AE20" s="106"/>
      <c r="AF20" s="106"/>
      <c r="AG20" s="106"/>
      <c r="AH20" s="106"/>
      <c r="AI20" s="106"/>
      <c r="AJ20" s="107"/>
      <c r="AK20" s="322"/>
      <c r="AL20" s="280"/>
      <c r="AM20" s="306"/>
      <c r="AN20" s="309"/>
      <c r="AO20" s="312"/>
      <c r="AP20" s="312"/>
      <c r="AQ20" s="312"/>
      <c r="AR20" s="242"/>
      <c r="AS20" s="242"/>
      <c r="AT20" s="242"/>
      <c r="AU20" s="242"/>
      <c r="AV20" s="242"/>
      <c r="AW20" s="242"/>
      <c r="AX20" s="242"/>
      <c r="AY20" s="317"/>
      <c r="AZ20" s="317"/>
      <c r="BA20" s="320"/>
    </row>
    <row r="21" spans="1:53" ht="15" customHeight="1" x14ac:dyDescent="0.2">
      <c r="A21" s="292">
        <v>4</v>
      </c>
      <c r="B21" s="295" t="str">
        <f>IFERROR(VLOOKUP($C21,Списки!$A$1:$C$4003,2,0),"")</f>
        <v>Дяченко  Олександр  Миколайович</v>
      </c>
      <c r="C21" s="343" t="s">
        <v>197</v>
      </c>
      <c r="D21" s="301" t="str">
        <f>IFERROR(VLOOKUP($C21,Списки!$A$1:$C$4003,3,0),"")</f>
        <v>старший інструктор виробничого навчання</v>
      </c>
      <c r="E21" s="145"/>
      <c r="F21" s="92" t="str">
        <f>VLOOKUP(F$7,Графік!$M$5:$P$35,3,0)</f>
        <v>Р</v>
      </c>
      <c r="G21" s="124" t="str">
        <f>VLOOKUP(G$7,Графік!$M$5:$P$35,3,0)</f>
        <v>ВВ</v>
      </c>
      <c r="H21" s="124" t="str">
        <f>VLOOKUP(H$7,Графік!$M$5:$P$35,3,0)</f>
        <v>ВВ</v>
      </c>
      <c r="I21" s="124" t="str">
        <f>VLOOKUP(I$7,Графік!$M$5:$P$35,3,0)</f>
        <v>Р</v>
      </c>
      <c r="J21" s="124" t="str">
        <f>VLOOKUP(J$7,Графік!$M$5:$P$35,3,0)</f>
        <v>Р</v>
      </c>
      <c r="K21" s="124" t="str">
        <f>VLOOKUP(K$7,Графік!$M$5:$P$35,3,0)</f>
        <v>Р</v>
      </c>
      <c r="L21" s="124" t="str">
        <f>VLOOKUP(L$7,Графік!$M$5:$P$35,3,0)</f>
        <v>Р</v>
      </c>
      <c r="M21" s="124" t="str">
        <f>VLOOKUP(M$7,Графік!$M$5:$P$35,3,0)</f>
        <v>Р</v>
      </c>
      <c r="N21" s="124" t="str">
        <f>VLOOKUP(N$7,Графік!$M$5:$P$35,3,0)</f>
        <v>ВВ</v>
      </c>
      <c r="O21" s="124" t="str">
        <f>VLOOKUP(O$7,Графік!$M$5:$P$35,3,0)</f>
        <v>ВВ</v>
      </c>
      <c r="P21" s="124" t="str">
        <f>VLOOKUP(P$7,Графік!$M$5:$P$35,3,0)</f>
        <v>Р</v>
      </c>
      <c r="Q21" s="124" t="str">
        <f>VLOOKUP(Q$7,Графік!$M$5:$P$35,3,0)</f>
        <v>Р</v>
      </c>
      <c r="R21" s="124" t="str">
        <f>VLOOKUP(R$7,Графік!$M$5:$P$35,3,0)</f>
        <v>Р</v>
      </c>
      <c r="S21" s="124" t="str">
        <f>VLOOKUP(S$7,Графік!$M$5:$P$35,3,0)</f>
        <v>Р</v>
      </c>
      <c r="T21" s="124" t="str">
        <f>VLOOKUP(T$7,Графік!$M$5:$P$35,3,0)</f>
        <v>Р</v>
      </c>
      <c r="U21" s="124" t="str">
        <f>VLOOKUP(U$7,Графік!$M$5:$P$35,3,0)</f>
        <v>ВВ</v>
      </c>
      <c r="V21" s="124" t="str">
        <f>VLOOKUP(V$7,Графік!$M$5:$P$35,3,0)</f>
        <v>ВВ</v>
      </c>
      <c r="W21" s="159" t="str">
        <f>VLOOKUP(W$7,Графік!$M$5:$P$35,3,0)</f>
        <v>Р</v>
      </c>
      <c r="X21" s="159" t="str">
        <f>VLOOKUP(X$7,Графік!$M$5:$P$35,3,0)</f>
        <v>Р</v>
      </c>
      <c r="Y21" s="159" t="str">
        <f>VLOOKUP(Y$7,Графік!$M$5:$P$35,3,0)</f>
        <v>Р</v>
      </c>
      <c r="Z21" s="159" t="str">
        <f>VLOOKUP(Z$7,Графік!$M$5:$P$35,3,0)</f>
        <v>Р</v>
      </c>
      <c r="AA21" s="159" t="str">
        <f>VLOOKUP(AA$7,Графік!$M$5:$P$35,3,0)</f>
        <v>Р</v>
      </c>
      <c r="AB21" s="124" t="str">
        <f>VLOOKUP(AB$7,Графік!$M$5:$P$35,3,0)</f>
        <v>ВВ</v>
      </c>
      <c r="AC21" s="124" t="str">
        <f>VLOOKUP(AC$7,Графік!$M$5:$P$35,3,0)</f>
        <v>ВВ</v>
      </c>
      <c r="AD21" s="159" t="str">
        <f>VLOOKUP(AD$7,Графік!$M$5:$P$35,3,0)</f>
        <v>Р</v>
      </c>
      <c r="AE21" s="124" t="str">
        <f>VLOOKUP(AE$7,Графік!$M$5:$P$35,3,0)</f>
        <v>Р</v>
      </c>
      <c r="AF21" s="124" t="str">
        <f>VLOOKUP(AF$7,Графік!$M$5:$P$35,3,0)</f>
        <v>Р</v>
      </c>
      <c r="AG21" s="124" t="str">
        <f>VLOOKUP(AG$7,Графік!$M$5:$P$35,3,0)</f>
        <v>Р</v>
      </c>
      <c r="AH21" s="124"/>
      <c r="AI21" s="124"/>
      <c r="AJ21" s="125"/>
      <c r="AK21" s="321">
        <f ca="1">SUMIF($F21:$AJ24,"Р",$F22:$AJ22)</f>
        <v>128</v>
      </c>
      <c r="AL21" s="279">
        <f ca="1">SUMIF($F23:$AJ24,"НУ",$F24:$AJ24)</f>
        <v>0</v>
      </c>
      <c r="AM21" s="305">
        <f ca="1">SUMIF(F21:AJ24,"РВ",F22:AJ22)</f>
        <v>0</v>
      </c>
      <c r="AN21" s="308">
        <f ca="1">AK21+AL21+AM21</f>
        <v>128</v>
      </c>
      <c r="AO21" s="310">
        <f t="shared" ref="AO21" si="13">COUNTIF($F21:$AJ24,"=Р")</f>
        <v>20</v>
      </c>
      <c r="AP21" s="311">
        <f>COUNTIF($F21:$AJ24,"=ВВ")</f>
        <v>8</v>
      </c>
      <c r="AQ21" s="311">
        <f>COUNTIF($F21:$AJ24,"=В")</f>
        <v>0</v>
      </c>
      <c r="AR21" s="241">
        <f>COUNTIF($F21:$AJ24,"=НА")</f>
        <v>0</v>
      </c>
      <c r="AS21" s="241">
        <f>COUNTIF(F21:AJ24,"=ТН")</f>
        <v>0</v>
      </c>
      <c r="AT21" s="241">
        <f>COUNTIF($F21:$AJ24,"=ВД")</f>
        <v>0</v>
      </c>
      <c r="AU21" s="241">
        <f>COUNTIF($F21:$AJ24,"=ВП")</f>
        <v>0</v>
      </c>
      <c r="AV21" s="241">
        <f>COUNTIF($F21:$AJ24,"=ДД")</f>
        <v>0</v>
      </c>
      <c r="AW21" s="241">
        <f>COUNTIF($F21:$AJ24,"=П")</f>
        <v>0</v>
      </c>
      <c r="AX21" s="241">
        <f>COUNTIF($F21:$AJ24,"=ПР")</f>
        <v>0</v>
      </c>
      <c r="AY21" s="316">
        <f>COUNTIF($F21:$AJ24,"=І")</f>
        <v>0</v>
      </c>
      <c r="AZ21" s="316">
        <f>COUNTIF($F21:$AJ24,"=НЗ")</f>
        <v>0</v>
      </c>
      <c r="BA21" s="318">
        <f>IF(C21&gt;1,Графік!$P$36,"")</f>
        <v>160</v>
      </c>
    </row>
    <row r="22" spans="1:53" ht="15" customHeight="1" x14ac:dyDescent="0.2">
      <c r="A22" s="293"/>
      <c r="B22" s="296"/>
      <c r="C22" s="299"/>
      <c r="D22" s="302"/>
      <c r="E22" s="146"/>
      <c r="F22" s="96">
        <f t="shared" ref="F22:R22" si="14">IF(F21="Р",8,"")</f>
        <v>8</v>
      </c>
      <c r="G22" s="97" t="str">
        <f t="shared" si="14"/>
        <v/>
      </c>
      <c r="H22" s="97" t="str">
        <f t="shared" si="14"/>
        <v/>
      </c>
      <c r="I22" s="97">
        <f t="shared" si="14"/>
        <v>8</v>
      </c>
      <c r="J22" s="97">
        <f t="shared" si="14"/>
        <v>8</v>
      </c>
      <c r="K22" s="97">
        <f t="shared" si="14"/>
        <v>8</v>
      </c>
      <c r="L22" s="97">
        <f t="shared" si="14"/>
        <v>8</v>
      </c>
      <c r="M22" s="97">
        <f t="shared" si="14"/>
        <v>8</v>
      </c>
      <c r="N22" s="97" t="str">
        <f t="shared" si="14"/>
        <v/>
      </c>
      <c r="O22" s="97" t="str">
        <f t="shared" si="14"/>
        <v/>
      </c>
      <c r="P22" s="97">
        <f t="shared" si="14"/>
        <v>8</v>
      </c>
      <c r="Q22" s="97">
        <f t="shared" si="14"/>
        <v>8</v>
      </c>
      <c r="R22" s="97">
        <f t="shared" si="14"/>
        <v>8</v>
      </c>
      <c r="S22" s="97">
        <f t="shared" ref="S22:V22" si="15">IF(S21="Р",8,"")</f>
        <v>8</v>
      </c>
      <c r="T22" s="97">
        <f t="shared" si="15"/>
        <v>8</v>
      </c>
      <c r="U22" s="97" t="str">
        <f t="shared" si="15"/>
        <v/>
      </c>
      <c r="V22" s="97" t="str">
        <f t="shared" si="15"/>
        <v/>
      </c>
      <c r="W22" s="160">
        <v>8</v>
      </c>
      <c r="X22" s="160">
        <v>8</v>
      </c>
      <c r="Y22" s="160">
        <v>8</v>
      </c>
      <c r="Z22" s="160">
        <v>8</v>
      </c>
      <c r="AA22" s="160">
        <v>8</v>
      </c>
      <c r="AB22" s="97"/>
      <c r="AC22" s="97"/>
      <c r="AD22" s="160"/>
      <c r="AE22" s="97"/>
      <c r="AF22" s="97"/>
      <c r="AG22" s="97"/>
      <c r="AH22" s="97"/>
      <c r="AI22" s="97"/>
      <c r="AJ22" s="98"/>
      <c r="AK22" s="321"/>
      <c r="AL22" s="279"/>
      <c r="AM22" s="305"/>
      <c r="AN22" s="308"/>
      <c r="AO22" s="311"/>
      <c r="AP22" s="311"/>
      <c r="AQ22" s="311"/>
      <c r="AR22" s="241"/>
      <c r="AS22" s="241"/>
      <c r="AT22" s="241"/>
      <c r="AU22" s="241"/>
      <c r="AV22" s="241"/>
      <c r="AW22" s="241"/>
      <c r="AX22" s="241"/>
      <c r="AY22" s="316"/>
      <c r="AZ22" s="316"/>
      <c r="BA22" s="319"/>
    </row>
    <row r="23" spans="1:53" ht="15" customHeight="1" x14ac:dyDescent="0.2">
      <c r="A23" s="293"/>
      <c r="B23" s="296"/>
      <c r="C23" s="299"/>
      <c r="D23" s="302"/>
      <c r="E23" s="146"/>
      <c r="F23" s="100" t="str">
        <f t="shared" ref="F23:V23" si="16">IF(F24&gt;0,"НУ","")</f>
        <v/>
      </c>
      <c r="G23" s="101" t="str">
        <f t="shared" si="16"/>
        <v/>
      </c>
      <c r="H23" s="101" t="str">
        <f t="shared" si="16"/>
        <v/>
      </c>
      <c r="I23" s="101" t="str">
        <f t="shared" si="16"/>
        <v/>
      </c>
      <c r="J23" s="101" t="str">
        <f t="shared" si="16"/>
        <v/>
      </c>
      <c r="K23" s="101" t="str">
        <f t="shared" si="16"/>
        <v/>
      </c>
      <c r="L23" s="101" t="str">
        <f t="shared" si="16"/>
        <v/>
      </c>
      <c r="M23" s="101" t="str">
        <f t="shared" si="16"/>
        <v/>
      </c>
      <c r="N23" s="101" t="str">
        <f t="shared" si="16"/>
        <v/>
      </c>
      <c r="O23" s="101" t="str">
        <f t="shared" si="16"/>
        <v/>
      </c>
      <c r="P23" s="101" t="str">
        <f t="shared" si="16"/>
        <v/>
      </c>
      <c r="Q23" s="101" t="str">
        <f t="shared" si="16"/>
        <v/>
      </c>
      <c r="R23" s="101" t="str">
        <f t="shared" si="16"/>
        <v/>
      </c>
      <c r="S23" s="101" t="str">
        <f t="shared" si="16"/>
        <v/>
      </c>
      <c r="T23" s="101" t="str">
        <f t="shared" si="16"/>
        <v/>
      </c>
      <c r="U23" s="101" t="str">
        <f t="shared" si="16"/>
        <v/>
      </c>
      <c r="V23" s="101" t="str">
        <f t="shared" si="16"/>
        <v/>
      </c>
      <c r="W23" s="102"/>
      <c r="X23" s="102"/>
      <c r="Y23" s="102"/>
      <c r="Z23" s="102"/>
      <c r="AA23" s="102"/>
      <c r="AB23" s="101"/>
      <c r="AC23" s="101"/>
      <c r="AD23" s="102"/>
      <c r="AE23" s="101"/>
      <c r="AF23" s="101"/>
      <c r="AG23" s="101"/>
      <c r="AH23" s="101" t="str">
        <f t="shared" si="4"/>
        <v/>
      </c>
      <c r="AI23" s="101" t="str">
        <f t="shared" si="4"/>
        <v/>
      </c>
      <c r="AJ23" s="130" t="str">
        <f t="shared" si="4"/>
        <v/>
      </c>
      <c r="AK23" s="321"/>
      <c r="AL23" s="279"/>
      <c r="AM23" s="305"/>
      <c r="AN23" s="308"/>
      <c r="AO23" s="311"/>
      <c r="AP23" s="311"/>
      <c r="AQ23" s="311"/>
      <c r="AR23" s="241"/>
      <c r="AS23" s="241"/>
      <c r="AT23" s="241"/>
      <c r="AU23" s="241"/>
      <c r="AV23" s="241"/>
      <c r="AW23" s="241"/>
      <c r="AX23" s="241"/>
      <c r="AY23" s="316"/>
      <c r="AZ23" s="316"/>
      <c r="BA23" s="319"/>
    </row>
    <row r="24" spans="1:53" ht="15" customHeight="1" thickBot="1" x14ac:dyDescent="0.25">
      <c r="A24" s="294"/>
      <c r="B24" s="297"/>
      <c r="C24" s="300"/>
      <c r="D24" s="303"/>
      <c r="E24" s="147"/>
      <c r="F24" s="105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94"/>
      <c r="X24" s="194"/>
      <c r="Y24" s="194"/>
      <c r="Z24" s="194"/>
      <c r="AA24" s="194"/>
      <c r="AB24" s="106"/>
      <c r="AC24" s="106"/>
      <c r="AD24" s="194"/>
      <c r="AE24" s="106"/>
      <c r="AF24" s="106"/>
      <c r="AG24" s="106"/>
      <c r="AH24" s="106"/>
      <c r="AI24" s="106"/>
      <c r="AJ24" s="107"/>
      <c r="AK24" s="322"/>
      <c r="AL24" s="280"/>
      <c r="AM24" s="306"/>
      <c r="AN24" s="309"/>
      <c r="AO24" s="312"/>
      <c r="AP24" s="312"/>
      <c r="AQ24" s="312"/>
      <c r="AR24" s="242"/>
      <c r="AS24" s="242"/>
      <c r="AT24" s="242"/>
      <c r="AU24" s="242"/>
      <c r="AV24" s="242"/>
      <c r="AW24" s="242"/>
      <c r="AX24" s="242"/>
      <c r="AY24" s="317"/>
      <c r="AZ24" s="317"/>
      <c r="BA24" s="320"/>
    </row>
    <row r="25" spans="1:53" ht="15" customHeight="1" x14ac:dyDescent="0.2">
      <c r="A25" s="292">
        <v>5</v>
      </c>
      <c r="B25" s="295" t="str">
        <f>IFERROR(VLOOKUP($C25,Списки!$A$1:$C$4003,2,0),"")</f>
        <v>Маснюк Тетяна Анатоліївна</v>
      </c>
      <c r="C25" s="343" t="s">
        <v>199</v>
      </c>
      <c r="D25" s="301" t="str">
        <f>IFERROR(VLOOKUP($C25,Списки!$A$1:$C$4003,3,0),"")</f>
        <v>менеджер НR</v>
      </c>
      <c r="E25" s="145"/>
      <c r="F25" s="92" t="str">
        <f>VLOOKUP(F$7,Графік!$M$5:$P$35,3,0)</f>
        <v>Р</v>
      </c>
      <c r="G25" s="124" t="str">
        <f>VLOOKUP(G$7,Графік!$M$5:$P$35,3,0)</f>
        <v>ВВ</v>
      </c>
      <c r="H25" s="124" t="str">
        <f>VLOOKUP(H$7,Графік!$M$5:$P$35,3,0)</f>
        <v>ВВ</v>
      </c>
      <c r="I25" s="124" t="str">
        <f>VLOOKUP(I$7,Графік!$M$5:$P$35,3,0)</f>
        <v>Р</v>
      </c>
      <c r="J25" s="124" t="str">
        <f>VLOOKUP(J$7,Графік!$M$5:$P$35,3,0)</f>
        <v>Р</v>
      </c>
      <c r="K25" s="124" t="str">
        <f>VLOOKUP(K$7,Графік!$M$5:$P$35,3,0)</f>
        <v>Р</v>
      </c>
      <c r="L25" s="124" t="str">
        <f>VLOOKUP(L$7,Графік!$M$5:$P$35,3,0)</f>
        <v>Р</v>
      </c>
      <c r="M25" s="124" t="str">
        <f>VLOOKUP(M$7,Графік!$M$5:$P$35,3,0)</f>
        <v>Р</v>
      </c>
      <c r="N25" s="124" t="str">
        <f>VLOOKUP(N$7,Графік!$M$5:$P$35,3,0)</f>
        <v>ВВ</v>
      </c>
      <c r="O25" s="124" t="str">
        <f>VLOOKUP(O$7,Графік!$M$5:$P$35,3,0)</f>
        <v>ВВ</v>
      </c>
      <c r="P25" s="124" t="str">
        <f>VLOOKUP(P$7,Графік!$M$5:$P$35,3,0)</f>
        <v>Р</v>
      </c>
      <c r="Q25" s="124" t="str">
        <f>VLOOKUP(Q$7,Графік!$M$5:$P$35,3,0)</f>
        <v>Р</v>
      </c>
      <c r="R25" s="124" t="str">
        <f>VLOOKUP(R$7,Графік!$M$5:$P$35,3,0)</f>
        <v>Р</v>
      </c>
      <c r="S25" s="124" t="str">
        <f>VLOOKUP(S$7,Графік!$M$5:$P$35,3,0)</f>
        <v>Р</v>
      </c>
      <c r="T25" s="124" t="str">
        <f>VLOOKUP(T$7,Графік!$M$5:$P$35,3,0)</f>
        <v>Р</v>
      </c>
      <c r="U25" s="124" t="str">
        <f>VLOOKUP(U$7,Графік!$M$5:$P$35,3,0)</f>
        <v>ВВ</v>
      </c>
      <c r="V25" s="124" t="str">
        <f>VLOOKUP(V$7,Графік!$M$5:$P$35,3,0)</f>
        <v>ВВ</v>
      </c>
      <c r="W25" s="159" t="str">
        <f>VLOOKUP(W$7,Графік!$M$5:$P$35,3,0)</f>
        <v>Р</v>
      </c>
      <c r="X25" s="159" t="str">
        <f>VLOOKUP(X$7,Графік!$M$5:$P$35,3,0)</f>
        <v>Р</v>
      </c>
      <c r="Y25" s="159" t="str">
        <f>VLOOKUP(Y$7,Графік!$M$5:$P$35,3,0)</f>
        <v>Р</v>
      </c>
      <c r="Z25" s="159" t="str">
        <f>VLOOKUP(Z$7,Графік!$M$5:$P$35,3,0)</f>
        <v>Р</v>
      </c>
      <c r="AA25" s="159" t="str">
        <f>VLOOKUP(AA$7,Графік!$M$5:$P$35,3,0)</f>
        <v>Р</v>
      </c>
      <c r="AB25" s="124" t="str">
        <f>VLOOKUP(AB$7,Графік!$M$5:$P$35,3,0)</f>
        <v>ВВ</v>
      </c>
      <c r="AC25" s="124" t="str">
        <f>VLOOKUP(AC$7,Графік!$M$5:$P$35,3,0)</f>
        <v>ВВ</v>
      </c>
      <c r="AD25" s="159" t="str">
        <f>VLOOKUP(AD$7,Графік!$M$5:$P$35,3,0)</f>
        <v>Р</v>
      </c>
      <c r="AE25" s="124" t="str">
        <f>VLOOKUP(AE$7,Графік!$M$5:$P$35,3,0)</f>
        <v>Р</v>
      </c>
      <c r="AF25" s="124" t="str">
        <f>VLOOKUP(AF$7,Графік!$M$5:$P$35,3,0)</f>
        <v>Р</v>
      </c>
      <c r="AG25" s="124" t="str">
        <f>VLOOKUP(AG$7,Графік!$M$5:$P$35,3,0)</f>
        <v>Р</v>
      </c>
      <c r="AH25" s="124"/>
      <c r="AI25" s="124"/>
      <c r="AJ25" s="125"/>
      <c r="AK25" s="321">
        <f ca="1">SUMIF($F25:$AJ28,"Р",$F26:$AJ26)</f>
        <v>136</v>
      </c>
      <c r="AL25" s="279">
        <f ca="1">SUMIF($F27:$AJ28,"НУ",$F28:$AJ28)</f>
        <v>0</v>
      </c>
      <c r="AM25" s="305">
        <f ca="1">SUMIF(F25:AJ28,"РВ",F26:AJ26)</f>
        <v>0</v>
      </c>
      <c r="AN25" s="308">
        <f ca="1">AK25+AL25+AM25</f>
        <v>136</v>
      </c>
      <c r="AO25" s="310">
        <f t="shared" ref="AO25" si="17">COUNTIF($F25:$AJ28,"=Р")</f>
        <v>20</v>
      </c>
      <c r="AP25" s="311">
        <f>COUNTIF($F25:$AJ28,"=ВВ")</f>
        <v>8</v>
      </c>
      <c r="AQ25" s="311">
        <f>COUNTIF($F25:$AJ28,"=В")</f>
        <v>0</v>
      </c>
      <c r="AR25" s="241">
        <f>COUNTIF($F25:$AJ28,"=НА")</f>
        <v>0</v>
      </c>
      <c r="AS25" s="241">
        <f>COUNTIF(F25:AJ28,"=ТН")</f>
        <v>0</v>
      </c>
      <c r="AT25" s="241">
        <f>COUNTIF($F25:$AJ28,"=ВД")</f>
        <v>0</v>
      </c>
      <c r="AU25" s="241">
        <f>COUNTIF($F25:$AJ28,"=ВП")</f>
        <v>0</v>
      </c>
      <c r="AV25" s="241">
        <f>COUNTIF($F25:$AJ28,"=ДД")</f>
        <v>0</v>
      </c>
      <c r="AW25" s="241">
        <f>COUNTIF($F25:$AJ28,"=П")</f>
        <v>0</v>
      </c>
      <c r="AX25" s="241">
        <f>COUNTIF($F25:$AJ28,"=ПР")</f>
        <v>0</v>
      </c>
      <c r="AY25" s="316">
        <f>COUNTIF($F25:$AJ28,"=І")</f>
        <v>0</v>
      </c>
      <c r="AZ25" s="316">
        <f>COUNTIF($F25:$AJ28,"=НЗ")</f>
        <v>0</v>
      </c>
      <c r="BA25" s="318">
        <f>IF(C25&gt;1,Графік!$P$36,"")</f>
        <v>160</v>
      </c>
    </row>
    <row r="26" spans="1:53" ht="15" customHeight="1" x14ac:dyDescent="0.2">
      <c r="A26" s="293"/>
      <c r="B26" s="296"/>
      <c r="C26" s="299"/>
      <c r="D26" s="302"/>
      <c r="E26" s="146"/>
      <c r="F26" s="96">
        <f t="shared" ref="F26:R26" si="18">IF(F25="Р",8,"")</f>
        <v>8</v>
      </c>
      <c r="G26" s="97" t="str">
        <f t="shared" si="18"/>
        <v/>
      </c>
      <c r="H26" s="97" t="str">
        <f t="shared" si="18"/>
        <v/>
      </c>
      <c r="I26" s="97">
        <f t="shared" si="18"/>
        <v>8</v>
      </c>
      <c r="J26" s="97">
        <f t="shared" si="18"/>
        <v>8</v>
      </c>
      <c r="K26" s="97">
        <f t="shared" si="18"/>
        <v>8</v>
      </c>
      <c r="L26" s="97">
        <f t="shared" si="18"/>
        <v>8</v>
      </c>
      <c r="M26" s="97">
        <f t="shared" si="18"/>
        <v>8</v>
      </c>
      <c r="N26" s="97" t="str">
        <f t="shared" si="18"/>
        <v/>
      </c>
      <c r="O26" s="97" t="str">
        <f t="shared" si="18"/>
        <v/>
      </c>
      <c r="P26" s="97">
        <f t="shared" si="18"/>
        <v>8</v>
      </c>
      <c r="Q26" s="97">
        <f t="shared" si="18"/>
        <v>8</v>
      </c>
      <c r="R26" s="97">
        <f t="shared" si="18"/>
        <v>8</v>
      </c>
      <c r="S26" s="97">
        <f t="shared" ref="S26:T26" si="19">IF(S25="Р",8,"")</f>
        <v>8</v>
      </c>
      <c r="T26" s="97">
        <f t="shared" si="19"/>
        <v>8</v>
      </c>
      <c r="U26" s="97"/>
      <c r="V26" s="97"/>
      <c r="W26" s="160">
        <v>8</v>
      </c>
      <c r="X26" s="160">
        <v>8</v>
      </c>
      <c r="Y26" s="160">
        <v>8</v>
      </c>
      <c r="Z26" s="160">
        <v>8</v>
      </c>
      <c r="AA26" s="160">
        <v>8</v>
      </c>
      <c r="AB26" s="97"/>
      <c r="AC26" s="97"/>
      <c r="AD26" s="160">
        <v>8</v>
      </c>
      <c r="AE26" s="97"/>
      <c r="AF26" s="97"/>
      <c r="AG26" s="97"/>
      <c r="AH26" s="97"/>
      <c r="AI26" s="97"/>
      <c r="AJ26" s="98"/>
      <c r="AK26" s="321"/>
      <c r="AL26" s="279"/>
      <c r="AM26" s="305"/>
      <c r="AN26" s="308"/>
      <c r="AO26" s="311"/>
      <c r="AP26" s="311"/>
      <c r="AQ26" s="311"/>
      <c r="AR26" s="241"/>
      <c r="AS26" s="241"/>
      <c r="AT26" s="241"/>
      <c r="AU26" s="241"/>
      <c r="AV26" s="241"/>
      <c r="AW26" s="241"/>
      <c r="AX26" s="241"/>
      <c r="AY26" s="316"/>
      <c r="AZ26" s="316"/>
      <c r="BA26" s="319"/>
    </row>
    <row r="27" spans="1:53" ht="15" customHeight="1" x14ac:dyDescent="0.2">
      <c r="A27" s="293"/>
      <c r="B27" s="296"/>
      <c r="C27" s="299"/>
      <c r="D27" s="302"/>
      <c r="E27" s="146"/>
      <c r="F27" s="100" t="str">
        <f t="shared" ref="F27:R27" si="20">IF(F28&gt;0,"НУ","")</f>
        <v/>
      </c>
      <c r="G27" s="101" t="str">
        <f t="shared" si="20"/>
        <v/>
      </c>
      <c r="H27" s="101" t="str">
        <f t="shared" si="20"/>
        <v/>
      </c>
      <c r="I27" s="101" t="str">
        <f t="shared" si="20"/>
        <v/>
      </c>
      <c r="J27" s="101" t="str">
        <f t="shared" si="20"/>
        <v/>
      </c>
      <c r="K27" s="101" t="str">
        <f t="shared" si="20"/>
        <v/>
      </c>
      <c r="L27" s="101" t="str">
        <f t="shared" si="20"/>
        <v/>
      </c>
      <c r="M27" s="101" t="str">
        <f t="shared" si="20"/>
        <v/>
      </c>
      <c r="N27" s="101" t="str">
        <f t="shared" si="20"/>
        <v/>
      </c>
      <c r="O27" s="101" t="str">
        <f t="shared" si="20"/>
        <v/>
      </c>
      <c r="P27" s="101" t="str">
        <f t="shared" si="20"/>
        <v/>
      </c>
      <c r="Q27" s="101" t="str">
        <f t="shared" si="20"/>
        <v/>
      </c>
      <c r="R27" s="101" t="str">
        <f t="shared" si="20"/>
        <v/>
      </c>
      <c r="S27" s="101"/>
      <c r="T27" s="101"/>
      <c r="U27" s="101"/>
      <c r="V27" s="101"/>
      <c r="W27" s="102"/>
      <c r="X27" s="102"/>
      <c r="Y27" s="102"/>
      <c r="Z27" s="102"/>
      <c r="AA27" s="102"/>
      <c r="AB27" s="101"/>
      <c r="AC27" s="101"/>
      <c r="AD27" s="102"/>
      <c r="AE27" s="101"/>
      <c r="AF27" s="101"/>
      <c r="AG27" s="101"/>
      <c r="AH27" s="101" t="str">
        <f t="shared" si="4"/>
        <v/>
      </c>
      <c r="AI27" s="101" t="str">
        <f t="shared" si="4"/>
        <v/>
      </c>
      <c r="AJ27" s="130" t="str">
        <f t="shared" si="4"/>
        <v/>
      </c>
      <c r="AK27" s="321"/>
      <c r="AL27" s="279"/>
      <c r="AM27" s="305"/>
      <c r="AN27" s="308"/>
      <c r="AO27" s="311"/>
      <c r="AP27" s="311"/>
      <c r="AQ27" s="311"/>
      <c r="AR27" s="241"/>
      <c r="AS27" s="241"/>
      <c r="AT27" s="241"/>
      <c r="AU27" s="241"/>
      <c r="AV27" s="241"/>
      <c r="AW27" s="241"/>
      <c r="AX27" s="241"/>
      <c r="AY27" s="316"/>
      <c r="AZ27" s="316"/>
      <c r="BA27" s="319"/>
    </row>
    <row r="28" spans="1:53" ht="15" customHeight="1" thickBot="1" x14ac:dyDescent="0.25">
      <c r="A28" s="294"/>
      <c r="B28" s="297"/>
      <c r="C28" s="300"/>
      <c r="D28" s="303"/>
      <c r="E28" s="147"/>
      <c r="F28" s="105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94"/>
      <c r="X28" s="194"/>
      <c r="Y28" s="194"/>
      <c r="Z28" s="194"/>
      <c r="AA28" s="194"/>
      <c r="AB28" s="106"/>
      <c r="AC28" s="106"/>
      <c r="AD28" s="194"/>
      <c r="AE28" s="106"/>
      <c r="AF28" s="106"/>
      <c r="AG28" s="106"/>
      <c r="AH28" s="106"/>
      <c r="AI28" s="106"/>
      <c r="AJ28" s="107"/>
      <c r="AK28" s="322"/>
      <c r="AL28" s="280"/>
      <c r="AM28" s="306"/>
      <c r="AN28" s="309"/>
      <c r="AO28" s="312"/>
      <c r="AP28" s="312"/>
      <c r="AQ28" s="312"/>
      <c r="AR28" s="242"/>
      <c r="AS28" s="242"/>
      <c r="AT28" s="242"/>
      <c r="AU28" s="242"/>
      <c r="AV28" s="242"/>
      <c r="AW28" s="242"/>
      <c r="AX28" s="242"/>
      <c r="AY28" s="317"/>
      <c r="AZ28" s="317"/>
      <c r="BA28" s="320"/>
    </row>
    <row r="29" spans="1:53" ht="15" customHeight="1" x14ac:dyDescent="0.2">
      <c r="A29" s="292">
        <v>6</v>
      </c>
      <c r="B29" s="295" t="str">
        <f>IFERROR(VLOOKUP($C29,Списки!$A$1:$C$4003,2,0),"")</f>
        <v>Матюшкіна Валентина Василівна</v>
      </c>
      <c r="C29" s="343" t="s">
        <v>202</v>
      </c>
      <c r="D29" s="301" t="str">
        <f>IFERROR(VLOOKUP($C29,Списки!$A$1:$C$4003,3,0),"")</f>
        <v>табельщик</v>
      </c>
      <c r="E29" s="145"/>
      <c r="F29" s="92" t="str">
        <f>VLOOKUP(F$7,Графік!$M$5:$P$35,3,0)</f>
        <v>Р</v>
      </c>
      <c r="G29" s="124" t="str">
        <f>VLOOKUP(G$7,Графік!$M$5:$P$35,3,0)</f>
        <v>ВВ</v>
      </c>
      <c r="H29" s="124" t="str">
        <f>VLOOKUP(H$7,Графік!$M$5:$P$35,3,0)</f>
        <v>ВВ</v>
      </c>
      <c r="I29" s="124" t="s">
        <v>500</v>
      </c>
      <c r="J29" s="124" t="s">
        <v>500</v>
      </c>
      <c r="K29" s="124" t="s">
        <v>500</v>
      </c>
      <c r="L29" s="124" t="s">
        <v>500</v>
      </c>
      <c r="M29" s="124" t="s">
        <v>500</v>
      </c>
      <c r="N29" s="124" t="s">
        <v>500</v>
      </c>
      <c r="O29" s="124" t="str">
        <f>VLOOKUP(O$7,Графік!$M$5:$P$35,3,0)</f>
        <v>ВВ</v>
      </c>
      <c r="P29" s="124" t="s">
        <v>500</v>
      </c>
      <c r="Q29" s="124" t="s">
        <v>500</v>
      </c>
      <c r="R29" s="124" t="s">
        <v>500</v>
      </c>
      <c r="S29" s="124" t="s">
        <v>500</v>
      </c>
      <c r="T29" s="124" t="s">
        <v>500</v>
      </c>
      <c r="U29" s="124" t="s">
        <v>500</v>
      </c>
      <c r="V29" s="124" t="s">
        <v>500</v>
      </c>
      <c r="W29" s="159" t="s">
        <v>500</v>
      </c>
      <c r="X29" s="159" t="s">
        <v>500</v>
      </c>
      <c r="Y29" s="159" t="str">
        <f>VLOOKUP(Y$7,Графік!$M$5:$P$35,3,0)</f>
        <v>Р</v>
      </c>
      <c r="Z29" s="159" t="str">
        <f>VLOOKUP(Z$7,Графік!$M$5:$P$35,3,0)</f>
        <v>Р</v>
      </c>
      <c r="AA29" s="159" t="str">
        <f>VLOOKUP(AA$7,Графік!$M$5:$P$35,3,0)</f>
        <v>Р</v>
      </c>
      <c r="AB29" s="124" t="str">
        <f>VLOOKUP(AB$7,Графік!$M$5:$P$35,3,0)</f>
        <v>ВВ</v>
      </c>
      <c r="AC29" s="124" t="str">
        <f>VLOOKUP(AC$7,Графік!$M$5:$P$35,3,0)</f>
        <v>ВВ</v>
      </c>
      <c r="AD29" s="159" t="str">
        <f>VLOOKUP(AD$7,Графік!$M$5:$P$35,3,0)</f>
        <v>Р</v>
      </c>
      <c r="AE29" s="124" t="str">
        <f>VLOOKUP(AE$7,Графік!$M$5:$P$35,3,0)</f>
        <v>Р</v>
      </c>
      <c r="AF29" s="124" t="str">
        <f>VLOOKUP(AF$7,Графік!$M$5:$P$35,3,0)</f>
        <v>Р</v>
      </c>
      <c r="AG29" s="124" t="str">
        <f>VLOOKUP(AG$7,Графік!$M$5:$P$35,3,0)</f>
        <v>Р</v>
      </c>
      <c r="AH29" s="124"/>
      <c r="AI29" s="124"/>
      <c r="AJ29" s="125"/>
      <c r="AK29" s="321">
        <f ca="1">SUMIF($F29:$AJ32,"Р",$F30:$AJ30)</f>
        <v>40</v>
      </c>
      <c r="AL29" s="279">
        <f ca="1">SUMIF($F31:$AJ32,"НУ",$F32:$AJ32)</f>
        <v>0</v>
      </c>
      <c r="AM29" s="305">
        <f ca="1">SUMIF(F29:AJ32,"РВ",F30:AJ30)</f>
        <v>0</v>
      </c>
      <c r="AN29" s="308">
        <f ca="1">AK29+AL29+AM29</f>
        <v>40</v>
      </c>
      <c r="AO29" s="310">
        <f t="shared" ref="AO29" si="21">COUNTIF($F29:$AJ32,"=Р")</f>
        <v>8</v>
      </c>
      <c r="AP29" s="311">
        <f>COUNTIF($F29:$AJ32,"=ВВ")</f>
        <v>5</v>
      </c>
      <c r="AQ29" s="311">
        <f>COUNTIF($F29:$AJ32,"=В")</f>
        <v>0</v>
      </c>
      <c r="AR29" s="241">
        <f>COUNTIF($F29:$AJ32,"=НА")</f>
        <v>0</v>
      </c>
      <c r="AS29" s="241">
        <f>COUNTIF(F29:AJ32,"=ТН")</f>
        <v>15</v>
      </c>
      <c r="AT29" s="241">
        <f>COUNTIF($F29:$AJ32,"=ВД")</f>
        <v>0</v>
      </c>
      <c r="AU29" s="241">
        <f>COUNTIF($F29:$AJ32,"=ВП")</f>
        <v>0</v>
      </c>
      <c r="AV29" s="241">
        <f>COUNTIF($F29:$AJ32,"=ДД")</f>
        <v>0</v>
      </c>
      <c r="AW29" s="241">
        <f>COUNTIF($F29:$AJ32,"=П")</f>
        <v>0</v>
      </c>
      <c r="AX29" s="241">
        <f>COUNTIF($F29:$AJ32,"=ПР")</f>
        <v>0</v>
      </c>
      <c r="AY29" s="316">
        <f>COUNTIF($F29:$AJ32,"=І")</f>
        <v>0</v>
      </c>
      <c r="AZ29" s="316">
        <f>COUNTIF($F29:$AJ32,"=НЗ")</f>
        <v>0</v>
      </c>
      <c r="BA29" s="318">
        <f>IF(C29&gt;1,Графік!$P$36,"")</f>
        <v>160</v>
      </c>
    </row>
    <row r="30" spans="1:53" ht="15" customHeight="1" x14ac:dyDescent="0.2">
      <c r="A30" s="293"/>
      <c r="B30" s="296"/>
      <c r="C30" s="299"/>
      <c r="D30" s="302"/>
      <c r="E30" s="146"/>
      <c r="F30" s="96">
        <f t="shared" ref="F30:R30" si="22">IF(F29="Р",8,"")</f>
        <v>8</v>
      </c>
      <c r="G30" s="97" t="str">
        <f t="shared" si="22"/>
        <v/>
      </c>
      <c r="H30" s="97" t="str">
        <f t="shared" si="22"/>
        <v/>
      </c>
      <c r="I30" s="97" t="str">
        <f t="shared" si="22"/>
        <v/>
      </c>
      <c r="J30" s="97" t="str">
        <f t="shared" si="22"/>
        <v/>
      </c>
      <c r="K30" s="97" t="str">
        <f t="shared" si="22"/>
        <v/>
      </c>
      <c r="L30" s="97" t="str">
        <f t="shared" si="22"/>
        <v/>
      </c>
      <c r="M30" s="97" t="str">
        <f t="shared" si="22"/>
        <v/>
      </c>
      <c r="N30" s="97" t="str">
        <f t="shared" si="22"/>
        <v/>
      </c>
      <c r="O30" s="97" t="str">
        <f t="shared" si="22"/>
        <v/>
      </c>
      <c r="P30" s="97" t="str">
        <f t="shared" si="22"/>
        <v/>
      </c>
      <c r="Q30" s="97" t="str">
        <f t="shared" si="22"/>
        <v/>
      </c>
      <c r="R30" s="97" t="str">
        <f t="shared" si="22"/>
        <v/>
      </c>
      <c r="S30" s="97" t="str">
        <f t="shared" ref="S30:V30" si="23">IF(S29="Р",8,"")</f>
        <v/>
      </c>
      <c r="T30" s="97" t="str">
        <f t="shared" si="23"/>
        <v/>
      </c>
      <c r="U30" s="97" t="str">
        <f t="shared" si="23"/>
        <v/>
      </c>
      <c r="V30" s="97" t="str">
        <f t="shared" si="23"/>
        <v/>
      </c>
      <c r="W30" s="160"/>
      <c r="X30" s="160">
        <v>8</v>
      </c>
      <c r="Y30" s="160">
        <v>8</v>
      </c>
      <c r="Z30" s="160">
        <v>8</v>
      </c>
      <c r="AA30" s="160">
        <v>8</v>
      </c>
      <c r="AB30" s="97"/>
      <c r="AC30" s="97"/>
      <c r="AD30" s="160">
        <v>8</v>
      </c>
      <c r="AE30" s="97"/>
      <c r="AF30" s="97"/>
      <c r="AG30" s="97"/>
      <c r="AH30" s="97"/>
      <c r="AI30" s="97"/>
      <c r="AJ30" s="98"/>
      <c r="AK30" s="321"/>
      <c r="AL30" s="279"/>
      <c r="AM30" s="305"/>
      <c r="AN30" s="308"/>
      <c r="AO30" s="311"/>
      <c r="AP30" s="311"/>
      <c r="AQ30" s="311"/>
      <c r="AR30" s="241"/>
      <c r="AS30" s="241"/>
      <c r="AT30" s="241"/>
      <c r="AU30" s="241"/>
      <c r="AV30" s="241"/>
      <c r="AW30" s="241"/>
      <c r="AX30" s="241"/>
      <c r="AY30" s="316"/>
      <c r="AZ30" s="316"/>
      <c r="BA30" s="319"/>
    </row>
    <row r="31" spans="1:53" ht="15" customHeight="1" x14ac:dyDescent="0.2">
      <c r="A31" s="293"/>
      <c r="B31" s="296"/>
      <c r="C31" s="299"/>
      <c r="D31" s="302"/>
      <c r="E31" s="146"/>
      <c r="F31" s="100" t="str">
        <f t="shared" ref="F31:V31" si="24">IF(F32&gt;0,"НУ","")</f>
        <v/>
      </c>
      <c r="G31" s="101" t="str">
        <f t="shared" si="24"/>
        <v/>
      </c>
      <c r="H31" s="101" t="str">
        <f t="shared" si="24"/>
        <v/>
      </c>
      <c r="I31" s="101" t="str">
        <f t="shared" si="24"/>
        <v/>
      </c>
      <c r="J31" s="101" t="str">
        <f t="shared" si="24"/>
        <v/>
      </c>
      <c r="K31" s="101" t="str">
        <f t="shared" si="24"/>
        <v/>
      </c>
      <c r="L31" s="101" t="str">
        <f t="shared" si="24"/>
        <v/>
      </c>
      <c r="M31" s="101" t="str">
        <f t="shared" si="24"/>
        <v/>
      </c>
      <c r="N31" s="101" t="str">
        <f t="shared" si="24"/>
        <v/>
      </c>
      <c r="O31" s="101" t="str">
        <f t="shared" si="24"/>
        <v/>
      </c>
      <c r="P31" s="101" t="str">
        <f t="shared" si="24"/>
        <v/>
      </c>
      <c r="Q31" s="101" t="str">
        <f t="shared" si="24"/>
        <v/>
      </c>
      <c r="R31" s="101" t="str">
        <f t="shared" si="24"/>
        <v/>
      </c>
      <c r="S31" s="101" t="str">
        <f t="shared" si="24"/>
        <v/>
      </c>
      <c r="T31" s="101" t="str">
        <f t="shared" si="24"/>
        <v/>
      </c>
      <c r="U31" s="101" t="str">
        <f t="shared" si="24"/>
        <v/>
      </c>
      <c r="V31" s="101" t="str">
        <f t="shared" si="24"/>
        <v/>
      </c>
      <c r="W31" s="102"/>
      <c r="X31" s="102"/>
      <c r="Y31" s="102"/>
      <c r="Z31" s="102"/>
      <c r="AA31" s="102"/>
      <c r="AB31" s="101"/>
      <c r="AC31" s="101"/>
      <c r="AD31" s="102"/>
      <c r="AE31" s="101"/>
      <c r="AF31" s="101"/>
      <c r="AG31" s="101"/>
      <c r="AH31" s="101" t="str">
        <f t="shared" si="4"/>
        <v/>
      </c>
      <c r="AI31" s="101" t="str">
        <f t="shared" si="4"/>
        <v/>
      </c>
      <c r="AJ31" s="130" t="str">
        <f t="shared" si="4"/>
        <v/>
      </c>
      <c r="AK31" s="321"/>
      <c r="AL31" s="279"/>
      <c r="AM31" s="305"/>
      <c r="AN31" s="308"/>
      <c r="AO31" s="311"/>
      <c r="AP31" s="311"/>
      <c r="AQ31" s="311"/>
      <c r="AR31" s="241"/>
      <c r="AS31" s="241"/>
      <c r="AT31" s="241"/>
      <c r="AU31" s="241"/>
      <c r="AV31" s="241"/>
      <c r="AW31" s="241"/>
      <c r="AX31" s="241"/>
      <c r="AY31" s="316"/>
      <c r="AZ31" s="316"/>
      <c r="BA31" s="319"/>
    </row>
    <row r="32" spans="1:53" ht="15" customHeight="1" thickBot="1" x14ac:dyDescent="0.25">
      <c r="A32" s="294"/>
      <c r="B32" s="297"/>
      <c r="C32" s="300"/>
      <c r="D32" s="303"/>
      <c r="E32" s="147"/>
      <c r="F32" s="105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94"/>
      <c r="X32" s="194"/>
      <c r="Y32" s="194"/>
      <c r="Z32" s="194"/>
      <c r="AA32" s="194"/>
      <c r="AB32" s="106"/>
      <c r="AC32" s="106"/>
      <c r="AD32" s="194"/>
      <c r="AE32" s="106"/>
      <c r="AF32" s="106"/>
      <c r="AG32" s="106"/>
      <c r="AH32" s="106"/>
      <c r="AI32" s="106"/>
      <c r="AJ32" s="107"/>
      <c r="AK32" s="322"/>
      <c r="AL32" s="280"/>
      <c r="AM32" s="306"/>
      <c r="AN32" s="309"/>
      <c r="AO32" s="312"/>
      <c r="AP32" s="312"/>
      <c r="AQ32" s="312"/>
      <c r="AR32" s="242"/>
      <c r="AS32" s="242"/>
      <c r="AT32" s="242"/>
      <c r="AU32" s="242"/>
      <c r="AV32" s="242"/>
      <c r="AW32" s="242"/>
      <c r="AX32" s="242"/>
      <c r="AY32" s="317"/>
      <c r="AZ32" s="317"/>
      <c r="BA32" s="320"/>
    </row>
    <row r="33" spans="1:53" ht="15" customHeight="1" x14ac:dyDescent="0.2">
      <c r="A33" s="292">
        <v>7</v>
      </c>
      <c r="B33" s="295" t="str">
        <f>IFERROR(VLOOKUP($C33,Списки!$A$1:$C$4003,2,0),"")</f>
        <v>Нашиба Олена Аркадіївна</v>
      </c>
      <c r="C33" s="343" t="s">
        <v>205</v>
      </c>
      <c r="D33" s="301" t="str">
        <f>IFERROR(VLOOKUP($C33,Списки!$A$1:$C$4003,3,0),"")</f>
        <v>фахівець з навчання та розвитку персоналу</v>
      </c>
      <c r="E33" s="145"/>
      <c r="F33" s="92" t="str">
        <f>VLOOKUP(F$7,Графік!$M$5:$P$35,3,0)</f>
        <v>Р</v>
      </c>
      <c r="G33" s="124" t="str">
        <f>VLOOKUP(G$7,Графік!$M$5:$P$35,3,0)</f>
        <v>ВВ</v>
      </c>
      <c r="H33" s="124" t="str">
        <f>VLOOKUP(H$7,Графік!$M$5:$P$35,3,0)</f>
        <v>ВВ</v>
      </c>
      <c r="I33" s="124" t="str">
        <f>VLOOKUP(I$7,Графік!$M$5:$P$35,3,0)</f>
        <v>Р</v>
      </c>
      <c r="J33" s="124" t="str">
        <f>VLOOKUP(J$7,Графік!$M$5:$P$35,3,0)</f>
        <v>Р</v>
      </c>
      <c r="K33" s="124" t="str">
        <f>VLOOKUP(K$7,Графік!$M$5:$P$35,3,0)</f>
        <v>Р</v>
      </c>
      <c r="L33" s="124" t="str">
        <f>VLOOKUP(L$7,Графік!$M$5:$P$35,3,0)</f>
        <v>Р</v>
      </c>
      <c r="M33" s="124" t="str">
        <f>VLOOKUP(M$7,Графік!$M$5:$P$35,3,0)</f>
        <v>Р</v>
      </c>
      <c r="N33" s="124" t="str">
        <f>VLOOKUP(N$7,Графік!$M$5:$P$35,3,0)</f>
        <v>ВВ</v>
      </c>
      <c r="O33" s="124" t="str">
        <f>VLOOKUP(O$7,Графік!$M$5:$P$35,3,0)</f>
        <v>ВВ</v>
      </c>
      <c r="P33" s="124" t="str">
        <f>VLOOKUP(P$7,Графік!$M$5:$P$35,3,0)</f>
        <v>Р</v>
      </c>
      <c r="Q33" s="124" t="str">
        <f>VLOOKUP(Q$7,Графік!$M$5:$P$35,3,0)</f>
        <v>Р</v>
      </c>
      <c r="R33" s="124" t="str">
        <f>VLOOKUP(R$7,Графік!$M$5:$P$35,3,0)</f>
        <v>Р</v>
      </c>
      <c r="S33" s="124" t="str">
        <f>VLOOKUP(S$7,Графік!$M$5:$P$35,3,0)</f>
        <v>Р</v>
      </c>
      <c r="T33" s="124" t="str">
        <f>VLOOKUP(T$7,Графік!$M$5:$P$35,3,0)</f>
        <v>Р</v>
      </c>
      <c r="U33" s="124" t="str">
        <f>VLOOKUP(U$7,Графік!$M$5:$P$35,3,0)</f>
        <v>ВВ</v>
      </c>
      <c r="V33" s="124" t="str">
        <f>VLOOKUP(V$7,Графік!$M$5:$P$35,3,0)</f>
        <v>ВВ</v>
      </c>
      <c r="W33" s="159" t="str">
        <f>VLOOKUP(W$7,Графік!$M$5:$P$35,3,0)</f>
        <v>Р</v>
      </c>
      <c r="X33" s="159" t="str">
        <f>VLOOKUP(X$7,Графік!$M$5:$P$35,3,0)</f>
        <v>Р</v>
      </c>
      <c r="Y33" s="159" t="str">
        <f>VLOOKUP(Y$7,Графік!$M$5:$P$35,3,0)</f>
        <v>Р</v>
      </c>
      <c r="Z33" s="159" t="str">
        <f>VLOOKUP(Z$7,Графік!$M$5:$P$35,3,0)</f>
        <v>Р</v>
      </c>
      <c r="AA33" s="159" t="str">
        <f>VLOOKUP(AA$7,Графік!$M$5:$P$35,3,0)</f>
        <v>Р</v>
      </c>
      <c r="AB33" s="124" t="str">
        <f>VLOOKUP(AB$7,Графік!$M$5:$P$35,3,0)</f>
        <v>ВВ</v>
      </c>
      <c r="AC33" s="124" t="str">
        <f>VLOOKUP(AC$7,Графік!$M$5:$P$35,3,0)</f>
        <v>ВВ</v>
      </c>
      <c r="AD33" s="159" t="str">
        <f>VLOOKUP(AD$7,Графік!$M$5:$P$35,3,0)</f>
        <v>Р</v>
      </c>
      <c r="AE33" s="124" t="str">
        <f>VLOOKUP(AE$7,Графік!$M$5:$P$35,3,0)</f>
        <v>Р</v>
      </c>
      <c r="AF33" s="124" t="str">
        <f>VLOOKUP(AF$7,Графік!$M$5:$P$35,3,0)</f>
        <v>Р</v>
      </c>
      <c r="AG33" s="124" t="str">
        <f>VLOOKUP(AG$7,Графік!$M$5:$P$35,3,0)</f>
        <v>Р</v>
      </c>
      <c r="AH33" s="124"/>
      <c r="AI33" s="124"/>
      <c r="AJ33" s="125"/>
      <c r="AK33" s="321">
        <f ca="1">SUMIF($F33:$AJ36,"Р",$F34:$AJ34)</f>
        <v>136</v>
      </c>
      <c r="AL33" s="279">
        <f ca="1">SUMIF($F35:$AJ36,"НУ",$F36:$AJ36)</f>
        <v>0</v>
      </c>
      <c r="AM33" s="305">
        <f ca="1">SUMIF(F33:AJ36,"РВ",F34:AJ34)</f>
        <v>0</v>
      </c>
      <c r="AN33" s="308">
        <f ca="1">AK33+AL33+AM33</f>
        <v>136</v>
      </c>
      <c r="AO33" s="310">
        <f t="shared" ref="AO33" si="25">COUNTIF($F33:$AJ36,"=Р")</f>
        <v>20</v>
      </c>
      <c r="AP33" s="311">
        <f>COUNTIF($F33:$AJ36,"=ВВ")</f>
        <v>8</v>
      </c>
      <c r="AQ33" s="311">
        <f>COUNTIF($F33:$AJ36,"=В")</f>
        <v>0</v>
      </c>
      <c r="AR33" s="241">
        <f>COUNTIF($F33:$AJ36,"=НА")</f>
        <v>0</v>
      </c>
      <c r="AS33" s="241">
        <f>COUNTIF(F33:AJ36,"=ТН")</f>
        <v>0</v>
      </c>
      <c r="AT33" s="241">
        <f>COUNTIF($F33:$AJ36,"=ВД")</f>
        <v>0</v>
      </c>
      <c r="AU33" s="241">
        <f>COUNTIF($F33:$AJ36,"=ВП")</f>
        <v>0</v>
      </c>
      <c r="AV33" s="241">
        <f>COUNTIF($F33:$AJ36,"=ДД")</f>
        <v>0</v>
      </c>
      <c r="AW33" s="241">
        <f>COUNTIF($F33:$AJ36,"=П")</f>
        <v>0</v>
      </c>
      <c r="AX33" s="241">
        <f>COUNTIF($F33:$AJ36,"=ПР")</f>
        <v>0</v>
      </c>
      <c r="AY33" s="316">
        <f>COUNTIF($F33:$AJ36,"=І")</f>
        <v>0</v>
      </c>
      <c r="AZ33" s="316">
        <f>COUNTIF($F33:$AJ36,"=НЗ")</f>
        <v>0</v>
      </c>
      <c r="BA33" s="318">
        <f>IF(C33&gt;1,Графік!$P$36,"")</f>
        <v>160</v>
      </c>
    </row>
    <row r="34" spans="1:53" ht="15" customHeight="1" x14ac:dyDescent="0.2">
      <c r="A34" s="293"/>
      <c r="B34" s="296"/>
      <c r="C34" s="299"/>
      <c r="D34" s="302"/>
      <c r="E34" s="146"/>
      <c r="F34" s="96">
        <f t="shared" ref="F34:R34" si="26">IF(F33="Р",8,"")</f>
        <v>8</v>
      </c>
      <c r="G34" s="97" t="str">
        <f t="shared" si="26"/>
        <v/>
      </c>
      <c r="H34" s="97" t="str">
        <f t="shared" si="26"/>
        <v/>
      </c>
      <c r="I34" s="97">
        <f t="shared" si="26"/>
        <v>8</v>
      </c>
      <c r="J34" s="97">
        <f t="shared" si="26"/>
        <v>8</v>
      </c>
      <c r="K34" s="97">
        <f t="shared" si="26"/>
        <v>8</v>
      </c>
      <c r="L34" s="97">
        <f t="shared" si="26"/>
        <v>8</v>
      </c>
      <c r="M34" s="97">
        <f t="shared" si="26"/>
        <v>8</v>
      </c>
      <c r="N34" s="97" t="str">
        <f t="shared" si="26"/>
        <v/>
      </c>
      <c r="O34" s="97" t="str">
        <f t="shared" si="26"/>
        <v/>
      </c>
      <c r="P34" s="97">
        <f t="shared" si="26"/>
        <v>8</v>
      </c>
      <c r="Q34" s="97">
        <f t="shared" si="26"/>
        <v>8</v>
      </c>
      <c r="R34" s="97">
        <f t="shared" si="26"/>
        <v>8</v>
      </c>
      <c r="S34" s="97">
        <f t="shared" ref="S34:Y34" si="27">IF(S33="Р",8,"")</f>
        <v>8</v>
      </c>
      <c r="T34" s="97">
        <f t="shared" si="27"/>
        <v>8</v>
      </c>
      <c r="U34" s="97" t="str">
        <f t="shared" si="27"/>
        <v/>
      </c>
      <c r="V34" s="97" t="str">
        <f t="shared" si="27"/>
        <v/>
      </c>
      <c r="W34" s="160">
        <f t="shared" si="27"/>
        <v>8</v>
      </c>
      <c r="X34" s="160">
        <f t="shared" si="27"/>
        <v>8</v>
      </c>
      <c r="Y34" s="160">
        <f t="shared" si="27"/>
        <v>8</v>
      </c>
      <c r="Z34" s="160">
        <f t="shared" ref="Z34:AB34" si="28">IF(Z33="Р",8,"")</f>
        <v>8</v>
      </c>
      <c r="AA34" s="160">
        <f t="shared" si="28"/>
        <v>8</v>
      </c>
      <c r="AB34" s="97" t="str">
        <f t="shared" si="28"/>
        <v/>
      </c>
      <c r="AC34" s="97"/>
      <c r="AD34" s="160">
        <v>8</v>
      </c>
      <c r="AE34" s="97"/>
      <c r="AF34" s="97"/>
      <c r="AG34" s="97"/>
      <c r="AH34" s="97"/>
      <c r="AI34" s="97"/>
      <c r="AJ34" s="98"/>
      <c r="AK34" s="321"/>
      <c r="AL34" s="279"/>
      <c r="AM34" s="305"/>
      <c r="AN34" s="308"/>
      <c r="AO34" s="311"/>
      <c r="AP34" s="311"/>
      <c r="AQ34" s="311"/>
      <c r="AR34" s="241"/>
      <c r="AS34" s="241"/>
      <c r="AT34" s="241"/>
      <c r="AU34" s="241"/>
      <c r="AV34" s="241"/>
      <c r="AW34" s="241"/>
      <c r="AX34" s="241"/>
      <c r="AY34" s="316"/>
      <c r="AZ34" s="316"/>
      <c r="BA34" s="319"/>
    </row>
    <row r="35" spans="1:53" ht="15" customHeight="1" x14ac:dyDescent="0.2">
      <c r="A35" s="293"/>
      <c r="B35" s="296"/>
      <c r="C35" s="299"/>
      <c r="D35" s="302"/>
      <c r="E35" s="146"/>
      <c r="F35" s="100" t="str">
        <f t="shared" ref="F35:Y35" si="29">IF(F36&gt;0,"НУ","")</f>
        <v/>
      </c>
      <c r="G35" s="101" t="str">
        <f t="shared" si="29"/>
        <v/>
      </c>
      <c r="H35" s="101" t="str">
        <f t="shared" si="29"/>
        <v/>
      </c>
      <c r="I35" s="101" t="str">
        <f t="shared" si="29"/>
        <v/>
      </c>
      <c r="J35" s="101" t="str">
        <f t="shared" si="29"/>
        <v/>
      </c>
      <c r="K35" s="101" t="str">
        <f t="shared" si="29"/>
        <v/>
      </c>
      <c r="L35" s="101" t="str">
        <f t="shared" si="29"/>
        <v/>
      </c>
      <c r="M35" s="101" t="str">
        <f t="shared" si="29"/>
        <v/>
      </c>
      <c r="N35" s="101" t="str">
        <f t="shared" si="29"/>
        <v/>
      </c>
      <c r="O35" s="101" t="str">
        <f t="shared" si="29"/>
        <v/>
      </c>
      <c r="P35" s="101" t="str">
        <f t="shared" si="29"/>
        <v/>
      </c>
      <c r="Q35" s="101" t="str">
        <f t="shared" si="29"/>
        <v/>
      </c>
      <c r="R35" s="101" t="str">
        <f t="shared" si="29"/>
        <v/>
      </c>
      <c r="S35" s="101" t="str">
        <f t="shared" si="29"/>
        <v/>
      </c>
      <c r="T35" s="101" t="str">
        <f t="shared" si="29"/>
        <v/>
      </c>
      <c r="U35" s="101" t="str">
        <f t="shared" si="29"/>
        <v/>
      </c>
      <c r="V35" s="101" t="str">
        <f t="shared" si="29"/>
        <v/>
      </c>
      <c r="W35" s="102" t="str">
        <f t="shared" si="29"/>
        <v/>
      </c>
      <c r="X35" s="102" t="str">
        <f t="shared" si="29"/>
        <v/>
      </c>
      <c r="Y35" s="102" t="str">
        <f t="shared" si="29"/>
        <v/>
      </c>
      <c r="Z35" s="102"/>
      <c r="AA35" s="102"/>
      <c r="AB35" s="101"/>
      <c r="AC35" s="101"/>
      <c r="AD35" s="102"/>
      <c r="AE35" s="101"/>
      <c r="AF35" s="101"/>
      <c r="AG35" s="101"/>
      <c r="AH35" s="101" t="str">
        <f t="shared" si="4"/>
        <v/>
      </c>
      <c r="AI35" s="101" t="str">
        <f t="shared" si="4"/>
        <v/>
      </c>
      <c r="AJ35" s="130" t="str">
        <f t="shared" si="4"/>
        <v/>
      </c>
      <c r="AK35" s="321"/>
      <c r="AL35" s="279"/>
      <c r="AM35" s="305"/>
      <c r="AN35" s="308"/>
      <c r="AO35" s="311"/>
      <c r="AP35" s="311"/>
      <c r="AQ35" s="311"/>
      <c r="AR35" s="241"/>
      <c r="AS35" s="241"/>
      <c r="AT35" s="241"/>
      <c r="AU35" s="241"/>
      <c r="AV35" s="241"/>
      <c r="AW35" s="241"/>
      <c r="AX35" s="241"/>
      <c r="AY35" s="316"/>
      <c r="AZ35" s="316"/>
      <c r="BA35" s="319"/>
    </row>
    <row r="36" spans="1:53" ht="15" customHeight="1" thickBot="1" x14ac:dyDescent="0.25">
      <c r="A36" s="294"/>
      <c r="B36" s="297"/>
      <c r="C36" s="300"/>
      <c r="D36" s="303"/>
      <c r="E36" s="147"/>
      <c r="F36" s="105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94"/>
      <c r="X36" s="194"/>
      <c r="Y36" s="194"/>
      <c r="Z36" s="194"/>
      <c r="AA36" s="194"/>
      <c r="AB36" s="106"/>
      <c r="AC36" s="106"/>
      <c r="AD36" s="194"/>
      <c r="AE36" s="106"/>
      <c r="AF36" s="106"/>
      <c r="AG36" s="106"/>
      <c r="AH36" s="106"/>
      <c r="AI36" s="106"/>
      <c r="AJ36" s="107"/>
      <c r="AK36" s="322"/>
      <c r="AL36" s="280"/>
      <c r="AM36" s="306"/>
      <c r="AN36" s="309"/>
      <c r="AO36" s="312"/>
      <c r="AP36" s="312"/>
      <c r="AQ36" s="312"/>
      <c r="AR36" s="242"/>
      <c r="AS36" s="242"/>
      <c r="AT36" s="242"/>
      <c r="AU36" s="242"/>
      <c r="AV36" s="242"/>
      <c r="AW36" s="242"/>
      <c r="AX36" s="242"/>
      <c r="AY36" s="317"/>
      <c r="AZ36" s="317"/>
      <c r="BA36" s="320"/>
    </row>
    <row r="37" spans="1:53" ht="15" customHeight="1" x14ac:dyDescent="0.2">
      <c r="A37" s="292">
        <v>8</v>
      </c>
      <c r="B37" s="295" t="str">
        <f>IFERROR(VLOOKUP($C37,Списки!$A$1:$C$4003,2,0),"")</f>
        <v>Пацарнюк Мар'яна  Ярославівна</v>
      </c>
      <c r="C37" s="343" t="s">
        <v>207</v>
      </c>
      <c r="D37" s="301" t="str">
        <f>IFERROR(VLOOKUP($C37,Списки!$A$1:$C$4003,3,0),"")</f>
        <v>начальник відділу кадрів</v>
      </c>
      <c r="E37" s="145"/>
      <c r="F37" s="92" t="str">
        <f>VLOOKUP(F$7,Графік!$M$5:$P$35,3,0)</f>
        <v>Р</v>
      </c>
      <c r="G37" s="124" t="str">
        <f>VLOOKUP(G$7,Графік!$M$5:$P$35,3,0)</f>
        <v>ВВ</v>
      </c>
      <c r="H37" s="124" t="str">
        <f>VLOOKUP(H$7,Графік!$M$5:$P$35,3,0)</f>
        <v>ВВ</v>
      </c>
      <c r="I37" s="124" t="str">
        <f>VLOOKUP(I$7,Графік!$M$5:$P$35,3,0)</f>
        <v>Р</v>
      </c>
      <c r="J37" s="124" t="str">
        <f>VLOOKUP(J$7,Графік!$M$5:$P$35,3,0)</f>
        <v>Р</v>
      </c>
      <c r="K37" s="124" t="str">
        <f>VLOOKUP(K$7,Графік!$M$5:$P$35,3,0)</f>
        <v>Р</v>
      </c>
      <c r="L37" s="124" t="str">
        <f>VLOOKUP(L$7,Графік!$M$5:$P$35,3,0)</f>
        <v>Р</v>
      </c>
      <c r="M37" s="124" t="str">
        <f>VLOOKUP(M$7,Графік!$M$5:$P$35,3,0)</f>
        <v>Р</v>
      </c>
      <c r="N37" s="124" t="str">
        <f>VLOOKUP(N$7,Графік!$M$5:$P$35,3,0)</f>
        <v>ВВ</v>
      </c>
      <c r="O37" s="124" t="str">
        <f>VLOOKUP(O$7,Графік!$M$5:$P$35,3,0)</f>
        <v>ВВ</v>
      </c>
      <c r="P37" s="124" t="str">
        <f>VLOOKUP(P$7,Графік!$M$5:$P$35,3,0)</f>
        <v>Р</v>
      </c>
      <c r="Q37" s="124" t="str">
        <f>VLOOKUP(Q$7,Графік!$M$5:$P$35,3,0)</f>
        <v>Р</v>
      </c>
      <c r="R37" s="124" t="str">
        <f>VLOOKUP(R$7,Графік!$M$5:$P$35,3,0)</f>
        <v>Р</v>
      </c>
      <c r="S37" s="124" t="str">
        <f>VLOOKUP(S$7,Графік!$M$5:$P$35,3,0)</f>
        <v>Р</v>
      </c>
      <c r="T37" s="124" t="str">
        <f>VLOOKUP(T$7,Графік!$M$5:$P$35,3,0)</f>
        <v>Р</v>
      </c>
      <c r="U37" s="124" t="str">
        <f>VLOOKUP(U$7,Графік!$M$5:$P$35,3,0)</f>
        <v>ВВ</v>
      </c>
      <c r="V37" s="124" t="str">
        <f>VLOOKUP(V$7,Графік!$M$5:$P$35,3,0)</f>
        <v>ВВ</v>
      </c>
      <c r="W37" s="159" t="str">
        <f>VLOOKUP(W$7,Графік!$M$5:$P$35,3,0)</f>
        <v>Р</v>
      </c>
      <c r="X37" s="159" t="str">
        <f>VLOOKUP(X$7,Графік!$M$5:$P$35,3,0)</f>
        <v>Р</v>
      </c>
      <c r="Y37" s="159" t="str">
        <f>VLOOKUP(Y$7,Графік!$M$5:$P$35,3,0)</f>
        <v>Р</v>
      </c>
      <c r="Z37" s="159" t="str">
        <f>VLOOKUP(Z$7,Графік!$M$5:$P$35,3,0)</f>
        <v>Р</v>
      </c>
      <c r="AA37" s="159" t="str">
        <f>VLOOKUP(AA$7,Графік!$M$5:$P$35,3,0)</f>
        <v>Р</v>
      </c>
      <c r="AB37" s="124" t="str">
        <f>VLOOKUP(AB$7,Графік!$M$5:$P$35,3,0)</f>
        <v>ВВ</v>
      </c>
      <c r="AC37" s="124" t="str">
        <f>VLOOKUP(AC$7,Графік!$M$5:$P$35,3,0)</f>
        <v>ВВ</v>
      </c>
      <c r="AD37" s="159" t="str">
        <f>VLOOKUP(AD$7,Графік!$M$5:$P$35,3,0)</f>
        <v>Р</v>
      </c>
      <c r="AE37" s="124" t="str">
        <f>VLOOKUP(AE$7,Графік!$M$5:$P$35,3,0)</f>
        <v>Р</v>
      </c>
      <c r="AF37" s="124" t="s">
        <v>647</v>
      </c>
      <c r="AG37" s="124" t="s">
        <v>647</v>
      </c>
      <c r="AH37" s="124"/>
      <c r="AI37" s="124"/>
      <c r="AJ37" s="125"/>
      <c r="AK37" s="321">
        <f ca="1">SUMIF($F37:$AJ40,"Р",$F38:$AJ38)</f>
        <v>136</v>
      </c>
      <c r="AL37" s="279">
        <f ca="1">SUMIF($F39:$AJ40,"НУ",$F40:$AJ40)</f>
        <v>0</v>
      </c>
      <c r="AM37" s="305">
        <f ca="1">SUMIF(F37:AJ40,"РВ",F38:AJ38)</f>
        <v>0</v>
      </c>
      <c r="AN37" s="308">
        <f ca="1">AK37+AL37+AM37</f>
        <v>136</v>
      </c>
      <c r="AO37" s="310">
        <f t="shared" ref="AO37" si="30">COUNTIF($F37:$AJ40,"=Р")</f>
        <v>18</v>
      </c>
      <c r="AP37" s="311">
        <f>COUNTIF($F37:$AJ40,"=ВВ")</f>
        <v>8</v>
      </c>
      <c r="AQ37" s="311">
        <f>COUNTIF($F37:$AJ40,"=В")</f>
        <v>0</v>
      </c>
      <c r="AR37" s="241">
        <f>COUNTIF($F37:$AJ40,"=НА")</f>
        <v>0</v>
      </c>
      <c r="AS37" s="241">
        <f>COUNTIF(F37:AJ40,"=ТН")</f>
        <v>0</v>
      </c>
      <c r="AT37" s="241">
        <f>COUNTIF($F37:$AJ40,"=ВД")</f>
        <v>2</v>
      </c>
      <c r="AU37" s="241">
        <f>COUNTIF($F37:$AJ40,"=ВП")</f>
        <v>0</v>
      </c>
      <c r="AV37" s="241">
        <f>COUNTIF($F37:$AJ40,"=ДД")</f>
        <v>0</v>
      </c>
      <c r="AW37" s="241">
        <f>COUNTIF($F37:$AJ40,"=П")</f>
        <v>0</v>
      </c>
      <c r="AX37" s="241">
        <f>COUNTIF($F37:$AJ40,"=ПР")</f>
        <v>0</v>
      </c>
      <c r="AY37" s="316">
        <f>COUNTIF($F37:$AJ40,"=І")</f>
        <v>0</v>
      </c>
      <c r="AZ37" s="316">
        <f>COUNTIF($F37:$AJ40,"=НЗ")</f>
        <v>0</v>
      </c>
      <c r="BA37" s="318">
        <f>IF(C37&gt;1,Графік!$P$36,"")</f>
        <v>160</v>
      </c>
    </row>
    <row r="38" spans="1:53" ht="15" customHeight="1" x14ac:dyDescent="0.2">
      <c r="A38" s="293"/>
      <c r="B38" s="296"/>
      <c r="C38" s="299"/>
      <c r="D38" s="302"/>
      <c r="E38" s="146"/>
      <c r="F38" s="96">
        <f t="shared" ref="F38:R38" si="31">IF(F37="Р",8,"")</f>
        <v>8</v>
      </c>
      <c r="G38" s="97" t="str">
        <f t="shared" si="31"/>
        <v/>
      </c>
      <c r="H38" s="97" t="str">
        <f t="shared" si="31"/>
        <v/>
      </c>
      <c r="I38" s="97">
        <f t="shared" si="31"/>
        <v>8</v>
      </c>
      <c r="J38" s="97">
        <f t="shared" si="31"/>
        <v>8</v>
      </c>
      <c r="K38" s="97">
        <f t="shared" si="31"/>
        <v>8</v>
      </c>
      <c r="L38" s="97">
        <f t="shared" si="31"/>
        <v>8</v>
      </c>
      <c r="M38" s="97">
        <f t="shared" si="31"/>
        <v>8</v>
      </c>
      <c r="N38" s="97" t="str">
        <f t="shared" si="31"/>
        <v/>
      </c>
      <c r="O38" s="97" t="str">
        <f t="shared" si="31"/>
        <v/>
      </c>
      <c r="P38" s="97">
        <f t="shared" si="31"/>
        <v>8</v>
      </c>
      <c r="Q38" s="97">
        <f t="shared" si="31"/>
        <v>8</v>
      </c>
      <c r="R38" s="97">
        <f t="shared" si="31"/>
        <v>8</v>
      </c>
      <c r="S38" s="97">
        <f t="shared" ref="S38:Y38" si="32">IF(S37="Р",8,"")</f>
        <v>8</v>
      </c>
      <c r="T38" s="97">
        <f t="shared" si="32"/>
        <v>8</v>
      </c>
      <c r="U38" s="97" t="str">
        <f t="shared" si="32"/>
        <v/>
      </c>
      <c r="V38" s="97" t="str">
        <f t="shared" si="32"/>
        <v/>
      </c>
      <c r="W38" s="160">
        <f t="shared" si="32"/>
        <v>8</v>
      </c>
      <c r="X38" s="160">
        <f t="shared" si="32"/>
        <v>8</v>
      </c>
      <c r="Y38" s="160">
        <f t="shared" si="32"/>
        <v>8</v>
      </c>
      <c r="Z38" s="160">
        <f t="shared" ref="Z38:AB38" si="33">IF(Z37="Р",8,"")</f>
        <v>8</v>
      </c>
      <c r="AA38" s="160">
        <f t="shared" si="33"/>
        <v>8</v>
      </c>
      <c r="AB38" s="97" t="str">
        <f t="shared" si="33"/>
        <v/>
      </c>
      <c r="AC38" s="97"/>
      <c r="AD38" s="160">
        <v>8</v>
      </c>
      <c r="AE38" s="97"/>
      <c r="AF38" s="97"/>
      <c r="AG38" s="97"/>
      <c r="AH38" s="97"/>
      <c r="AI38" s="97"/>
      <c r="AJ38" s="98"/>
      <c r="AK38" s="321"/>
      <c r="AL38" s="279"/>
      <c r="AM38" s="305"/>
      <c r="AN38" s="308"/>
      <c r="AO38" s="311"/>
      <c r="AP38" s="311"/>
      <c r="AQ38" s="311"/>
      <c r="AR38" s="241"/>
      <c r="AS38" s="241"/>
      <c r="AT38" s="241"/>
      <c r="AU38" s="241"/>
      <c r="AV38" s="241"/>
      <c r="AW38" s="241"/>
      <c r="AX38" s="241"/>
      <c r="AY38" s="316"/>
      <c r="AZ38" s="316"/>
      <c r="BA38" s="319"/>
    </row>
    <row r="39" spans="1:53" ht="15" customHeight="1" x14ac:dyDescent="0.2">
      <c r="A39" s="293"/>
      <c r="B39" s="296"/>
      <c r="C39" s="299"/>
      <c r="D39" s="302"/>
      <c r="E39" s="146"/>
      <c r="F39" s="100" t="str">
        <f t="shared" ref="F39:V39" si="34">IF(F40&gt;0,"НУ","")</f>
        <v/>
      </c>
      <c r="G39" s="101" t="str">
        <f t="shared" si="34"/>
        <v/>
      </c>
      <c r="H39" s="101" t="str">
        <f t="shared" si="34"/>
        <v/>
      </c>
      <c r="I39" s="101" t="str">
        <f t="shared" si="34"/>
        <v/>
      </c>
      <c r="J39" s="101" t="str">
        <f t="shared" si="34"/>
        <v/>
      </c>
      <c r="K39" s="101" t="str">
        <f t="shared" si="34"/>
        <v/>
      </c>
      <c r="L39" s="101" t="str">
        <f t="shared" si="34"/>
        <v/>
      </c>
      <c r="M39" s="101" t="str">
        <f t="shared" si="34"/>
        <v/>
      </c>
      <c r="N39" s="101" t="str">
        <f t="shared" si="34"/>
        <v/>
      </c>
      <c r="O39" s="101" t="str">
        <f t="shared" si="34"/>
        <v/>
      </c>
      <c r="P39" s="101" t="str">
        <f t="shared" si="34"/>
        <v/>
      </c>
      <c r="Q39" s="101" t="str">
        <f t="shared" si="34"/>
        <v/>
      </c>
      <c r="R39" s="101" t="str">
        <f t="shared" si="34"/>
        <v/>
      </c>
      <c r="S39" s="101" t="str">
        <f t="shared" si="34"/>
        <v/>
      </c>
      <c r="T39" s="101" t="str">
        <f t="shared" si="34"/>
        <v/>
      </c>
      <c r="U39" s="101" t="str">
        <f t="shared" si="34"/>
        <v/>
      </c>
      <c r="V39" s="101" t="str">
        <f t="shared" si="34"/>
        <v/>
      </c>
      <c r="W39" s="102"/>
      <c r="X39" s="102"/>
      <c r="Y39" s="102"/>
      <c r="Z39" s="102"/>
      <c r="AA39" s="102"/>
      <c r="AB39" s="101"/>
      <c r="AC39" s="101"/>
      <c r="AD39" s="102"/>
      <c r="AE39" s="101"/>
      <c r="AF39" s="101"/>
      <c r="AG39" s="101"/>
      <c r="AH39" s="101" t="str">
        <f t="shared" si="4"/>
        <v/>
      </c>
      <c r="AI39" s="101" t="str">
        <f t="shared" si="4"/>
        <v/>
      </c>
      <c r="AJ39" s="130" t="str">
        <f t="shared" si="4"/>
        <v/>
      </c>
      <c r="AK39" s="321"/>
      <c r="AL39" s="279"/>
      <c r="AM39" s="305"/>
      <c r="AN39" s="308"/>
      <c r="AO39" s="311"/>
      <c r="AP39" s="311"/>
      <c r="AQ39" s="311"/>
      <c r="AR39" s="241"/>
      <c r="AS39" s="241"/>
      <c r="AT39" s="241"/>
      <c r="AU39" s="241"/>
      <c r="AV39" s="241"/>
      <c r="AW39" s="241"/>
      <c r="AX39" s="241"/>
      <c r="AY39" s="316"/>
      <c r="AZ39" s="316"/>
      <c r="BA39" s="319"/>
    </row>
    <row r="40" spans="1:53" ht="15" customHeight="1" thickBot="1" x14ac:dyDescent="0.25">
      <c r="A40" s="294"/>
      <c r="B40" s="297"/>
      <c r="C40" s="300"/>
      <c r="D40" s="303"/>
      <c r="E40" s="147"/>
      <c r="F40" s="105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94"/>
      <c r="X40" s="194"/>
      <c r="Y40" s="194"/>
      <c r="Z40" s="194"/>
      <c r="AA40" s="194"/>
      <c r="AB40" s="106"/>
      <c r="AC40" s="106"/>
      <c r="AD40" s="194"/>
      <c r="AE40" s="106"/>
      <c r="AF40" s="106"/>
      <c r="AG40" s="106"/>
      <c r="AH40" s="106"/>
      <c r="AI40" s="106"/>
      <c r="AJ40" s="107"/>
      <c r="AK40" s="322"/>
      <c r="AL40" s="280"/>
      <c r="AM40" s="306"/>
      <c r="AN40" s="309"/>
      <c r="AO40" s="312"/>
      <c r="AP40" s="312"/>
      <c r="AQ40" s="312"/>
      <c r="AR40" s="242"/>
      <c r="AS40" s="242"/>
      <c r="AT40" s="242"/>
      <c r="AU40" s="242"/>
      <c r="AV40" s="242"/>
      <c r="AW40" s="242"/>
      <c r="AX40" s="242"/>
      <c r="AY40" s="317"/>
      <c r="AZ40" s="317"/>
      <c r="BA40" s="320"/>
    </row>
    <row r="41" spans="1:53" ht="15" customHeight="1" x14ac:dyDescent="0.2">
      <c r="A41" s="292">
        <v>9</v>
      </c>
      <c r="B41" s="295" t="str">
        <f>IFERROR(VLOOKUP($C41,Списки!$A$1:$C$4003,2,0),"")</f>
        <v>Повержук Геннадій Вікторович</v>
      </c>
      <c r="C41" s="343" t="s">
        <v>210</v>
      </c>
      <c r="D41" s="301" t="str">
        <f>IFERROR(VLOOKUP($C41,Списки!$A$1:$C$4003,3,0),"")</f>
        <v>фахівець з кадрів</v>
      </c>
      <c r="E41" s="145"/>
      <c r="F41" s="92" t="str">
        <f>VLOOKUP(F$7,Графік!$M$5:$P$35,3,0)</f>
        <v>Р</v>
      </c>
      <c r="G41" s="124" t="str">
        <f>VLOOKUP(G$7,Графік!$M$5:$P$35,3,0)</f>
        <v>ВВ</v>
      </c>
      <c r="H41" s="124" t="str">
        <f>VLOOKUP(H$7,Графік!$M$5:$P$35,3,0)</f>
        <v>ВВ</v>
      </c>
      <c r="I41" s="124" t="str">
        <f>VLOOKUP(I$7,Графік!$M$5:$P$35,3,0)</f>
        <v>Р</v>
      </c>
      <c r="J41" s="124" t="str">
        <f>VLOOKUP(J$7,Графік!$M$5:$P$35,3,0)</f>
        <v>Р</v>
      </c>
      <c r="K41" s="124" t="str">
        <f>VLOOKUP(K$7,Графік!$M$5:$P$35,3,0)</f>
        <v>Р</v>
      </c>
      <c r="L41" s="124" t="str">
        <f>VLOOKUP(L$7,Графік!$M$5:$P$35,3,0)</f>
        <v>Р</v>
      </c>
      <c r="M41" s="124" t="str">
        <f>VLOOKUP(M$7,Графік!$M$5:$P$35,3,0)</f>
        <v>Р</v>
      </c>
      <c r="N41" s="124" t="str">
        <f>VLOOKUP(N$7,Графік!$M$5:$P$35,3,0)</f>
        <v>ВВ</v>
      </c>
      <c r="O41" s="124" t="str">
        <f>VLOOKUP(O$7,Графік!$M$5:$P$35,3,0)</f>
        <v>ВВ</v>
      </c>
      <c r="P41" s="124" t="str">
        <f>VLOOKUP(P$7,Графік!$M$5:$P$35,3,0)</f>
        <v>Р</v>
      </c>
      <c r="Q41" s="124" t="str">
        <f>VLOOKUP(Q$7,Графік!$M$5:$P$35,3,0)</f>
        <v>Р</v>
      </c>
      <c r="R41" s="124" t="str">
        <f>VLOOKUP(R$7,Графік!$M$5:$P$35,3,0)</f>
        <v>Р</v>
      </c>
      <c r="S41" s="124" t="str">
        <f>VLOOKUP(S$7,Графік!$M$5:$P$35,3,0)</f>
        <v>Р</v>
      </c>
      <c r="T41" s="124" t="str">
        <f>VLOOKUP(T$7,Графік!$M$5:$P$35,3,0)</f>
        <v>Р</v>
      </c>
      <c r="U41" s="124" t="str">
        <f>VLOOKUP(U$7,Графік!$M$5:$P$35,3,0)</f>
        <v>ВВ</v>
      </c>
      <c r="V41" s="124" t="str">
        <f>VLOOKUP(V$7,Графік!$M$5:$P$35,3,0)</f>
        <v>ВВ</v>
      </c>
      <c r="W41" s="159" t="str">
        <f>VLOOKUP(W$7,Графік!$M$5:$P$35,3,0)</f>
        <v>Р</v>
      </c>
      <c r="X41" s="159" t="str">
        <f>VLOOKUP(X$7,Графік!$M$5:$P$35,3,0)</f>
        <v>Р</v>
      </c>
      <c r="Y41" s="159" t="str">
        <f>VLOOKUP(Y$7,Графік!$M$5:$P$35,3,0)</f>
        <v>Р</v>
      </c>
      <c r="Z41" s="159" t="str">
        <f>VLOOKUP(Z$7,Графік!$M$5:$P$35,3,0)</f>
        <v>Р</v>
      </c>
      <c r="AA41" s="159" t="str">
        <f>VLOOKUP(AA$7,Графік!$M$5:$P$35,3,0)</f>
        <v>Р</v>
      </c>
      <c r="AB41" s="124" t="str">
        <f>VLOOKUP(AB$7,Графік!$M$5:$P$35,3,0)</f>
        <v>ВВ</v>
      </c>
      <c r="AC41" s="124" t="str">
        <f>VLOOKUP(AC$7,Графік!$M$5:$P$35,3,0)</f>
        <v>ВВ</v>
      </c>
      <c r="AD41" s="159" t="str">
        <f>VLOOKUP(AD$7,Графік!$M$5:$P$35,3,0)</f>
        <v>Р</v>
      </c>
      <c r="AE41" s="124" t="str">
        <f>VLOOKUP(AE$7,Графік!$M$5:$P$35,3,0)</f>
        <v>Р</v>
      </c>
      <c r="AF41" s="124" t="str">
        <f>VLOOKUP(AF$7,Графік!$M$5:$P$35,3,0)</f>
        <v>Р</v>
      </c>
      <c r="AG41" s="124" t="str">
        <f>VLOOKUP(AG$7,Графік!$M$5:$P$35,3,0)</f>
        <v>Р</v>
      </c>
      <c r="AH41" s="124"/>
      <c r="AI41" s="124"/>
      <c r="AJ41" s="125"/>
      <c r="AK41" s="321">
        <f ca="1">SUMIF($F41:$AJ44,"Р",$F42:$AJ42)</f>
        <v>136</v>
      </c>
      <c r="AL41" s="279">
        <f ca="1">SUMIF($F43:$AJ44,"НУ",$F44:$AJ44)</f>
        <v>0</v>
      </c>
      <c r="AM41" s="305">
        <f ca="1">SUMIF(F41:AJ44,"РВ",F42:AJ42)</f>
        <v>0</v>
      </c>
      <c r="AN41" s="308">
        <f ca="1">AK41+AL41+AM41</f>
        <v>136</v>
      </c>
      <c r="AO41" s="310">
        <f t="shared" ref="AO41" si="35">COUNTIF($F41:$AJ44,"=Р")</f>
        <v>20</v>
      </c>
      <c r="AP41" s="311">
        <f>COUNTIF($F41:$AJ44,"=ВВ")</f>
        <v>8</v>
      </c>
      <c r="AQ41" s="311">
        <f>COUNTIF($F41:$AJ44,"=В")</f>
        <v>0</v>
      </c>
      <c r="AR41" s="241">
        <f>COUNTIF($F41:$AJ44,"=НА")</f>
        <v>0</v>
      </c>
      <c r="AS41" s="241">
        <f>COUNTIF(F41:AJ44,"=ТН")</f>
        <v>0</v>
      </c>
      <c r="AT41" s="241">
        <f>COUNTIF($F41:$AJ44,"=ВД")</f>
        <v>0</v>
      </c>
      <c r="AU41" s="241">
        <f>COUNTIF($F41:$AJ44,"=ВП")</f>
        <v>0</v>
      </c>
      <c r="AV41" s="241">
        <f>COUNTIF($F41:$AJ44,"=ДД")</f>
        <v>0</v>
      </c>
      <c r="AW41" s="241">
        <f>COUNTIF($F41:$AJ44,"=П")</f>
        <v>0</v>
      </c>
      <c r="AX41" s="241">
        <f>COUNTIF($F41:$AJ44,"=ПР")</f>
        <v>0</v>
      </c>
      <c r="AY41" s="316">
        <f>COUNTIF($F41:$AJ44,"=І")</f>
        <v>0</v>
      </c>
      <c r="AZ41" s="316">
        <f>COUNTIF($F41:$AJ44,"=НЗ")</f>
        <v>0</v>
      </c>
      <c r="BA41" s="318">
        <f>IF(C41&gt;1,Графік!$P$36,"")</f>
        <v>160</v>
      </c>
    </row>
    <row r="42" spans="1:53" ht="15" customHeight="1" x14ac:dyDescent="0.2">
      <c r="A42" s="293"/>
      <c r="B42" s="296"/>
      <c r="C42" s="299"/>
      <c r="D42" s="302"/>
      <c r="E42" s="146"/>
      <c r="F42" s="96">
        <f t="shared" ref="F42:R42" si="36">IF(F41="Р",8,"")</f>
        <v>8</v>
      </c>
      <c r="G42" s="97" t="str">
        <f t="shared" si="36"/>
        <v/>
      </c>
      <c r="H42" s="97" t="str">
        <f t="shared" si="36"/>
        <v/>
      </c>
      <c r="I42" s="97">
        <f t="shared" si="36"/>
        <v>8</v>
      </c>
      <c r="J42" s="97">
        <f t="shared" si="36"/>
        <v>8</v>
      </c>
      <c r="K42" s="97">
        <f t="shared" si="36"/>
        <v>8</v>
      </c>
      <c r="L42" s="97">
        <f t="shared" si="36"/>
        <v>8</v>
      </c>
      <c r="M42" s="97">
        <f t="shared" si="36"/>
        <v>8</v>
      </c>
      <c r="N42" s="97" t="str">
        <f t="shared" si="36"/>
        <v/>
      </c>
      <c r="O42" s="97" t="str">
        <f t="shared" si="36"/>
        <v/>
      </c>
      <c r="P42" s="97">
        <f t="shared" si="36"/>
        <v>8</v>
      </c>
      <c r="Q42" s="97">
        <f t="shared" si="36"/>
        <v>8</v>
      </c>
      <c r="R42" s="97">
        <f t="shared" si="36"/>
        <v>8</v>
      </c>
      <c r="S42" s="97">
        <f t="shared" ref="S42:Y42" si="37">IF(S41="Р",8,"")</f>
        <v>8</v>
      </c>
      <c r="T42" s="97">
        <f t="shared" si="37"/>
        <v>8</v>
      </c>
      <c r="U42" s="97" t="str">
        <f t="shared" si="37"/>
        <v/>
      </c>
      <c r="V42" s="97" t="str">
        <f t="shared" si="37"/>
        <v/>
      </c>
      <c r="W42" s="160">
        <f t="shared" si="37"/>
        <v>8</v>
      </c>
      <c r="X42" s="160">
        <f t="shared" si="37"/>
        <v>8</v>
      </c>
      <c r="Y42" s="160">
        <f t="shared" si="37"/>
        <v>8</v>
      </c>
      <c r="Z42" s="160">
        <f t="shared" ref="Z42:AB42" si="38">IF(Z41="Р",8,"")</f>
        <v>8</v>
      </c>
      <c r="AA42" s="160">
        <f t="shared" si="38"/>
        <v>8</v>
      </c>
      <c r="AB42" s="97" t="str">
        <f t="shared" si="38"/>
        <v/>
      </c>
      <c r="AC42" s="97"/>
      <c r="AD42" s="160">
        <v>8</v>
      </c>
      <c r="AE42" s="97"/>
      <c r="AF42" s="97"/>
      <c r="AG42" s="97"/>
      <c r="AH42" s="97"/>
      <c r="AI42" s="97"/>
      <c r="AJ42" s="98"/>
      <c r="AK42" s="321"/>
      <c r="AL42" s="279"/>
      <c r="AM42" s="305"/>
      <c r="AN42" s="308"/>
      <c r="AO42" s="311"/>
      <c r="AP42" s="311"/>
      <c r="AQ42" s="311"/>
      <c r="AR42" s="241"/>
      <c r="AS42" s="241"/>
      <c r="AT42" s="241"/>
      <c r="AU42" s="241"/>
      <c r="AV42" s="241"/>
      <c r="AW42" s="241"/>
      <c r="AX42" s="241"/>
      <c r="AY42" s="316"/>
      <c r="AZ42" s="316"/>
      <c r="BA42" s="319"/>
    </row>
    <row r="43" spans="1:53" ht="15" customHeight="1" x14ac:dyDescent="0.2">
      <c r="A43" s="293"/>
      <c r="B43" s="296"/>
      <c r="C43" s="299"/>
      <c r="D43" s="302"/>
      <c r="E43" s="146"/>
      <c r="F43" s="100" t="str">
        <f t="shared" ref="F43:V43" si="39">IF(F44&gt;0,"НУ","")</f>
        <v/>
      </c>
      <c r="G43" s="101" t="str">
        <f t="shared" si="39"/>
        <v/>
      </c>
      <c r="H43" s="101" t="str">
        <f t="shared" si="39"/>
        <v/>
      </c>
      <c r="I43" s="101" t="str">
        <f t="shared" si="39"/>
        <v/>
      </c>
      <c r="J43" s="101" t="str">
        <f t="shared" si="39"/>
        <v/>
      </c>
      <c r="K43" s="101" t="str">
        <f t="shared" si="39"/>
        <v/>
      </c>
      <c r="L43" s="101" t="str">
        <f t="shared" si="39"/>
        <v/>
      </c>
      <c r="M43" s="101" t="str">
        <f t="shared" si="39"/>
        <v/>
      </c>
      <c r="N43" s="101" t="str">
        <f t="shared" si="39"/>
        <v/>
      </c>
      <c r="O43" s="101" t="str">
        <f t="shared" si="39"/>
        <v/>
      </c>
      <c r="P43" s="101" t="str">
        <f t="shared" si="39"/>
        <v/>
      </c>
      <c r="Q43" s="101" t="str">
        <f t="shared" si="39"/>
        <v/>
      </c>
      <c r="R43" s="101" t="str">
        <f t="shared" si="39"/>
        <v/>
      </c>
      <c r="S43" s="101" t="str">
        <f t="shared" si="39"/>
        <v/>
      </c>
      <c r="T43" s="101" t="str">
        <f t="shared" si="39"/>
        <v/>
      </c>
      <c r="U43" s="101" t="str">
        <f t="shared" si="39"/>
        <v/>
      </c>
      <c r="V43" s="101" t="str">
        <f t="shared" si="39"/>
        <v/>
      </c>
      <c r="W43" s="102"/>
      <c r="X43" s="102"/>
      <c r="Y43" s="102"/>
      <c r="Z43" s="102"/>
      <c r="AA43" s="102"/>
      <c r="AB43" s="101"/>
      <c r="AC43" s="101"/>
      <c r="AD43" s="102"/>
      <c r="AE43" s="101"/>
      <c r="AF43" s="101"/>
      <c r="AG43" s="101"/>
      <c r="AH43" s="101" t="str">
        <f t="shared" si="4"/>
        <v/>
      </c>
      <c r="AI43" s="101" t="str">
        <f t="shared" si="4"/>
        <v/>
      </c>
      <c r="AJ43" s="130" t="str">
        <f t="shared" si="4"/>
        <v/>
      </c>
      <c r="AK43" s="321"/>
      <c r="AL43" s="279"/>
      <c r="AM43" s="305"/>
      <c r="AN43" s="308"/>
      <c r="AO43" s="311"/>
      <c r="AP43" s="311"/>
      <c r="AQ43" s="311"/>
      <c r="AR43" s="241"/>
      <c r="AS43" s="241"/>
      <c r="AT43" s="241"/>
      <c r="AU43" s="241"/>
      <c r="AV43" s="241"/>
      <c r="AW43" s="241"/>
      <c r="AX43" s="241"/>
      <c r="AY43" s="316"/>
      <c r="AZ43" s="316"/>
      <c r="BA43" s="319"/>
    </row>
    <row r="44" spans="1:53" ht="15" customHeight="1" thickBot="1" x14ac:dyDescent="0.25">
      <c r="A44" s="294"/>
      <c r="B44" s="297"/>
      <c r="C44" s="300"/>
      <c r="D44" s="303"/>
      <c r="E44" s="147"/>
      <c r="F44" s="105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94"/>
      <c r="X44" s="194"/>
      <c r="Y44" s="194"/>
      <c r="Z44" s="194"/>
      <c r="AA44" s="194"/>
      <c r="AB44" s="106"/>
      <c r="AC44" s="106"/>
      <c r="AD44" s="194"/>
      <c r="AE44" s="106"/>
      <c r="AF44" s="106"/>
      <c r="AG44" s="106"/>
      <c r="AH44" s="106"/>
      <c r="AI44" s="106"/>
      <c r="AJ44" s="107"/>
      <c r="AK44" s="322"/>
      <c r="AL44" s="280"/>
      <c r="AM44" s="306"/>
      <c r="AN44" s="309"/>
      <c r="AO44" s="312"/>
      <c r="AP44" s="312"/>
      <c r="AQ44" s="312"/>
      <c r="AR44" s="242"/>
      <c r="AS44" s="242"/>
      <c r="AT44" s="242"/>
      <c r="AU44" s="242"/>
      <c r="AV44" s="242"/>
      <c r="AW44" s="242"/>
      <c r="AX44" s="242"/>
      <c r="AY44" s="317"/>
      <c r="AZ44" s="317"/>
      <c r="BA44" s="320"/>
    </row>
    <row r="45" spans="1:53" ht="15" customHeight="1" x14ac:dyDescent="0.2">
      <c r="A45" s="292">
        <v>10</v>
      </c>
      <c r="B45" s="295" t="str">
        <f>IFERROR(VLOOKUP($C45,Списки!$A$1:$C$4003,2,0),"")</f>
        <v>Терещенко Наталія Євгенівна</v>
      </c>
      <c r="C45" s="343" t="s">
        <v>212</v>
      </c>
      <c r="D45" s="301" t="str">
        <f>IFERROR(VLOOKUP($C45,Списки!$A$1:$C$4003,3,0),"")</f>
        <v>діловод</v>
      </c>
      <c r="E45" s="145"/>
      <c r="F45" s="92" t="str">
        <f>VLOOKUP(F$7,Графік!$M$5:$P$35,3,0)</f>
        <v>Р</v>
      </c>
      <c r="G45" s="124" t="str">
        <f>VLOOKUP(G$7,Графік!$M$5:$P$35,3,0)</f>
        <v>ВВ</v>
      </c>
      <c r="H45" s="124" t="str">
        <f>VLOOKUP(H$7,Графік!$M$5:$P$35,3,0)</f>
        <v>ВВ</v>
      </c>
      <c r="I45" s="124" t="str">
        <f>VLOOKUP(I$7,Графік!$M$5:$P$35,3,0)</f>
        <v>Р</v>
      </c>
      <c r="J45" s="124" t="str">
        <f>VLOOKUP(J$7,Графік!$M$5:$P$35,3,0)</f>
        <v>Р</v>
      </c>
      <c r="K45" s="124" t="str">
        <f>VLOOKUP(K$7,Графік!$M$5:$P$35,3,0)</f>
        <v>Р</v>
      </c>
      <c r="L45" s="124" t="str">
        <f>VLOOKUP(L$7,Графік!$M$5:$P$35,3,0)</f>
        <v>Р</v>
      </c>
      <c r="M45" s="124" t="str">
        <f>VLOOKUP(M$7,Графік!$M$5:$P$35,3,0)</f>
        <v>Р</v>
      </c>
      <c r="N45" s="124" t="str">
        <f>VLOOKUP(N$7,Графік!$M$5:$P$35,3,0)</f>
        <v>ВВ</v>
      </c>
      <c r="O45" s="124" t="str">
        <f>VLOOKUP(O$7,Графік!$M$5:$P$35,3,0)</f>
        <v>ВВ</v>
      </c>
      <c r="P45" s="124" t="str">
        <f>VLOOKUP(P$7,Графік!$M$5:$P$35,3,0)</f>
        <v>Р</v>
      </c>
      <c r="Q45" s="124" t="str">
        <f>VLOOKUP(Q$7,Графік!$M$5:$P$35,3,0)</f>
        <v>Р</v>
      </c>
      <c r="R45" s="124" t="str">
        <f>VLOOKUP(R$7,Графік!$M$5:$P$35,3,0)</f>
        <v>Р</v>
      </c>
      <c r="S45" s="124" t="str">
        <f>VLOOKUP(S$7,Графік!$M$5:$P$35,3,0)</f>
        <v>Р</v>
      </c>
      <c r="T45" s="124" t="str">
        <f>VLOOKUP(T$7,Графік!$M$5:$P$35,3,0)</f>
        <v>Р</v>
      </c>
      <c r="U45" s="124" t="str">
        <f>VLOOKUP(U$7,Графік!$M$5:$P$35,3,0)</f>
        <v>ВВ</v>
      </c>
      <c r="V45" s="124" t="str">
        <f>VLOOKUP(V$7,Графік!$M$5:$P$35,3,0)</f>
        <v>ВВ</v>
      </c>
      <c r="W45" s="159" t="str">
        <f>VLOOKUP(W$7,Графік!$M$5:$P$35,3,0)</f>
        <v>Р</v>
      </c>
      <c r="X45" s="159" t="str">
        <f>VLOOKUP(X$7,Графік!$M$5:$P$35,3,0)</f>
        <v>Р</v>
      </c>
      <c r="Y45" s="159" t="str">
        <f>VLOOKUP(Y$7,Графік!$M$5:$P$35,3,0)</f>
        <v>Р</v>
      </c>
      <c r="Z45" s="159" t="str">
        <f>VLOOKUP(Z$7,Графік!$M$5:$P$35,3,0)</f>
        <v>Р</v>
      </c>
      <c r="AA45" s="159" t="str">
        <f>VLOOKUP(AA$7,Графік!$M$5:$P$35,3,0)</f>
        <v>Р</v>
      </c>
      <c r="AB45" s="124" t="str">
        <f>VLOOKUP(AB$7,Графік!$M$5:$P$35,3,0)</f>
        <v>ВВ</v>
      </c>
      <c r="AC45" s="124" t="str">
        <f>VLOOKUP(AC$7,Графік!$M$5:$P$35,3,0)</f>
        <v>ВВ</v>
      </c>
      <c r="AD45" s="159" t="str">
        <f>VLOOKUP(AD$7,Графік!$M$5:$P$35,3,0)</f>
        <v>Р</v>
      </c>
      <c r="AE45" s="124" t="str">
        <f>VLOOKUP(AE$7,Графік!$M$5:$P$35,3,0)</f>
        <v>Р</v>
      </c>
      <c r="AF45" s="124" t="str">
        <f>VLOOKUP(AF$7,Графік!$M$5:$P$35,3,0)</f>
        <v>Р</v>
      </c>
      <c r="AG45" s="124" t="str">
        <f>VLOOKUP(AG$7,Графік!$M$5:$P$35,3,0)</f>
        <v>Р</v>
      </c>
      <c r="AH45" s="124"/>
      <c r="AI45" s="124"/>
      <c r="AJ45" s="125"/>
      <c r="AK45" s="321">
        <f ca="1">SUMIF($F45:$AJ48,"Р",$F46:$AJ46)</f>
        <v>136</v>
      </c>
      <c r="AL45" s="279">
        <f ca="1">SUMIF($F47:$AJ48,"НУ",$F48:$AJ48)</f>
        <v>0</v>
      </c>
      <c r="AM45" s="305">
        <f ca="1">SUMIF(F45:AJ48,"РВ",F46:AJ46)</f>
        <v>0</v>
      </c>
      <c r="AN45" s="308">
        <f ca="1">AK45+AL45+AM45</f>
        <v>136</v>
      </c>
      <c r="AO45" s="310">
        <f t="shared" ref="AO45" si="40">COUNTIF($F45:$AJ48,"=Р")</f>
        <v>20</v>
      </c>
      <c r="AP45" s="311">
        <f>COUNTIF($F45:$AJ48,"=ВВ")</f>
        <v>8</v>
      </c>
      <c r="AQ45" s="311">
        <f>COUNTIF($F45:$AJ48,"=В")</f>
        <v>0</v>
      </c>
      <c r="AR45" s="241">
        <f>COUNTIF($F45:$AJ48,"=НА")</f>
        <v>0</v>
      </c>
      <c r="AS45" s="241">
        <f>COUNTIF(F45:AJ48,"=ТН")</f>
        <v>0</v>
      </c>
      <c r="AT45" s="241">
        <f>COUNTIF($F45:$AJ48,"=ВД")</f>
        <v>0</v>
      </c>
      <c r="AU45" s="241">
        <f>COUNTIF($F45:$AJ48,"=ВП")</f>
        <v>0</v>
      </c>
      <c r="AV45" s="241">
        <f>COUNTIF($F45:$AJ48,"=ДД")</f>
        <v>0</v>
      </c>
      <c r="AW45" s="241">
        <f>COUNTIF($F45:$AJ48,"=П")</f>
        <v>0</v>
      </c>
      <c r="AX45" s="241">
        <f>COUNTIF($F45:$AJ48,"=ПР")</f>
        <v>0</v>
      </c>
      <c r="AY45" s="316">
        <f>COUNTIF($F45:$AJ48,"=І")</f>
        <v>0</v>
      </c>
      <c r="AZ45" s="316">
        <f>COUNTIF($F45:$AJ48,"=НЗ")</f>
        <v>0</v>
      </c>
      <c r="BA45" s="318">
        <f>IF(C45&gt;1,Графік!$P$36,"")</f>
        <v>160</v>
      </c>
    </row>
    <row r="46" spans="1:53" ht="15" customHeight="1" x14ac:dyDescent="0.2">
      <c r="A46" s="293"/>
      <c r="B46" s="296"/>
      <c r="C46" s="299"/>
      <c r="D46" s="302"/>
      <c r="E46" s="146"/>
      <c r="F46" s="96">
        <f t="shared" ref="F46:R46" si="41">IF(F45="Р",8,"")</f>
        <v>8</v>
      </c>
      <c r="G46" s="97" t="str">
        <f t="shared" si="41"/>
        <v/>
      </c>
      <c r="H46" s="97" t="str">
        <f t="shared" si="41"/>
        <v/>
      </c>
      <c r="I46" s="97">
        <f t="shared" si="41"/>
        <v>8</v>
      </c>
      <c r="J46" s="97">
        <f t="shared" si="41"/>
        <v>8</v>
      </c>
      <c r="K46" s="97">
        <f t="shared" si="41"/>
        <v>8</v>
      </c>
      <c r="L46" s="97">
        <f t="shared" si="41"/>
        <v>8</v>
      </c>
      <c r="M46" s="97">
        <f t="shared" si="41"/>
        <v>8</v>
      </c>
      <c r="N46" s="97" t="str">
        <f t="shared" si="41"/>
        <v/>
      </c>
      <c r="O46" s="97" t="str">
        <f t="shared" si="41"/>
        <v/>
      </c>
      <c r="P46" s="97">
        <f t="shared" si="41"/>
        <v>8</v>
      </c>
      <c r="Q46" s="97">
        <f t="shared" si="41"/>
        <v>8</v>
      </c>
      <c r="R46" s="97">
        <f t="shared" si="41"/>
        <v>8</v>
      </c>
      <c r="S46" s="97">
        <f t="shared" ref="S46:AA46" si="42">IF(S45="Р",8,"")</f>
        <v>8</v>
      </c>
      <c r="T46" s="97">
        <f t="shared" si="42"/>
        <v>8</v>
      </c>
      <c r="U46" s="97" t="str">
        <f t="shared" si="42"/>
        <v/>
      </c>
      <c r="V46" s="97" t="str">
        <f t="shared" si="42"/>
        <v/>
      </c>
      <c r="W46" s="160">
        <f t="shared" si="42"/>
        <v>8</v>
      </c>
      <c r="X46" s="160">
        <f t="shared" si="42"/>
        <v>8</v>
      </c>
      <c r="Y46" s="160">
        <f t="shared" si="42"/>
        <v>8</v>
      </c>
      <c r="Z46" s="160">
        <f t="shared" si="42"/>
        <v>8</v>
      </c>
      <c r="AA46" s="160">
        <f t="shared" si="42"/>
        <v>8</v>
      </c>
      <c r="AB46" s="97"/>
      <c r="AC46" s="97"/>
      <c r="AD46" s="160">
        <v>8</v>
      </c>
      <c r="AE46" s="97"/>
      <c r="AF46" s="97"/>
      <c r="AG46" s="97"/>
      <c r="AH46" s="97"/>
      <c r="AI46" s="97"/>
      <c r="AJ46" s="98"/>
      <c r="AK46" s="321"/>
      <c r="AL46" s="279"/>
      <c r="AM46" s="305"/>
      <c r="AN46" s="308"/>
      <c r="AO46" s="311"/>
      <c r="AP46" s="311"/>
      <c r="AQ46" s="311"/>
      <c r="AR46" s="241"/>
      <c r="AS46" s="241"/>
      <c r="AT46" s="241"/>
      <c r="AU46" s="241"/>
      <c r="AV46" s="241"/>
      <c r="AW46" s="241"/>
      <c r="AX46" s="241"/>
      <c r="AY46" s="316"/>
      <c r="AZ46" s="316"/>
      <c r="BA46" s="319"/>
    </row>
    <row r="47" spans="1:53" ht="15" customHeight="1" x14ac:dyDescent="0.2">
      <c r="A47" s="293"/>
      <c r="B47" s="296"/>
      <c r="C47" s="299"/>
      <c r="D47" s="302"/>
      <c r="E47" s="146"/>
      <c r="F47" s="100" t="str">
        <f t="shared" ref="F47:V47" si="43">IF(F48&gt;0,"НУ","")</f>
        <v/>
      </c>
      <c r="G47" s="101" t="str">
        <f t="shared" si="43"/>
        <v/>
      </c>
      <c r="H47" s="101" t="str">
        <f t="shared" si="43"/>
        <v/>
      </c>
      <c r="I47" s="101" t="str">
        <f t="shared" si="43"/>
        <v/>
      </c>
      <c r="J47" s="101" t="str">
        <f t="shared" si="43"/>
        <v/>
      </c>
      <c r="K47" s="101" t="str">
        <f t="shared" si="43"/>
        <v/>
      </c>
      <c r="L47" s="101" t="str">
        <f t="shared" si="43"/>
        <v/>
      </c>
      <c r="M47" s="101" t="str">
        <f t="shared" si="43"/>
        <v/>
      </c>
      <c r="N47" s="101" t="str">
        <f t="shared" si="43"/>
        <v/>
      </c>
      <c r="O47" s="101" t="str">
        <f t="shared" si="43"/>
        <v/>
      </c>
      <c r="P47" s="101" t="str">
        <f t="shared" si="43"/>
        <v/>
      </c>
      <c r="Q47" s="101" t="str">
        <f t="shared" si="43"/>
        <v/>
      </c>
      <c r="R47" s="101" t="str">
        <f t="shared" si="43"/>
        <v/>
      </c>
      <c r="S47" s="101" t="str">
        <f t="shared" si="43"/>
        <v/>
      </c>
      <c r="T47" s="101" t="str">
        <f t="shared" si="43"/>
        <v/>
      </c>
      <c r="U47" s="101" t="str">
        <f t="shared" si="43"/>
        <v/>
      </c>
      <c r="V47" s="101" t="str">
        <f t="shared" si="43"/>
        <v/>
      </c>
      <c r="W47" s="102"/>
      <c r="X47" s="102"/>
      <c r="Y47" s="102"/>
      <c r="Z47" s="102"/>
      <c r="AA47" s="102"/>
      <c r="AB47" s="101"/>
      <c r="AC47" s="101"/>
      <c r="AD47" s="102"/>
      <c r="AE47" s="101"/>
      <c r="AF47" s="101"/>
      <c r="AG47" s="101"/>
      <c r="AH47" s="101" t="str">
        <f t="shared" si="4"/>
        <v/>
      </c>
      <c r="AI47" s="101" t="str">
        <f t="shared" si="4"/>
        <v/>
      </c>
      <c r="AJ47" s="130" t="str">
        <f t="shared" si="4"/>
        <v/>
      </c>
      <c r="AK47" s="321"/>
      <c r="AL47" s="279"/>
      <c r="AM47" s="305"/>
      <c r="AN47" s="308"/>
      <c r="AO47" s="311"/>
      <c r="AP47" s="311"/>
      <c r="AQ47" s="311"/>
      <c r="AR47" s="241"/>
      <c r="AS47" s="241"/>
      <c r="AT47" s="241"/>
      <c r="AU47" s="241"/>
      <c r="AV47" s="241"/>
      <c r="AW47" s="241"/>
      <c r="AX47" s="241"/>
      <c r="AY47" s="316"/>
      <c r="AZ47" s="316"/>
      <c r="BA47" s="319"/>
    </row>
    <row r="48" spans="1:53" ht="15" customHeight="1" thickBot="1" x14ac:dyDescent="0.25">
      <c r="A48" s="294"/>
      <c r="B48" s="297"/>
      <c r="C48" s="300"/>
      <c r="D48" s="303"/>
      <c r="E48" s="147"/>
      <c r="F48" s="105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94"/>
      <c r="X48" s="194"/>
      <c r="Y48" s="194"/>
      <c r="Z48" s="194"/>
      <c r="AA48" s="194"/>
      <c r="AB48" s="106"/>
      <c r="AC48" s="106"/>
      <c r="AD48" s="194"/>
      <c r="AE48" s="106"/>
      <c r="AF48" s="106"/>
      <c r="AG48" s="106"/>
      <c r="AH48" s="106"/>
      <c r="AI48" s="106"/>
      <c r="AJ48" s="107"/>
      <c r="AK48" s="322"/>
      <c r="AL48" s="280"/>
      <c r="AM48" s="306"/>
      <c r="AN48" s="309"/>
      <c r="AO48" s="312"/>
      <c r="AP48" s="312"/>
      <c r="AQ48" s="312"/>
      <c r="AR48" s="242"/>
      <c r="AS48" s="242"/>
      <c r="AT48" s="242"/>
      <c r="AU48" s="242"/>
      <c r="AV48" s="242"/>
      <c r="AW48" s="242"/>
      <c r="AX48" s="242"/>
      <c r="AY48" s="317"/>
      <c r="AZ48" s="317"/>
      <c r="BA48" s="320"/>
    </row>
    <row r="49" spans="1:53" ht="15" customHeight="1" x14ac:dyDescent="0.2">
      <c r="A49" s="292">
        <v>11</v>
      </c>
      <c r="B49" s="295" t="str">
        <f>IFERROR(VLOOKUP($C49,Списки!$A$1:$C$4003,2,0),"")</f>
        <v>Ткачук Ірина Ярославівна</v>
      </c>
      <c r="C49" s="343" t="s">
        <v>215</v>
      </c>
      <c r="D49" s="301" t="str">
        <f>IFERROR(VLOOKUP($C49,Списки!$A$1:$C$4003,3,0),"")</f>
        <v>фахівець з кадрів</v>
      </c>
      <c r="E49" s="145"/>
      <c r="F49" s="92" t="str">
        <f>VLOOKUP(F$7,Графік!$M$5:$P$35,3,0)</f>
        <v>Р</v>
      </c>
      <c r="G49" s="124" t="str">
        <f>VLOOKUP(G$7,Графік!$M$5:$P$35,3,0)</f>
        <v>ВВ</v>
      </c>
      <c r="H49" s="124" t="str">
        <f>VLOOKUP(H$7,Графік!$M$5:$P$35,3,0)</f>
        <v>ВВ</v>
      </c>
      <c r="I49" s="124" t="str">
        <f>VLOOKUP(I$7,Графік!$M$5:$P$35,3,0)</f>
        <v>Р</v>
      </c>
      <c r="J49" s="124" t="str">
        <f>VLOOKUP(J$7,Графік!$M$5:$P$35,3,0)</f>
        <v>Р</v>
      </c>
      <c r="K49" s="124" t="str">
        <f>VLOOKUP(K$7,Графік!$M$5:$P$35,3,0)</f>
        <v>Р</v>
      </c>
      <c r="L49" s="124" t="str">
        <f>VLOOKUP(L$7,Графік!$M$5:$P$35,3,0)</f>
        <v>Р</v>
      </c>
      <c r="M49" s="124" t="str">
        <f>VLOOKUP(M$7,Графік!$M$5:$P$35,3,0)</f>
        <v>Р</v>
      </c>
      <c r="N49" s="124" t="str">
        <f>VLOOKUP(N$7,Графік!$M$5:$P$35,3,0)</f>
        <v>ВВ</v>
      </c>
      <c r="O49" s="124" t="str">
        <f>VLOOKUP(O$7,Графік!$M$5:$P$35,3,0)</f>
        <v>ВВ</v>
      </c>
      <c r="P49" s="124" t="str">
        <f>VLOOKUP(P$7,Графік!$M$5:$P$35,3,0)</f>
        <v>Р</v>
      </c>
      <c r="Q49" s="124" t="str">
        <f>VLOOKUP(Q$7,Графік!$M$5:$P$35,3,0)</f>
        <v>Р</v>
      </c>
      <c r="R49" s="124" t="str">
        <f>VLOOKUP(R$7,Графік!$M$5:$P$35,3,0)</f>
        <v>Р</v>
      </c>
      <c r="S49" s="124" t="str">
        <f>VLOOKUP(S$7,Графік!$M$5:$P$35,3,0)</f>
        <v>Р</v>
      </c>
      <c r="T49" s="124" t="str">
        <f>VLOOKUP(T$7,Графік!$M$5:$P$35,3,0)</f>
        <v>Р</v>
      </c>
      <c r="U49" s="124" t="str">
        <f>VLOOKUP(U$7,Графік!$M$5:$P$35,3,0)</f>
        <v>ВВ</v>
      </c>
      <c r="V49" s="124" t="str">
        <f>VLOOKUP(V$7,Графік!$M$5:$P$35,3,0)</f>
        <v>ВВ</v>
      </c>
      <c r="W49" s="159" t="str">
        <f>VLOOKUP(W$7,Графік!$M$5:$P$35,3,0)</f>
        <v>Р</v>
      </c>
      <c r="X49" s="159" t="str">
        <f>VLOOKUP(X$7,Графік!$M$5:$P$35,3,0)</f>
        <v>Р</v>
      </c>
      <c r="Y49" s="159" t="str">
        <f>VLOOKUP(Y$7,Графік!$M$5:$P$35,3,0)</f>
        <v>Р</v>
      </c>
      <c r="Z49" s="159" t="s">
        <v>500</v>
      </c>
      <c r="AA49" s="159" t="s">
        <v>500</v>
      </c>
      <c r="AB49" s="124" t="str">
        <f>VLOOKUP(AB$7,Графік!$M$5:$P$35,3,0)</f>
        <v>ВВ</v>
      </c>
      <c r="AC49" s="124" t="str">
        <f>VLOOKUP(AC$7,Графік!$M$5:$P$35,3,0)</f>
        <v>ВВ</v>
      </c>
      <c r="AD49" s="159" t="str">
        <f>VLOOKUP(AD$7,Графік!$M$5:$P$35,3,0)</f>
        <v>Р</v>
      </c>
      <c r="AE49" s="124" t="str">
        <f>VLOOKUP(AE$7,Графік!$M$5:$P$35,3,0)</f>
        <v>Р</v>
      </c>
      <c r="AF49" s="124" t="str">
        <f>VLOOKUP(AF$7,Графік!$M$5:$P$35,3,0)</f>
        <v>Р</v>
      </c>
      <c r="AG49" s="124" t="str">
        <f>VLOOKUP(AG$7,Графік!$M$5:$P$35,3,0)</f>
        <v>Р</v>
      </c>
      <c r="AH49" s="124"/>
      <c r="AI49" s="124"/>
      <c r="AJ49" s="125"/>
      <c r="AK49" s="321">
        <f ca="1">SUMIF($F49:$AJ52,"Р",$F50:$AJ50)</f>
        <v>120</v>
      </c>
      <c r="AL49" s="279">
        <f ca="1">SUMIF($F51:$AJ52,"НУ",$F52:$AJ52)</f>
        <v>0</v>
      </c>
      <c r="AM49" s="305">
        <f ca="1">SUMIF(F49:AJ52,"РВ",F50:AJ50)</f>
        <v>0</v>
      </c>
      <c r="AN49" s="308">
        <f ca="1">AK49+AL49+AM49</f>
        <v>120</v>
      </c>
      <c r="AO49" s="310">
        <f t="shared" ref="AO49" si="44">COUNTIF($F49:$AJ52,"=Р")</f>
        <v>18</v>
      </c>
      <c r="AP49" s="311">
        <f>COUNTIF($F49:$AJ52,"=ВВ")</f>
        <v>8</v>
      </c>
      <c r="AQ49" s="311">
        <f>COUNTIF($F49:$AJ52,"=В")</f>
        <v>0</v>
      </c>
      <c r="AR49" s="241">
        <f>COUNTIF($F49:$AJ52,"=НА")</f>
        <v>0</v>
      </c>
      <c r="AS49" s="241">
        <f>COUNTIF(F49:AJ52,"=ТН")</f>
        <v>2</v>
      </c>
      <c r="AT49" s="241">
        <f>COUNTIF($F49:$AJ52,"=ВД")</f>
        <v>0</v>
      </c>
      <c r="AU49" s="241">
        <f>COUNTIF($F49:$AJ52,"=ВП")</f>
        <v>0</v>
      </c>
      <c r="AV49" s="241">
        <f>COUNTIF($F49:$AJ52,"=ДД")</f>
        <v>0</v>
      </c>
      <c r="AW49" s="241">
        <f>COUNTIF($F49:$AJ52,"=П")</f>
        <v>0</v>
      </c>
      <c r="AX49" s="241">
        <f>COUNTIF($F49:$AJ52,"=ПР")</f>
        <v>0</v>
      </c>
      <c r="AY49" s="316">
        <f>COUNTIF($F49:$AJ52,"=І")</f>
        <v>0</v>
      </c>
      <c r="AZ49" s="316">
        <f>COUNTIF($F49:$AJ52,"=НЗ")</f>
        <v>0</v>
      </c>
      <c r="BA49" s="318">
        <f>IF(C49&gt;1,Графік!$P$36,"")</f>
        <v>160</v>
      </c>
    </row>
    <row r="50" spans="1:53" ht="15" customHeight="1" x14ac:dyDescent="0.2">
      <c r="A50" s="293"/>
      <c r="B50" s="296"/>
      <c r="C50" s="299"/>
      <c r="D50" s="302"/>
      <c r="E50" s="146"/>
      <c r="F50" s="96">
        <f t="shared" ref="F50:R50" si="45">IF(F49="Р",8,"")</f>
        <v>8</v>
      </c>
      <c r="G50" s="97" t="str">
        <f t="shared" si="45"/>
        <v/>
      </c>
      <c r="H50" s="97" t="str">
        <f t="shared" si="45"/>
        <v/>
      </c>
      <c r="I50" s="97">
        <f t="shared" si="45"/>
        <v>8</v>
      </c>
      <c r="J50" s="97">
        <f t="shared" si="45"/>
        <v>8</v>
      </c>
      <c r="K50" s="97">
        <f t="shared" si="45"/>
        <v>8</v>
      </c>
      <c r="L50" s="97">
        <f t="shared" si="45"/>
        <v>8</v>
      </c>
      <c r="M50" s="97">
        <f t="shared" si="45"/>
        <v>8</v>
      </c>
      <c r="N50" s="97" t="str">
        <f t="shared" si="45"/>
        <v/>
      </c>
      <c r="O50" s="97" t="str">
        <f t="shared" si="45"/>
        <v/>
      </c>
      <c r="P50" s="97">
        <f t="shared" si="45"/>
        <v>8</v>
      </c>
      <c r="Q50" s="97">
        <f t="shared" si="45"/>
        <v>8</v>
      </c>
      <c r="R50" s="97">
        <f t="shared" si="45"/>
        <v>8</v>
      </c>
      <c r="S50" s="97">
        <f t="shared" ref="S50:Y50" si="46">IF(S49="Р",8,"")</f>
        <v>8</v>
      </c>
      <c r="T50" s="97">
        <f t="shared" si="46"/>
        <v>8</v>
      </c>
      <c r="U50" s="97" t="str">
        <f t="shared" si="46"/>
        <v/>
      </c>
      <c r="V50" s="97" t="str">
        <f t="shared" si="46"/>
        <v/>
      </c>
      <c r="W50" s="160">
        <f t="shared" si="46"/>
        <v>8</v>
      </c>
      <c r="X50" s="160">
        <f t="shared" si="46"/>
        <v>8</v>
      </c>
      <c r="Y50" s="160">
        <f t="shared" si="46"/>
        <v>8</v>
      </c>
      <c r="Z50" s="160" t="str">
        <f t="shared" ref="Z50:AB50" si="47">IF(Z49="Р",8,"")</f>
        <v/>
      </c>
      <c r="AA50" s="160" t="str">
        <f t="shared" si="47"/>
        <v/>
      </c>
      <c r="AB50" s="97" t="str">
        <f t="shared" si="47"/>
        <v/>
      </c>
      <c r="AC50" s="97"/>
      <c r="AD50" s="160">
        <v>8</v>
      </c>
      <c r="AE50" s="97"/>
      <c r="AF50" s="97"/>
      <c r="AG50" s="97"/>
      <c r="AH50" s="97"/>
      <c r="AI50" s="97"/>
      <c r="AJ50" s="98"/>
      <c r="AK50" s="321"/>
      <c r="AL50" s="279"/>
      <c r="AM50" s="305"/>
      <c r="AN50" s="308"/>
      <c r="AO50" s="311"/>
      <c r="AP50" s="311"/>
      <c r="AQ50" s="311"/>
      <c r="AR50" s="241"/>
      <c r="AS50" s="241"/>
      <c r="AT50" s="241"/>
      <c r="AU50" s="241"/>
      <c r="AV50" s="241"/>
      <c r="AW50" s="241"/>
      <c r="AX50" s="241"/>
      <c r="AY50" s="316"/>
      <c r="AZ50" s="316"/>
      <c r="BA50" s="319"/>
    </row>
    <row r="51" spans="1:53" ht="15" customHeight="1" x14ac:dyDescent="0.2">
      <c r="A51" s="293"/>
      <c r="B51" s="296"/>
      <c r="C51" s="299"/>
      <c r="D51" s="302"/>
      <c r="E51" s="146"/>
      <c r="F51" s="100" t="str">
        <f t="shared" ref="F51:V51" si="48">IF(F52&gt;0,"НУ","")</f>
        <v/>
      </c>
      <c r="G51" s="101" t="str">
        <f t="shared" si="48"/>
        <v/>
      </c>
      <c r="H51" s="101" t="str">
        <f t="shared" si="48"/>
        <v/>
      </c>
      <c r="I51" s="101" t="str">
        <f t="shared" si="48"/>
        <v/>
      </c>
      <c r="J51" s="101" t="str">
        <f t="shared" si="48"/>
        <v/>
      </c>
      <c r="K51" s="101" t="str">
        <f t="shared" si="48"/>
        <v/>
      </c>
      <c r="L51" s="101" t="str">
        <f t="shared" si="48"/>
        <v/>
      </c>
      <c r="M51" s="101" t="str">
        <f t="shared" si="48"/>
        <v/>
      </c>
      <c r="N51" s="101" t="str">
        <f t="shared" si="48"/>
        <v/>
      </c>
      <c r="O51" s="101" t="str">
        <f t="shared" si="48"/>
        <v/>
      </c>
      <c r="P51" s="101" t="str">
        <f t="shared" si="48"/>
        <v/>
      </c>
      <c r="Q51" s="101" t="str">
        <f t="shared" si="48"/>
        <v/>
      </c>
      <c r="R51" s="101" t="str">
        <f t="shared" si="48"/>
        <v/>
      </c>
      <c r="S51" s="101" t="str">
        <f t="shared" si="48"/>
        <v/>
      </c>
      <c r="T51" s="101" t="str">
        <f t="shared" si="48"/>
        <v/>
      </c>
      <c r="U51" s="101" t="str">
        <f t="shared" si="48"/>
        <v/>
      </c>
      <c r="V51" s="101" t="str">
        <f t="shared" si="48"/>
        <v/>
      </c>
      <c r="W51" s="102"/>
      <c r="X51" s="102"/>
      <c r="Y51" s="102"/>
      <c r="Z51" s="102"/>
      <c r="AA51" s="102"/>
      <c r="AB51" s="101"/>
      <c r="AC51" s="101"/>
      <c r="AD51" s="102"/>
      <c r="AE51" s="101"/>
      <c r="AF51" s="101"/>
      <c r="AG51" s="101"/>
      <c r="AH51" s="101" t="str">
        <f t="shared" si="4"/>
        <v/>
      </c>
      <c r="AI51" s="101" t="str">
        <f t="shared" si="4"/>
        <v/>
      </c>
      <c r="AJ51" s="130" t="str">
        <f t="shared" si="4"/>
        <v/>
      </c>
      <c r="AK51" s="321"/>
      <c r="AL51" s="279"/>
      <c r="AM51" s="305"/>
      <c r="AN51" s="308"/>
      <c r="AO51" s="311"/>
      <c r="AP51" s="311"/>
      <c r="AQ51" s="311"/>
      <c r="AR51" s="241"/>
      <c r="AS51" s="241"/>
      <c r="AT51" s="241"/>
      <c r="AU51" s="241"/>
      <c r="AV51" s="241"/>
      <c r="AW51" s="241"/>
      <c r="AX51" s="241"/>
      <c r="AY51" s="316"/>
      <c r="AZ51" s="316"/>
      <c r="BA51" s="319"/>
    </row>
    <row r="52" spans="1:53" ht="15" customHeight="1" thickBot="1" x14ac:dyDescent="0.25">
      <c r="A52" s="294"/>
      <c r="B52" s="297"/>
      <c r="C52" s="300"/>
      <c r="D52" s="303"/>
      <c r="E52" s="147"/>
      <c r="F52" s="105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94"/>
      <c r="X52" s="194"/>
      <c r="Y52" s="194"/>
      <c r="Z52" s="194"/>
      <c r="AA52" s="194"/>
      <c r="AB52" s="106"/>
      <c r="AC52" s="106"/>
      <c r="AD52" s="194"/>
      <c r="AE52" s="106"/>
      <c r="AF52" s="106"/>
      <c r="AG52" s="106"/>
      <c r="AH52" s="106"/>
      <c r="AI52" s="106"/>
      <c r="AJ52" s="107"/>
      <c r="AK52" s="322"/>
      <c r="AL52" s="280"/>
      <c r="AM52" s="306"/>
      <c r="AN52" s="309"/>
      <c r="AO52" s="312"/>
      <c r="AP52" s="312"/>
      <c r="AQ52" s="312"/>
      <c r="AR52" s="242"/>
      <c r="AS52" s="242"/>
      <c r="AT52" s="242"/>
      <c r="AU52" s="242"/>
      <c r="AV52" s="242"/>
      <c r="AW52" s="242"/>
      <c r="AX52" s="242"/>
      <c r="AY52" s="317"/>
      <c r="AZ52" s="317"/>
      <c r="BA52" s="320"/>
    </row>
    <row r="53" spans="1:53" ht="15" customHeight="1" x14ac:dyDescent="0.2">
      <c r="A53" s="292">
        <v>12</v>
      </c>
      <c r="B53" s="295" t="str">
        <f>IFERROR(VLOOKUP($C53,Списки!$A$1:$C$4003,2,0),"")</f>
        <v>Толмач  Марина  Анатоліївна</v>
      </c>
      <c r="C53" s="343" t="s">
        <v>217</v>
      </c>
      <c r="D53" s="301" t="str">
        <f>IFERROR(VLOOKUP($C53,Списки!$A$1:$C$4003,3,0),"")</f>
        <v>фахівець з кадрів</v>
      </c>
      <c r="E53" s="145"/>
      <c r="F53" s="92" t="str">
        <f>VLOOKUP(F$7,Графік!$M$5:$P$35,3,0)</f>
        <v>Р</v>
      </c>
      <c r="G53" s="124" t="str">
        <f>VLOOKUP(G$7,Графік!$M$5:$P$35,3,0)</f>
        <v>ВВ</v>
      </c>
      <c r="H53" s="124" t="str">
        <f>VLOOKUP(H$7,Графік!$M$5:$P$35,3,0)</f>
        <v>ВВ</v>
      </c>
      <c r="I53" s="124" t="str">
        <f>VLOOKUP(I$7,Графік!$M$5:$P$35,3,0)</f>
        <v>Р</v>
      </c>
      <c r="J53" s="124" t="str">
        <f>VLOOKUP(J$7,Графік!$M$5:$P$35,3,0)</f>
        <v>Р</v>
      </c>
      <c r="K53" s="124" t="str">
        <f>VLOOKUP(K$7,Графік!$M$5:$P$35,3,0)</f>
        <v>Р</v>
      </c>
      <c r="L53" s="124" t="str">
        <f>VLOOKUP(L$7,Графік!$M$5:$P$35,3,0)</f>
        <v>Р</v>
      </c>
      <c r="M53" s="124" t="str">
        <f>VLOOKUP(M$7,Графік!$M$5:$P$35,3,0)</f>
        <v>Р</v>
      </c>
      <c r="N53" s="124" t="str">
        <f>VLOOKUP(N$7,Графік!$M$5:$P$35,3,0)</f>
        <v>ВВ</v>
      </c>
      <c r="O53" s="124" t="str">
        <f>VLOOKUP(O$7,Графік!$M$5:$P$35,3,0)</f>
        <v>ВВ</v>
      </c>
      <c r="P53" s="124" t="str">
        <f>VLOOKUP(P$7,Графік!$M$5:$P$35,3,0)</f>
        <v>Р</v>
      </c>
      <c r="Q53" s="124" t="str">
        <f>VLOOKUP(Q$7,Графік!$M$5:$P$35,3,0)</f>
        <v>Р</v>
      </c>
      <c r="R53" s="124" t="str">
        <f>VLOOKUP(R$7,Графік!$M$5:$P$35,3,0)</f>
        <v>Р</v>
      </c>
      <c r="S53" s="124" t="str">
        <f>VLOOKUP(S$7,Графік!$M$5:$P$35,3,0)</f>
        <v>Р</v>
      </c>
      <c r="T53" s="124" t="str">
        <f>VLOOKUP(T$7,Графік!$M$5:$P$35,3,0)</f>
        <v>Р</v>
      </c>
      <c r="U53" s="124" t="str">
        <f>VLOOKUP(U$7,Графік!$M$5:$P$35,3,0)</f>
        <v>ВВ</v>
      </c>
      <c r="V53" s="124" t="str">
        <f>VLOOKUP(V$7,Графік!$M$5:$P$35,3,0)</f>
        <v>ВВ</v>
      </c>
      <c r="W53" s="159" t="str">
        <f>VLOOKUP(W$7,Графік!$M$5:$P$35,3,0)</f>
        <v>Р</v>
      </c>
      <c r="X53" s="159" t="str">
        <f>VLOOKUP(X$7,Графік!$M$5:$P$35,3,0)</f>
        <v>Р</v>
      </c>
      <c r="Y53" s="159" t="str">
        <f>VLOOKUP(Y$7,Графік!$M$5:$P$35,3,0)</f>
        <v>Р</v>
      </c>
      <c r="Z53" s="159" t="str">
        <f>VLOOKUP(Z$7,Графік!$M$5:$P$35,3,0)</f>
        <v>Р</v>
      </c>
      <c r="AA53" s="159" t="str">
        <f>VLOOKUP(AA$7,Графік!$M$5:$P$35,3,0)</f>
        <v>Р</v>
      </c>
      <c r="AB53" s="124" t="str">
        <f>VLOOKUP(AB$7,Графік!$M$5:$P$35,3,0)</f>
        <v>ВВ</v>
      </c>
      <c r="AC53" s="124" t="str">
        <f>VLOOKUP(AC$7,Графік!$M$5:$P$35,3,0)</f>
        <v>ВВ</v>
      </c>
      <c r="AD53" s="159" t="str">
        <f>VLOOKUP(AD$7,Графік!$M$5:$P$35,3,0)</f>
        <v>Р</v>
      </c>
      <c r="AE53" s="124" t="str">
        <f>VLOOKUP(AE$7,Графік!$M$5:$P$35,3,0)</f>
        <v>Р</v>
      </c>
      <c r="AF53" s="124" t="str">
        <f>VLOOKUP(AF$7,Графік!$M$5:$P$35,3,0)</f>
        <v>Р</v>
      </c>
      <c r="AG53" s="124" t="str">
        <f>VLOOKUP(AG$7,Графік!$M$5:$P$35,3,0)</f>
        <v>Р</v>
      </c>
      <c r="AH53" s="124"/>
      <c r="AI53" s="124"/>
      <c r="AJ53" s="125"/>
      <c r="AK53" s="321">
        <f ca="1">SUMIF($F53:$AJ56,"Р",$F54:$AJ54)</f>
        <v>136</v>
      </c>
      <c r="AL53" s="279">
        <f ca="1">SUMIF($F55:$AJ56,"НУ",$F56:$AJ56)</f>
        <v>0</v>
      </c>
      <c r="AM53" s="305">
        <f ca="1">SUMIF(F53:AJ56,"РВ",F54:AJ54)</f>
        <v>0</v>
      </c>
      <c r="AN53" s="308">
        <f ca="1">AK53+AL53+AM53</f>
        <v>136</v>
      </c>
      <c r="AO53" s="310">
        <f t="shared" ref="AO53" si="49">COUNTIF($F53:$AJ56,"=Р")</f>
        <v>20</v>
      </c>
      <c r="AP53" s="311">
        <f>COUNTIF($F53:$AJ56,"=ВВ")</f>
        <v>8</v>
      </c>
      <c r="AQ53" s="311">
        <f>COUNTIF($F53:$AJ56,"=В")</f>
        <v>0</v>
      </c>
      <c r="AR53" s="241">
        <f>COUNTIF($F53:$AJ56,"=НА")</f>
        <v>0</v>
      </c>
      <c r="AS53" s="241">
        <f>COUNTIF(F53:AJ56,"=ТН")</f>
        <v>0</v>
      </c>
      <c r="AT53" s="241">
        <f>COUNTIF($F53:$AJ56,"=ВД")</f>
        <v>0</v>
      </c>
      <c r="AU53" s="241">
        <f>COUNTIF($F53:$AJ56,"=ВП")</f>
        <v>0</v>
      </c>
      <c r="AV53" s="241">
        <f>COUNTIF($F53:$AJ56,"=ДД")</f>
        <v>0</v>
      </c>
      <c r="AW53" s="241">
        <f>COUNTIF($F53:$AJ56,"=П")</f>
        <v>0</v>
      </c>
      <c r="AX53" s="241">
        <f>COUNTIF($F53:$AJ56,"=ПР")</f>
        <v>0</v>
      </c>
      <c r="AY53" s="316">
        <f>COUNTIF($F53:$AJ56,"=І")</f>
        <v>0</v>
      </c>
      <c r="AZ53" s="316">
        <f>COUNTIF($F53:$AJ56,"=НЗ")</f>
        <v>0</v>
      </c>
      <c r="BA53" s="318">
        <f>IF(C53&gt;1,Графік!$P$36,"")</f>
        <v>160</v>
      </c>
    </row>
    <row r="54" spans="1:53" ht="15" customHeight="1" x14ac:dyDescent="0.2">
      <c r="A54" s="293"/>
      <c r="B54" s="296"/>
      <c r="C54" s="299"/>
      <c r="D54" s="302"/>
      <c r="E54" s="146"/>
      <c r="F54" s="96">
        <f t="shared" ref="F54:R54" si="50">IF(F53="Р",8,"")</f>
        <v>8</v>
      </c>
      <c r="G54" s="97" t="str">
        <f t="shared" si="50"/>
        <v/>
      </c>
      <c r="H54" s="97" t="str">
        <f t="shared" si="50"/>
        <v/>
      </c>
      <c r="I54" s="97">
        <f t="shared" si="50"/>
        <v>8</v>
      </c>
      <c r="J54" s="97">
        <f t="shared" si="50"/>
        <v>8</v>
      </c>
      <c r="K54" s="97">
        <f t="shared" si="50"/>
        <v>8</v>
      </c>
      <c r="L54" s="97">
        <f t="shared" si="50"/>
        <v>8</v>
      </c>
      <c r="M54" s="97">
        <f t="shared" si="50"/>
        <v>8</v>
      </c>
      <c r="N54" s="97" t="str">
        <f t="shared" si="50"/>
        <v/>
      </c>
      <c r="O54" s="97" t="str">
        <f t="shared" si="50"/>
        <v/>
      </c>
      <c r="P54" s="97">
        <f t="shared" si="50"/>
        <v>8</v>
      </c>
      <c r="Q54" s="97">
        <f t="shared" si="50"/>
        <v>8</v>
      </c>
      <c r="R54" s="97">
        <f t="shared" si="50"/>
        <v>8</v>
      </c>
      <c r="S54" s="97">
        <f t="shared" ref="S54:Y54" si="51">IF(S53="Р",8,"")</f>
        <v>8</v>
      </c>
      <c r="T54" s="97">
        <f t="shared" si="51"/>
        <v>8</v>
      </c>
      <c r="U54" s="97" t="str">
        <f t="shared" si="51"/>
        <v/>
      </c>
      <c r="V54" s="97" t="str">
        <f t="shared" si="51"/>
        <v/>
      </c>
      <c r="W54" s="160">
        <f t="shared" si="51"/>
        <v>8</v>
      </c>
      <c r="X54" s="160">
        <f t="shared" si="51"/>
        <v>8</v>
      </c>
      <c r="Y54" s="160">
        <f t="shared" si="51"/>
        <v>8</v>
      </c>
      <c r="Z54" s="160">
        <f t="shared" ref="Z54:AB54" si="52">IF(Z53="Р",8,"")</f>
        <v>8</v>
      </c>
      <c r="AA54" s="160">
        <f t="shared" si="52"/>
        <v>8</v>
      </c>
      <c r="AB54" s="97" t="str">
        <f t="shared" si="52"/>
        <v/>
      </c>
      <c r="AC54" s="97"/>
      <c r="AD54" s="160">
        <v>8</v>
      </c>
      <c r="AE54" s="97"/>
      <c r="AF54" s="97"/>
      <c r="AG54" s="97"/>
      <c r="AH54" s="97"/>
      <c r="AI54" s="97"/>
      <c r="AJ54" s="98"/>
      <c r="AK54" s="321"/>
      <c r="AL54" s="279"/>
      <c r="AM54" s="305"/>
      <c r="AN54" s="308"/>
      <c r="AO54" s="311"/>
      <c r="AP54" s="311"/>
      <c r="AQ54" s="311"/>
      <c r="AR54" s="241"/>
      <c r="AS54" s="241"/>
      <c r="AT54" s="241"/>
      <c r="AU54" s="241"/>
      <c r="AV54" s="241"/>
      <c r="AW54" s="241"/>
      <c r="AX54" s="241"/>
      <c r="AY54" s="316"/>
      <c r="AZ54" s="316"/>
      <c r="BA54" s="319"/>
    </row>
    <row r="55" spans="1:53" ht="15" customHeight="1" x14ac:dyDescent="0.2">
      <c r="A55" s="293"/>
      <c r="B55" s="296"/>
      <c r="C55" s="299"/>
      <c r="D55" s="302"/>
      <c r="E55" s="146"/>
      <c r="F55" s="100" t="str">
        <f t="shared" ref="F55:V55" si="53">IF(F56&gt;0,"НУ","")</f>
        <v/>
      </c>
      <c r="G55" s="101" t="str">
        <f t="shared" si="53"/>
        <v/>
      </c>
      <c r="H55" s="101" t="str">
        <f t="shared" si="53"/>
        <v/>
      </c>
      <c r="I55" s="101" t="str">
        <f t="shared" si="53"/>
        <v/>
      </c>
      <c r="J55" s="101" t="str">
        <f t="shared" si="53"/>
        <v/>
      </c>
      <c r="K55" s="101" t="str">
        <f t="shared" si="53"/>
        <v/>
      </c>
      <c r="L55" s="101" t="str">
        <f t="shared" si="53"/>
        <v/>
      </c>
      <c r="M55" s="101" t="str">
        <f t="shared" si="53"/>
        <v/>
      </c>
      <c r="N55" s="101" t="str">
        <f t="shared" si="53"/>
        <v/>
      </c>
      <c r="O55" s="101" t="str">
        <f t="shared" si="53"/>
        <v/>
      </c>
      <c r="P55" s="101" t="str">
        <f t="shared" si="53"/>
        <v/>
      </c>
      <c r="Q55" s="101" t="str">
        <f t="shared" si="53"/>
        <v/>
      </c>
      <c r="R55" s="101" t="str">
        <f t="shared" si="53"/>
        <v/>
      </c>
      <c r="S55" s="101" t="str">
        <f t="shared" si="53"/>
        <v/>
      </c>
      <c r="T55" s="101" t="str">
        <f t="shared" si="53"/>
        <v/>
      </c>
      <c r="U55" s="101" t="str">
        <f t="shared" si="53"/>
        <v/>
      </c>
      <c r="V55" s="101" t="str">
        <f t="shared" si="53"/>
        <v/>
      </c>
      <c r="W55" s="102"/>
      <c r="X55" s="102"/>
      <c r="Y55" s="102"/>
      <c r="Z55" s="102"/>
      <c r="AA55" s="102"/>
      <c r="AB55" s="101"/>
      <c r="AC55" s="101"/>
      <c r="AD55" s="102"/>
      <c r="AE55" s="101"/>
      <c r="AF55" s="101"/>
      <c r="AG55" s="101"/>
      <c r="AH55" s="101" t="str">
        <f t="shared" si="4"/>
        <v/>
      </c>
      <c r="AI55" s="101" t="str">
        <f t="shared" si="4"/>
        <v/>
      </c>
      <c r="AJ55" s="130" t="str">
        <f t="shared" si="4"/>
        <v/>
      </c>
      <c r="AK55" s="321"/>
      <c r="AL55" s="279"/>
      <c r="AM55" s="305"/>
      <c r="AN55" s="308"/>
      <c r="AO55" s="311"/>
      <c r="AP55" s="311"/>
      <c r="AQ55" s="311"/>
      <c r="AR55" s="241"/>
      <c r="AS55" s="241"/>
      <c r="AT55" s="241"/>
      <c r="AU55" s="241"/>
      <c r="AV55" s="241"/>
      <c r="AW55" s="241"/>
      <c r="AX55" s="241"/>
      <c r="AY55" s="316"/>
      <c r="AZ55" s="316"/>
      <c r="BA55" s="319"/>
    </row>
    <row r="56" spans="1:53" ht="15" customHeight="1" thickBot="1" x14ac:dyDescent="0.25">
      <c r="A56" s="294"/>
      <c r="B56" s="297"/>
      <c r="C56" s="300"/>
      <c r="D56" s="303"/>
      <c r="E56" s="147"/>
      <c r="F56" s="105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94"/>
      <c r="X56" s="194"/>
      <c r="Y56" s="194"/>
      <c r="Z56" s="194"/>
      <c r="AA56" s="194"/>
      <c r="AB56" s="106"/>
      <c r="AC56" s="106"/>
      <c r="AD56" s="194"/>
      <c r="AE56" s="106"/>
      <c r="AF56" s="106"/>
      <c r="AG56" s="106"/>
      <c r="AH56" s="106"/>
      <c r="AI56" s="106"/>
      <c r="AJ56" s="107"/>
      <c r="AK56" s="322"/>
      <c r="AL56" s="280"/>
      <c r="AM56" s="306"/>
      <c r="AN56" s="309"/>
      <c r="AO56" s="312"/>
      <c r="AP56" s="312"/>
      <c r="AQ56" s="312"/>
      <c r="AR56" s="242"/>
      <c r="AS56" s="242"/>
      <c r="AT56" s="242"/>
      <c r="AU56" s="242"/>
      <c r="AV56" s="242"/>
      <c r="AW56" s="242"/>
      <c r="AX56" s="242"/>
      <c r="AY56" s="317"/>
      <c r="AZ56" s="317"/>
      <c r="BA56" s="320"/>
    </row>
    <row r="57" spans="1:53" ht="15" customHeight="1" x14ac:dyDescent="0.2">
      <c r="A57" s="292">
        <v>13</v>
      </c>
      <c r="B57" s="295" t="str">
        <f>IFERROR(VLOOKUP($C57,Списки!$A$1:$C$4003,2,0),"")</f>
        <v>Томулець  Олена  Ігнатівна</v>
      </c>
      <c r="C57" s="343" t="s">
        <v>219</v>
      </c>
      <c r="D57" s="301" t="str">
        <f>IFERROR(VLOOKUP($C57,Списки!$A$1:$C$4003,3,0),"")</f>
        <v>фахівець з обліку р/ч</v>
      </c>
      <c r="E57" s="145"/>
      <c r="F57" s="92" t="str">
        <f>VLOOKUP(F$7,Графік!$M$5:$P$35,3,0)</f>
        <v>Р</v>
      </c>
      <c r="G57" s="124" t="str">
        <f>VLOOKUP(G$7,Графік!$M$5:$P$35,3,0)</f>
        <v>ВВ</v>
      </c>
      <c r="H57" s="124" t="str">
        <f>VLOOKUP(H$7,Графік!$M$5:$P$35,3,0)</f>
        <v>ВВ</v>
      </c>
      <c r="I57" s="124" t="str">
        <f>VLOOKUP(I$7,Графік!$M$5:$P$35,3,0)</f>
        <v>Р</v>
      </c>
      <c r="J57" s="124" t="str">
        <f>VLOOKUP(J$7,Графік!$M$5:$P$35,3,0)</f>
        <v>Р</v>
      </c>
      <c r="K57" s="124" t="str">
        <f>VLOOKUP(K$7,Графік!$M$5:$P$35,3,0)</f>
        <v>Р</v>
      </c>
      <c r="L57" s="124" t="str">
        <f>VLOOKUP(L$7,Графік!$M$5:$P$35,3,0)</f>
        <v>Р</v>
      </c>
      <c r="M57" s="124" t="str">
        <f>VLOOKUP(M$7,Графік!$M$5:$P$35,3,0)</f>
        <v>Р</v>
      </c>
      <c r="N57" s="124" t="str">
        <f>VLOOKUP(N$7,Графік!$M$5:$P$35,3,0)</f>
        <v>ВВ</v>
      </c>
      <c r="O57" s="124" t="str">
        <f>VLOOKUP(O$7,Графік!$M$5:$P$35,3,0)</f>
        <v>ВВ</v>
      </c>
      <c r="P57" s="124" t="str">
        <f>VLOOKUP(P$7,Графік!$M$5:$P$35,3,0)</f>
        <v>Р</v>
      </c>
      <c r="Q57" s="124" t="str">
        <f>VLOOKUP(Q$7,Графік!$M$5:$P$35,3,0)</f>
        <v>Р</v>
      </c>
      <c r="R57" s="124" t="str">
        <f>VLOOKUP(R$7,Графік!$M$5:$P$35,3,0)</f>
        <v>Р</v>
      </c>
      <c r="S57" s="124" t="str">
        <f>VLOOKUP(S$7,Графік!$M$5:$P$35,3,0)</f>
        <v>Р</v>
      </c>
      <c r="T57" s="124" t="str">
        <f>VLOOKUP(T$7,Графік!$M$5:$P$35,3,0)</f>
        <v>Р</v>
      </c>
      <c r="U57" s="124" t="str">
        <f>VLOOKUP(U$7,Графік!$M$5:$P$35,3,0)</f>
        <v>ВВ</v>
      </c>
      <c r="V57" s="124" t="str">
        <f>VLOOKUP(V$7,Графік!$M$5:$P$35,3,0)</f>
        <v>ВВ</v>
      </c>
      <c r="W57" s="159" t="str">
        <f>VLOOKUP(W$7,Графік!$M$5:$P$35,3,0)</f>
        <v>Р</v>
      </c>
      <c r="X57" s="159" t="str">
        <f>VLOOKUP(X$7,Графік!$M$5:$P$35,3,0)</f>
        <v>Р</v>
      </c>
      <c r="Y57" s="159" t="str">
        <f>VLOOKUP(Y$7,Графік!$M$5:$P$35,3,0)</f>
        <v>Р</v>
      </c>
      <c r="Z57" s="159" t="str">
        <f>VLOOKUP(Z$7,Графік!$M$5:$P$35,3,0)</f>
        <v>Р</v>
      </c>
      <c r="AA57" s="159" t="str">
        <f>VLOOKUP(AA$7,Графік!$M$5:$P$35,3,0)</f>
        <v>Р</v>
      </c>
      <c r="AB57" s="124" t="str">
        <f>VLOOKUP(AB$7,Графік!$M$5:$P$35,3,0)</f>
        <v>ВВ</v>
      </c>
      <c r="AC57" s="124" t="str">
        <f>VLOOKUP(AC$7,Графік!$M$5:$P$35,3,0)</f>
        <v>ВВ</v>
      </c>
      <c r="AD57" s="159" t="str">
        <f>VLOOKUP(AD$7,Графік!$M$5:$P$35,3,0)</f>
        <v>Р</v>
      </c>
      <c r="AE57" s="124" t="str">
        <f>VLOOKUP(AE$7,Графік!$M$5:$P$35,3,0)</f>
        <v>Р</v>
      </c>
      <c r="AF57" s="124" t="str">
        <f>VLOOKUP(AF$7,Графік!$M$5:$P$35,3,0)</f>
        <v>Р</v>
      </c>
      <c r="AG57" s="124" t="str">
        <f>VLOOKUP(AG$7,Графік!$M$5:$P$35,3,0)</f>
        <v>Р</v>
      </c>
      <c r="AH57" s="124"/>
      <c r="AI57" s="124"/>
      <c r="AJ57" s="125"/>
      <c r="AK57" s="321">
        <f ca="1">SUMIF($F57:$AJ60,"Р",$F58:$AJ58)</f>
        <v>136</v>
      </c>
      <c r="AL57" s="279">
        <f ca="1">SUMIF($F59:$AJ60,"НУ",$F60:$AJ60)</f>
        <v>0</v>
      </c>
      <c r="AM57" s="305">
        <f ca="1">SUMIF(F57:AJ60,"РВ",F58:AJ58)</f>
        <v>0</v>
      </c>
      <c r="AN57" s="308">
        <f ca="1">AK57+AL57+AM57</f>
        <v>136</v>
      </c>
      <c r="AO57" s="310">
        <f t="shared" ref="AO57" si="54">COUNTIF($F57:$AJ60,"=Р")</f>
        <v>20</v>
      </c>
      <c r="AP57" s="311">
        <f>COUNTIF($F57:$AJ60,"=ВВ")</f>
        <v>8</v>
      </c>
      <c r="AQ57" s="311">
        <f>COUNTIF($F57:$AJ60,"=В")</f>
        <v>0</v>
      </c>
      <c r="AR57" s="241">
        <f>COUNTIF($F57:$AJ60,"=НА")</f>
        <v>0</v>
      </c>
      <c r="AS57" s="241">
        <f>COUNTIF(F57:AJ60,"=ТН")</f>
        <v>0</v>
      </c>
      <c r="AT57" s="241">
        <f>COUNTIF($F57:$AJ60,"=ВД")</f>
        <v>0</v>
      </c>
      <c r="AU57" s="241">
        <f>COUNTIF($F57:$AJ60,"=ВП")</f>
        <v>0</v>
      </c>
      <c r="AV57" s="241">
        <f>COUNTIF($F57:$AJ60,"=ДД")</f>
        <v>0</v>
      </c>
      <c r="AW57" s="241">
        <f>COUNTIF($F57:$AJ60,"=П")</f>
        <v>0</v>
      </c>
      <c r="AX57" s="241">
        <f>COUNTIF($F57:$AJ60,"=ПР")</f>
        <v>0</v>
      </c>
      <c r="AY57" s="316">
        <f>COUNTIF($F57:$AJ60,"=І")</f>
        <v>0</v>
      </c>
      <c r="AZ57" s="316">
        <f>COUNTIF($F57:$AJ60,"=НЗ")</f>
        <v>0</v>
      </c>
      <c r="BA57" s="318">
        <f>IF(C57&gt;1,Графік!$P$36,"")</f>
        <v>160</v>
      </c>
    </row>
    <row r="58" spans="1:53" ht="15" customHeight="1" x14ac:dyDescent="0.2">
      <c r="A58" s="293"/>
      <c r="B58" s="296"/>
      <c r="C58" s="299"/>
      <c r="D58" s="302"/>
      <c r="E58" s="146"/>
      <c r="F58" s="96">
        <f t="shared" ref="F58:R58" si="55">IF(F57="Р",8,"")</f>
        <v>8</v>
      </c>
      <c r="G58" s="97" t="str">
        <f t="shared" si="55"/>
        <v/>
      </c>
      <c r="H58" s="97" t="str">
        <f t="shared" si="55"/>
        <v/>
      </c>
      <c r="I58" s="97">
        <f t="shared" si="55"/>
        <v>8</v>
      </c>
      <c r="J58" s="97">
        <f t="shared" si="55"/>
        <v>8</v>
      </c>
      <c r="K58" s="97">
        <f t="shared" si="55"/>
        <v>8</v>
      </c>
      <c r="L58" s="97">
        <f t="shared" si="55"/>
        <v>8</v>
      </c>
      <c r="M58" s="97">
        <f t="shared" si="55"/>
        <v>8</v>
      </c>
      <c r="N58" s="97" t="str">
        <f t="shared" si="55"/>
        <v/>
      </c>
      <c r="O58" s="97" t="str">
        <f t="shared" si="55"/>
        <v/>
      </c>
      <c r="P58" s="97">
        <f t="shared" si="55"/>
        <v>8</v>
      </c>
      <c r="Q58" s="97">
        <f t="shared" si="55"/>
        <v>8</v>
      </c>
      <c r="R58" s="97">
        <f t="shared" si="55"/>
        <v>8</v>
      </c>
      <c r="S58" s="97">
        <f t="shared" ref="S58:Y58" si="56">IF(S57="Р",8,"")</f>
        <v>8</v>
      </c>
      <c r="T58" s="97">
        <f t="shared" si="56"/>
        <v>8</v>
      </c>
      <c r="U58" s="97" t="str">
        <f t="shared" si="56"/>
        <v/>
      </c>
      <c r="V58" s="97" t="str">
        <f t="shared" si="56"/>
        <v/>
      </c>
      <c r="W58" s="160">
        <f t="shared" si="56"/>
        <v>8</v>
      </c>
      <c r="X58" s="160">
        <f t="shared" si="56"/>
        <v>8</v>
      </c>
      <c r="Y58" s="160">
        <f t="shared" si="56"/>
        <v>8</v>
      </c>
      <c r="Z58" s="160">
        <f t="shared" ref="Z58:AB58" si="57">IF(Z57="Р",8,"")</f>
        <v>8</v>
      </c>
      <c r="AA58" s="160">
        <f t="shared" si="57"/>
        <v>8</v>
      </c>
      <c r="AB58" s="97" t="str">
        <f t="shared" si="57"/>
        <v/>
      </c>
      <c r="AC58" s="97"/>
      <c r="AD58" s="160">
        <v>8</v>
      </c>
      <c r="AE58" s="97"/>
      <c r="AF58" s="97"/>
      <c r="AG58" s="97"/>
      <c r="AH58" s="97"/>
      <c r="AI58" s="97"/>
      <c r="AJ58" s="98"/>
      <c r="AK58" s="321"/>
      <c r="AL58" s="279"/>
      <c r="AM58" s="305"/>
      <c r="AN58" s="308"/>
      <c r="AO58" s="311"/>
      <c r="AP58" s="311"/>
      <c r="AQ58" s="311"/>
      <c r="AR58" s="241"/>
      <c r="AS58" s="241"/>
      <c r="AT58" s="241"/>
      <c r="AU58" s="241"/>
      <c r="AV58" s="241"/>
      <c r="AW58" s="241"/>
      <c r="AX58" s="241"/>
      <c r="AY58" s="316"/>
      <c r="AZ58" s="316"/>
      <c r="BA58" s="319"/>
    </row>
    <row r="59" spans="1:53" ht="15" customHeight="1" x14ac:dyDescent="0.2">
      <c r="A59" s="293"/>
      <c r="B59" s="296"/>
      <c r="C59" s="299"/>
      <c r="D59" s="302"/>
      <c r="E59" s="146"/>
      <c r="F59" s="100" t="str">
        <f t="shared" ref="F59:V59" si="58">IF(F60&gt;0,"НУ","")</f>
        <v/>
      </c>
      <c r="G59" s="101" t="str">
        <f t="shared" si="58"/>
        <v/>
      </c>
      <c r="H59" s="101" t="str">
        <f t="shared" si="58"/>
        <v/>
      </c>
      <c r="I59" s="101" t="str">
        <f t="shared" si="58"/>
        <v/>
      </c>
      <c r="J59" s="101" t="str">
        <f t="shared" si="58"/>
        <v/>
      </c>
      <c r="K59" s="101" t="str">
        <f t="shared" si="58"/>
        <v/>
      </c>
      <c r="L59" s="101" t="str">
        <f t="shared" si="58"/>
        <v/>
      </c>
      <c r="M59" s="101" t="str">
        <f t="shared" si="58"/>
        <v/>
      </c>
      <c r="N59" s="101" t="str">
        <f t="shared" si="58"/>
        <v/>
      </c>
      <c r="O59" s="101" t="str">
        <f t="shared" si="58"/>
        <v/>
      </c>
      <c r="P59" s="101" t="str">
        <f t="shared" si="58"/>
        <v/>
      </c>
      <c r="Q59" s="101" t="str">
        <f t="shared" si="58"/>
        <v/>
      </c>
      <c r="R59" s="101" t="str">
        <f t="shared" si="58"/>
        <v/>
      </c>
      <c r="S59" s="101" t="str">
        <f t="shared" si="58"/>
        <v/>
      </c>
      <c r="T59" s="101" t="str">
        <f t="shared" si="58"/>
        <v/>
      </c>
      <c r="U59" s="101" t="str">
        <f t="shared" si="58"/>
        <v/>
      </c>
      <c r="V59" s="101" t="str">
        <f t="shared" si="58"/>
        <v/>
      </c>
      <c r="W59" s="102"/>
      <c r="X59" s="102"/>
      <c r="Y59" s="102"/>
      <c r="Z59" s="102"/>
      <c r="AA59" s="102"/>
      <c r="AB59" s="101"/>
      <c r="AC59" s="101"/>
      <c r="AD59" s="102"/>
      <c r="AE59" s="101"/>
      <c r="AF59" s="101"/>
      <c r="AG59" s="101"/>
      <c r="AH59" s="101" t="str">
        <f t="shared" si="4"/>
        <v/>
      </c>
      <c r="AI59" s="101" t="str">
        <f t="shared" si="4"/>
        <v/>
      </c>
      <c r="AJ59" s="130" t="str">
        <f t="shared" si="4"/>
        <v/>
      </c>
      <c r="AK59" s="321"/>
      <c r="AL59" s="279"/>
      <c r="AM59" s="305"/>
      <c r="AN59" s="308"/>
      <c r="AO59" s="311"/>
      <c r="AP59" s="311"/>
      <c r="AQ59" s="311"/>
      <c r="AR59" s="241"/>
      <c r="AS59" s="241"/>
      <c r="AT59" s="241"/>
      <c r="AU59" s="241"/>
      <c r="AV59" s="241"/>
      <c r="AW59" s="241"/>
      <c r="AX59" s="241"/>
      <c r="AY59" s="316"/>
      <c r="AZ59" s="316"/>
      <c r="BA59" s="319"/>
    </row>
    <row r="60" spans="1:53" ht="15" customHeight="1" thickBot="1" x14ac:dyDescent="0.25">
      <c r="A60" s="294"/>
      <c r="B60" s="297"/>
      <c r="C60" s="300"/>
      <c r="D60" s="303"/>
      <c r="E60" s="147"/>
      <c r="F60" s="105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94"/>
      <c r="X60" s="194"/>
      <c r="Y60" s="194"/>
      <c r="Z60" s="194"/>
      <c r="AA60" s="194"/>
      <c r="AB60" s="106"/>
      <c r="AC60" s="106"/>
      <c r="AD60" s="194"/>
      <c r="AE60" s="106"/>
      <c r="AF60" s="106"/>
      <c r="AG60" s="106"/>
      <c r="AH60" s="106"/>
      <c r="AI60" s="106"/>
      <c r="AJ60" s="107"/>
      <c r="AK60" s="322"/>
      <c r="AL60" s="280"/>
      <c r="AM60" s="306"/>
      <c r="AN60" s="309"/>
      <c r="AO60" s="312"/>
      <c r="AP60" s="312"/>
      <c r="AQ60" s="312"/>
      <c r="AR60" s="242"/>
      <c r="AS60" s="242"/>
      <c r="AT60" s="242"/>
      <c r="AU60" s="242"/>
      <c r="AV60" s="242"/>
      <c r="AW60" s="242"/>
      <c r="AX60" s="242"/>
      <c r="AY60" s="317"/>
      <c r="AZ60" s="317"/>
      <c r="BA60" s="320"/>
    </row>
    <row r="61" spans="1:53" ht="15" customHeight="1" x14ac:dyDescent="0.2">
      <c r="A61" s="292">
        <v>14</v>
      </c>
      <c r="B61" s="295" t="str">
        <f>IFERROR(VLOOKUP($C61,Списки!$A$1:$C$4003,2,0),"")</f>
        <v>Унгурян Ольга Василівна</v>
      </c>
      <c r="C61" s="343" t="s">
        <v>221</v>
      </c>
      <c r="D61" s="301" t="str">
        <f>IFERROR(VLOOKUP($C61,Списки!$A$1:$C$4003,3,0),"")</f>
        <v>кур'єр</v>
      </c>
      <c r="E61" s="145"/>
      <c r="F61" s="92" t="str">
        <f>VLOOKUP(F$7,Графік!$M$5:$P$35,3,0)</f>
        <v>Р</v>
      </c>
      <c r="G61" s="124" t="str">
        <f>VLOOKUP(G$7,Графік!$M$5:$P$35,3,0)</f>
        <v>ВВ</v>
      </c>
      <c r="H61" s="124" t="str">
        <f>VLOOKUP(H$7,Графік!$M$5:$P$35,3,0)</f>
        <v>ВВ</v>
      </c>
      <c r="I61" s="124" t="str">
        <f>VLOOKUP(I$7,Графік!$M$5:$P$35,3,0)</f>
        <v>Р</v>
      </c>
      <c r="J61" s="124" t="str">
        <f>VLOOKUP(J$7,Графік!$M$5:$P$35,3,0)</f>
        <v>Р</v>
      </c>
      <c r="K61" s="124" t="str">
        <f>VLOOKUP(K$7,Графік!$M$5:$P$35,3,0)</f>
        <v>Р</v>
      </c>
      <c r="L61" s="124" t="str">
        <f>VLOOKUP(L$7,Графік!$M$5:$P$35,3,0)</f>
        <v>Р</v>
      </c>
      <c r="M61" s="124" t="str">
        <f>VLOOKUP(M$7,Графік!$M$5:$P$35,3,0)</f>
        <v>Р</v>
      </c>
      <c r="N61" s="124" t="str">
        <f>VLOOKUP(N$7,Графік!$M$5:$P$35,3,0)</f>
        <v>ВВ</v>
      </c>
      <c r="O61" s="124" t="str">
        <f>VLOOKUP(O$7,Графік!$M$5:$P$35,3,0)</f>
        <v>ВВ</v>
      </c>
      <c r="P61" s="124" t="str">
        <f>VLOOKUP(P$7,Графік!$M$5:$P$35,3,0)</f>
        <v>Р</v>
      </c>
      <c r="Q61" s="124" t="str">
        <f>VLOOKUP(Q$7,Графік!$M$5:$P$35,3,0)</f>
        <v>Р</v>
      </c>
      <c r="R61" s="124" t="str">
        <f>VLOOKUP(R$7,Графік!$M$5:$P$35,3,0)</f>
        <v>Р</v>
      </c>
      <c r="S61" s="124" t="str">
        <f>VLOOKUP(S$7,Графік!$M$5:$P$35,3,0)</f>
        <v>Р</v>
      </c>
      <c r="T61" s="124" t="str">
        <f>VLOOKUP(T$7,Графік!$M$5:$P$35,3,0)</f>
        <v>Р</v>
      </c>
      <c r="U61" s="124" t="str">
        <f>VLOOKUP(U$7,Графік!$M$5:$P$35,3,0)</f>
        <v>ВВ</v>
      </c>
      <c r="V61" s="124" t="str">
        <f>VLOOKUP(V$7,Графік!$M$5:$P$35,3,0)</f>
        <v>ВВ</v>
      </c>
      <c r="W61" s="159" t="str">
        <f>VLOOKUP(W$7,Графік!$M$5:$P$35,3,0)</f>
        <v>Р</v>
      </c>
      <c r="X61" s="159" t="str">
        <f>VLOOKUP(X$7,Графік!$M$5:$P$35,3,0)</f>
        <v>Р</v>
      </c>
      <c r="Y61" s="159" t="str">
        <f>VLOOKUP(Y$7,Графік!$M$5:$P$35,3,0)</f>
        <v>Р</v>
      </c>
      <c r="Z61" s="159" t="str">
        <f>VLOOKUP(Z$7,Графік!$M$5:$P$35,3,0)</f>
        <v>Р</v>
      </c>
      <c r="AA61" s="159" t="str">
        <f>VLOOKUP(AA$7,Графік!$M$5:$P$35,3,0)</f>
        <v>Р</v>
      </c>
      <c r="AB61" s="124" t="str">
        <f>VLOOKUP(AB$7,Графік!$M$5:$P$35,3,0)</f>
        <v>ВВ</v>
      </c>
      <c r="AC61" s="124" t="str">
        <f>VLOOKUP(AC$7,Графік!$M$5:$P$35,3,0)</f>
        <v>ВВ</v>
      </c>
      <c r="AD61" s="159" t="str">
        <f>VLOOKUP(AD$7,Графік!$M$5:$P$35,3,0)</f>
        <v>Р</v>
      </c>
      <c r="AE61" s="124" t="str">
        <f>VLOOKUP(AE$7,Графік!$M$5:$P$35,3,0)</f>
        <v>Р</v>
      </c>
      <c r="AF61" s="124" t="str">
        <f>VLOOKUP(AF$7,Графік!$M$5:$P$35,3,0)</f>
        <v>Р</v>
      </c>
      <c r="AG61" s="124" t="str">
        <f>VLOOKUP(AG$7,Графік!$M$5:$P$35,3,0)</f>
        <v>Р</v>
      </c>
      <c r="AH61" s="124"/>
      <c r="AI61" s="124"/>
      <c r="AJ61" s="125"/>
      <c r="AK61" s="321">
        <f ca="1">SUMIF($F61:$AJ64,"Р",$F62:$AJ62)</f>
        <v>136</v>
      </c>
      <c r="AL61" s="279">
        <f ca="1">SUMIF($F63:$AJ64,"НУ",$F64:$AJ64)</f>
        <v>0</v>
      </c>
      <c r="AM61" s="305">
        <f ca="1">SUMIF(F61:AJ64,"РВ",F62:AJ62)</f>
        <v>0</v>
      </c>
      <c r="AN61" s="308">
        <f ca="1">AK61+AL61+AM61</f>
        <v>136</v>
      </c>
      <c r="AO61" s="310">
        <f t="shared" ref="AO61" si="59">COUNTIF($F61:$AJ64,"=Р")</f>
        <v>20</v>
      </c>
      <c r="AP61" s="311">
        <f>COUNTIF($F61:$AJ64,"=ВВ")</f>
        <v>8</v>
      </c>
      <c r="AQ61" s="311">
        <f>COUNTIF($F61:$AJ64,"=В")</f>
        <v>0</v>
      </c>
      <c r="AR61" s="241">
        <f>COUNTIF($F61:$AJ64,"=НА")</f>
        <v>0</v>
      </c>
      <c r="AS61" s="241">
        <f>COUNTIF(F61:AJ64,"=ТН")</f>
        <v>0</v>
      </c>
      <c r="AT61" s="241">
        <f>COUNTIF($F61:$AJ64,"=ВД")</f>
        <v>0</v>
      </c>
      <c r="AU61" s="241">
        <f>COUNTIF($F61:$AJ64,"=ВП")</f>
        <v>0</v>
      </c>
      <c r="AV61" s="241">
        <f>COUNTIF($F61:$AJ64,"=ДД")</f>
        <v>0</v>
      </c>
      <c r="AW61" s="241">
        <f>COUNTIF($F61:$AJ64,"=П")</f>
        <v>0</v>
      </c>
      <c r="AX61" s="241">
        <f>COUNTIF($F61:$AJ64,"=ПР")</f>
        <v>0</v>
      </c>
      <c r="AY61" s="316">
        <f>COUNTIF($F61:$AJ64,"=І")</f>
        <v>0</v>
      </c>
      <c r="AZ61" s="316">
        <f>COUNTIF($F61:$AJ64,"=НЗ")</f>
        <v>0</v>
      </c>
      <c r="BA61" s="318">
        <f>IF(C61&gt;1,Графік!$P$36,"")</f>
        <v>160</v>
      </c>
    </row>
    <row r="62" spans="1:53" ht="15" customHeight="1" x14ac:dyDescent="0.2">
      <c r="A62" s="293"/>
      <c r="B62" s="296"/>
      <c r="C62" s="299"/>
      <c r="D62" s="302"/>
      <c r="E62" s="146"/>
      <c r="F62" s="96">
        <f t="shared" ref="F62:R62" si="60">IF(F61="Р",8,"")</f>
        <v>8</v>
      </c>
      <c r="G62" s="97" t="str">
        <f t="shared" si="60"/>
        <v/>
      </c>
      <c r="H62" s="97" t="str">
        <f t="shared" si="60"/>
        <v/>
      </c>
      <c r="I62" s="97">
        <f t="shared" si="60"/>
        <v>8</v>
      </c>
      <c r="J62" s="97">
        <f t="shared" si="60"/>
        <v>8</v>
      </c>
      <c r="K62" s="97">
        <f t="shared" si="60"/>
        <v>8</v>
      </c>
      <c r="L62" s="97">
        <f t="shared" si="60"/>
        <v>8</v>
      </c>
      <c r="M62" s="97">
        <f t="shared" si="60"/>
        <v>8</v>
      </c>
      <c r="N62" s="97" t="str">
        <f t="shared" si="60"/>
        <v/>
      </c>
      <c r="O62" s="97" t="str">
        <f t="shared" si="60"/>
        <v/>
      </c>
      <c r="P62" s="97">
        <f t="shared" si="60"/>
        <v>8</v>
      </c>
      <c r="Q62" s="97">
        <f t="shared" si="60"/>
        <v>8</v>
      </c>
      <c r="R62" s="97">
        <f t="shared" si="60"/>
        <v>8</v>
      </c>
      <c r="S62" s="97">
        <f t="shared" ref="S62:Y62" si="61">IF(S61="Р",8,"")</f>
        <v>8</v>
      </c>
      <c r="T62" s="97">
        <f t="shared" si="61"/>
        <v>8</v>
      </c>
      <c r="U62" s="97" t="str">
        <f t="shared" si="61"/>
        <v/>
      </c>
      <c r="V62" s="97" t="str">
        <f t="shared" si="61"/>
        <v/>
      </c>
      <c r="W62" s="160">
        <f t="shared" si="61"/>
        <v>8</v>
      </c>
      <c r="X62" s="160">
        <f t="shared" si="61"/>
        <v>8</v>
      </c>
      <c r="Y62" s="160">
        <f t="shared" si="61"/>
        <v>8</v>
      </c>
      <c r="Z62" s="160">
        <f t="shared" ref="Z62:AB62" si="62">IF(Z61="Р",8,"")</f>
        <v>8</v>
      </c>
      <c r="AA62" s="160">
        <f t="shared" si="62"/>
        <v>8</v>
      </c>
      <c r="AB62" s="97" t="str">
        <f t="shared" si="62"/>
        <v/>
      </c>
      <c r="AC62" s="97"/>
      <c r="AD62" s="160">
        <v>8</v>
      </c>
      <c r="AE62" s="97"/>
      <c r="AF62" s="97"/>
      <c r="AG62" s="97"/>
      <c r="AH62" s="97"/>
      <c r="AI62" s="97"/>
      <c r="AJ62" s="98"/>
      <c r="AK62" s="321"/>
      <c r="AL62" s="279"/>
      <c r="AM62" s="305"/>
      <c r="AN62" s="308"/>
      <c r="AO62" s="311"/>
      <c r="AP62" s="311"/>
      <c r="AQ62" s="311"/>
      <c r="AR62" s="241"/>
      <c r="AS62" s="241"/>
      <c r="AT62" s="241"/>
      <c r="AU62" s="241"/>
      <c r="AV62" s="241"/>
      <c r="AW62" s="241"/>
      <c r="AX62" s="241"/>
      <c r="AY62" s="316"/>
      <c r="AZ62" s="316"/>
      <c r="BA62" s="319"/>
    </row>
    <row r="63" spans="1:53" ht="15" customHeight="1" x14ac:dyDescent="0.2">
      <c r="A63" s="293"/>
      <c r="B63" s="296"/>
      <c r="C63" s="299"/>
      <c r="D63" s="302"/>
      <c r="E63" s="146"/>
      <c r="F63" s="100" t="str">
        <f t="shared" ref="F63:V63" si="63">IF(F64&gt;0,"НУ","")</f>
        <v/>
      </c>
      <c r="G63" s="101" t="str">
        <f t="shared" si="63"/>
        <v/>
      </c>
      <c r="H63" s="101" t="str">
        <f t="shared" si="63"/>
        <v/>
      </c>
      <c r="I63" s="101" t="str">
        <f t="shared" si="63"/>
        <v/>
      </c>
      <c r="J63" s="101" t="str">
        <f t="shared" si="63"/>
        <v/>
      </c>
      <c r="K63" s="101" t="str">
        <f t="shared" si="63"/>
        <v/>
      </c>
      <c r="L63" s="101" t="str">
        <f t="shared" si="63"/>
        <v/>
      </c>
      <c r="M63" s="101" t="str">
        <f t="shared" si="63"/>
        <v/>
      </c>
      <c r="N63" s="101" t="str">
        <f t="shared" si="63"/>
        <v/>
      </c>
      <c r="O63" s="101" t="str">
        <f t="shared" si="63"/>
        <v/>
      </c>
      <c r="P63" s="101" t="str">
        <f t="shared" si="63"/>
        <v/>
      </c>
      <c r="Q63" s="101" t="str">
        <f t="shared" si="63"/>
        <v/>
      </c>
      <c r="R63" s="101" t="str">
        <f t="shared" si="63"/>
        <v/>
      </c>
      <c r="S63" s="101" t="str">
        <f t="shared" si="63"/>
        <v/>
      </c>
      <c r="T63" s="101" t="str">
        <f t="shared" si="63"/>
        <v/>
      </c>
      <c r="U63" s="101" t="str">
        <f t="shared" si="63"/>
        <v/>
      </c>
      <c r="V63" s="101" t="str">
        <f t="shared" si="63"/>
        <v/>
      </c>
      <c r="W63" s="102"/>
      <c r="X63" s="102"/>
      <c r="Y63" s="102"/>
      <c r="Z63" s="102"/>
      <c r="AA63" s="102"/>
      <c r="AB63" s="101"/>
      <c r="AC63" s="101"/>
      <c r="AD63" s="102"/>
      <c r="AE63" s="101"/>
      <c r="AF63" s="101"/>
      <c r="AG63" s="101"/>
      <c r="AH63" s="101" t="str">
        <f t="shared" si="4"/>
        <v/>
      </c>
      <c r="AI63" s="101" t="str">
        <f t="shared" si="4"/>
        <v/>
      </c>
      <c r="AJ63" s="130" t="str">
        <f t="shared" si="4"/>
        <v/>
      </c>
      <c r="AK63" s="321"/>
      <c r="AL63" s="279"/>
      <c r="AM63" s="305"/>
      <c r="AN63" s="308"/>
      <c r="AO63" s="311"/>
      <c r="AP63" s="311"/>
      <c r="AQ63" s="311"/>
      <c r="AR63" s="241"/>
      <c r="AS63" s="241"/>
      <c r="AT63" s="241"/>
      <c r="AU63" s="241"/>
      <c r="AV63" s="241"/>
      <c r="AW63" s="241"/>
      <c r="AX63" s="241"/>
      <c r="AY63" s="316"/>
      <c r="AZ63" s="316"/>
      <c r="BA63" s="319"/>
    </row>
    <row r="64" spans="1:53" ht="15" customHeight="1" thickBot="1" x14ac:dyDescent="0.25">
      <c r="A64" s="294"/>
      <c r="B64" s="297"/>
      <c r="C64" s="300"/>
      <c r="D64" s="303"/>
      <c r="E64" s="147"/>
      <c r="F64" s="105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94"/>
      <c r="X64" s="194"/>
      <c r="Y64" s="194"/>
      <c r="Z64" s="194"/>
      <c r="AA64" s="194"/>
      <c r="AB64" s="106"/>
      <c r="AC64" s="106"/>
      <c r="AD64" s="194"/>
      <c r="AE64" s="106"/>
      <c r="AF64" s="106"/>
      <c r="AG64" s="106"/>
      <c r="AH64" s="106"/>
      <c r="AI64" s="106"/>
      <c r="AJ64" s="107"/>
      <c r="AK64" s="322"/>
      <c r="AL64" s="280"/>
      <c r="AM64" s="306"/>
      <c r="AN64" s="309"/>
      <c r="AO64" s="312"/>
      <c r="AP64" s="312"/>
      <c r="AQ64" s="312"/>
      <c r="AR64" s="242"/>
      <c r="AS64" s="242"/>
      <c r="AT64" s="242"/>
      <c r="AU64" s="242"/>
      <c r="AV64" s="242"/>
      <c r="AW64" s="242"/>
      <c r="AX64" s="242"/>
      <c r="AY64" s="317"/>
      <c r="AZ64" s="317"/>
      <c r="BA64" s="320"/>
    </row>
    <row r="65" spans="1:53" ht="15" customHeight="1" x14ac:dyDescent="0.2">
      <c r="A65" s="292">
        <v>15</v>
      </c>
      <c r="B65" s="295" t="str">
        <f>IFERROR(VLOOKUP($C65,Списки!$A$1:$C$4003,2,0),"")</f>
        <v>Чікурлій Надія Петрівна</v>
      </c>
      <c r="C65" s="343" t="s">
        <v>223</v>
      </c>
      <c r="D65" s="301" t="str">
        <f>IFERROR(VLOOKUP($C65,Списки!$A$1:$C$4003,3,0),"")</f>
        <v>фахівець з кадрів</v>
      </c>
      <c r="E65" s="145"/>
      <c r="F65" s="92" t="str">
        <f>VLOOKUP(F$7,Графік!$M$5:$P$35,3,0)</f>
        <v>Р</v>
      </c>
      <c r="G65" s="124" t="str">
        <f>VLOOKUP(G$7,Графік!$M$5:$P$35,3,0)</f>
        <v>ВВ</v>
      </c>
      <c r="H65" s="124" t="str">
        <f>VLOOKUP(H$7,Графік!$M$5:$P$35,3,0)</f>
        <v>ВВ</v>
      </c>
      <c r="I65" s="124" t="str">
        <f>VLOOKUP(I$7,Графік!$M$5:$P$35,3,0)</f>
        <v>Р</v>
      </c>
      <c r="J65" s="124" t="str">
        <f>VLOOKUP(J$7,Графік!$M$5:$P$35,3,0)</f>
        <v>Р</v>
      </c>
      <c r="K65" s="124" t="str">
        <f>VLOOKUP(K$7,Графік!$M$5:$P$35,3,0)</f>
        <v>Р</v>
      </c>
      <c r="L65" s="124" t="str">
        <f>VLOOKUP(L$7,Графік!$M$5:$P$35,3,0)</f>
        <v>Р</v>
      </c>
      <c r="M65" s="124" t="str">
        <f>VLOOKUP(M$7,Графік!$M$5:$P$35,3,0)</f>
        <v>Р</v>
      </c>
      <c r="N65" s="124" t="str">
        <f>VLOOKUP(N$7,Графік!$M$5:$P$35,3,0)</f>
        <v>ВВ</v>
      </c>
      <c r="O65" s="124" t="str">
        <f>VLOOKUP(O$7,Графік!$M$5:$P$35,3,0)</f>
        <v>ВВ</v>
      </c>
      <c r="P65" s="124" t="str">
        <f>VLOOKUP(P$7,Графік!$M$5:$P$35,3,0)</f>
        <v>Р</v>
      </c>
      <c r="Q65" s="124" t="str">
        <f>VLOOKUP(Q$7,Графік!$M$5:$P$35,3,0)</f>
        <v>Р</v>
      </c>
      <c r="R65" s="124" t="str">
        <f>VLOOKUP(R$7,Графік!$M$5:$P$35,3,0)</f>
        <v>Р</v>
      </c>
      <c r="S65" s="124" t="str">
        <f>VLOOKUP(S$7,Графік!$M$5:$P$35,3,0)</f>
        <v>Р</v>
      </c>
      <c r="T65" s="124" t="str">
        <f>VLOOKUP(T$7,Графік!$M$5:$P$35,3,0)</f>
        <v>Р</v>
      </c>
      <c r="U65" s="124" t="str">
        <f>VLOOKUP(U$7,Графік!$M$5:$P$35,3,0)</f>
        <v>ВВ</v>
      </c>
      <c r="V65" s="124" t="str">
        <f>VLOOKUP(V$7,Графік!$M$5:$P$35,3,0)</f>
        <v>ВВ</v>
      </c>
      <c r="W65" s="159" t="str">
        <f>VLOOKUP(W$7,Графік!$M$5:$P$35,3,0)</f>
        <v>Р</v>
      </c>
      <c r="X65" s="159" t="str">
        <f>VLOOKUP(X$7,Графік!$M$5:$P$35,3,0)</f>
        <v>Р</v>
      </c>
      <c r="Y65" s="159" t="str">
        <f>VLOOKUP(Y$7,Графік!$M$5:$P$35,3,0)</f>
        <v>Р</v>
      </c>
      <c r="Z65" s="159" t="str">
        <f>VLOOKUP(Z$7,Графік!$M$5:$P$35,3,0)</f>
        <v>Р</v>
      </c>
      <c r="AA65" s="159" t="str">
        <f>VLOOKUP(AA$7,Графік!$M$5:$P$35,3,0)</f>
        <v>Р</v>
      </c>
      <c r="AB65" s="124" t="str">
        <f>VLOOKUP(AB$7,Графік!$M$5:$P$35,3,0)</f>
        <v>ВВ</v>
      </c>
      <c r="AC65" s="124" t="str">
        <f>VLOOKUP(AC$7,Графік!$M$5:$P$35,3,0)</f>
        <v>ВВ</v>
      </c>
      <c r="AD65" s="159" t="str">
        <f>VLOOKUP(AD$7,Графік!$M$5:$P$35,3,0)</f>
        <v>Р</v>
      </c>
      <c r="AE65" s="124" t="str">
        <f>VLOOKUP(AE$7,Графік!$M$5:$P$35,3,0)</f>
        <v>Р</v>
      </c>
      <c r="AF65" s="124" t="str">
        <f>VLOOKUP(AF$7,Графік!$M$5:$P$35,3,0)</f>
        <v>Р</v>
      </c>
      <c r="AG65" s="124" t="str">
        <f>VLOOKUP(AG$7,Графік!$M$5:$P$35,3,0)</f>
        <v>Р</v>
      </c>
      <c r="AH65" s="124"/>
      <c r="AI65" s="124"/>
      <c r="AJ65" s="125"/>
      <c r="AK65" s="321">
        <f ca="1">SUMIF($F65:$AJ68,"Р",$F66:$AJ66)</f>
        <v>136</v>
      </c>
      <c r="AL65" s="279">
        <f ca="1">SUMIF($F67:$AJ68,"НУ",$F68:$AJ68)</f>
        <v>0</v>
      </c>
      <c r="AM65" s="305">
        <f ca="1">SUMIF(F65:AJ68,"РВ",F66:AJ66)</f>
        <v>0</v>
      </c>
      <c r="AN65" s="308">
        <f ca="1">AK65+AL65+AM65</f>
        <v>136</v>
      </c>
      <c r="AO65" s="310">
        <f t="shared" ref="AO65" si="64">COUNTIF($F65:$AJ68,"=Р")</f>
        <v>20</v>
      </c>
      <c r="AP65" s="311">
        <f>COUNTIF($F65:$AJ68,"=ВВ")</f>
        <v>8</v>
      </c>
      <c r="AQ65" s="311">
        <f>COUNTIF($F65:$AJ68,"=В")</f>
        <v>0</v>
      </c>
      <c r="AR65" s="241">
        <f>COUNTIF($F65:$AJ68,"=НА")</f>
        <v>0</v>
      </c>
      <c r="AS65" s="241">
        <f>COUNTIF(F65:AJ68,"=ТН")</f>
        <v>0</v>
      </c>
      <c r="AT65" s="241">
        <f>COUNTIF($F65:$AJ68,"=ВД")</f>
        <v>0</v>
      </c>
      <c r="AU65" s="241">
        <f>COUNTIF($F65:$AJ68,"=ВП")</f>
        <v>0</v>
      </c>
      <c r="AV65" s="241">
        <f>COUNTIF($F65:$AJ68,"=ДД")</f>
        <v>0</v>
      </c>
      <c r="AW65" s="241">
        <f>COUNTIF($F65:$AJ68,"=П")</f>
        <v>0</v>
      </c>
      <c r="AX65" s="241">
        <f>COUNTIF($F65:$AJ68,"=ПР")</f>
        <v>0</v>
      </c>
      <c r="AY65" s="316">
        <f>COUNTIF($F65:$AJ68,"=І")</f>
        <v>0</v>
      </c>
      <c r="AZ65" s="316">
        <f>COUNTIF($F65:$AJ68,"=НЗ")</f>
        <v>0</v>
      </c>
      <c r="BA65" s="318">
        <f>IF(C65&gt;1,Графік!$P$36,"")</f>
        <v>160</v>
      </c>
    </row>
    <row r="66" spans="1:53" ht="15" customHeight="1" x14ac:dyDescent="0.2">
      <c r="A66" s="293"/>
      <c r="B66" s="296"/>
      <c r="C66" s="299"/>
      <c r="D66" s="302"/>
      <c r="E66" s="146"/>
      <c r="F66" s="96">
        <f t="shared" ref="F66:R66" si="65">IF(F65="Р",8,"")</f>
        <v>8</v>
      </c>
      <c r="G66" s="97" t="str">
        <f t="shared" si="65"/>
        <v/>
      </c>
      <c r="H66" s="97" t="str">
        <f t="shared" si="65"/>
        <v/>
      </c>
      <c r="I66" s="97">
        <f t="shared" si="65"/>
        <v>8</v>
      </c>
      <c r="J66" s="97">
        <f t="shared" si="65"/>
        <v>8</v>
      </c>
      <c r="K66" s="97">
        <f t="shared" si="65"/>
        <v>8</v>
      </c>
      <c r="L66" s="97">
        <f t="shared" si="65"/>
        <v>8</v>
      </c>
      <c r="M66" s="97">
        <f t="shared" si="65"/>
        <v>8</v>
      </c>
      <c r="N66" s="97" t="str">
        <f t="shared" si="65"/>
        <v/>
      </c>
      <c r="O66" s="97" t="str">
        <f t="shared" si="65"/>
        <v/>
      </c>
      <c r="P66" s="97">
        <f t="shared" si="65"/>
        <v>8</v>
      </c>
      <c r="Q66" s="97">
        <f t="shared" si="65"/>
        <v>8</v>
      </c>
      <c r="R66" s="97">
        <f t="shared" si="65"/>
        <v>8</v>
      </c>
      <c r="S66" s="97">
        <f t="shared" ref="S66:Y66" si="66">IF(S65="Р",8,"")</f>
        <v>8</v>
      </c>
      <c r="T66" s="97">
        <f t="shared" si="66"/>
        <v>8</v>
      </c>
      <c r="U66" s="97" t="str">
        <f t="shared" si="66"/>
        <v/>
      </c>
      <c r="V66" s="97" t="str">
        <f t="shared" si="66"/>
        <v/>
      </c>
      <c r="W66" s="160">
        <f t="shared" si="66"/>
        <v>8</v>
      </c>
      <c r="X66" s="160">
        <f t="shared" si="66"/>
        <v>8</v>
      </c>
      <c r="Y66" s="160">
        <f t="shared" si="66"/>
        <v>8</v>
      </c>
      <c r="Z66" s="160">
        <f t="shared" ref="Z66:AB66" si="67">IF(Z65="Р",8,"")</f>
        <v>8</v>
      </c>
      <c r="AA66" s="160">
        <f t="shared" si="67"/>
        <v>8</v>
      </c>
      <c r="AB66" s="97" t="str">
        <f t="shared" si="67"/>
        <v/>
      </c>
      <c r="AC66" s="97"/>
      <c r="AD66" s="160">
        <v>8</v>
      </c>
      <c r="AE66" s="97"/>
      <c r="AF66" s="97"/>
      <c r="AG66" s="97"/>
      <c r="AH66" s="97"/>
      <c r="AI66" s="97"/>
      <c r="AJ66" s="98"/>
      <c r="AK66" s="321"/>
      <c r="AL66" s="279"/>
      <c r="AM66" s="305"/>
      <c r="AN66" s="308"/>
      <c r="AO66" s="311"/>
      <c r="AP66" s="311"/>
      <c r="AQ66" s="311"/>
      <c r="AR66" s="241"/>
      <c r="AS66" s="241"/>
      <c r="AT66" s="241"/>
      <c r="AU66" s="241"/>
      <c r="AV66" s="241"/>
      <c r="AW66" s="241"/>
      <c r="AX66" s="241"/>
      <c r="AY66" s="316"/>
      <c r="AZ66" s="316"/>
      <c r="BA66" s="319"/>
    </row>
    <row r="67" spans="1:53" ht="15" customHeight="1" x14ac:dyDescent="0.2">
      <c r="A67" s="293"/>
      <c r="B67" s="296"/>
      <c r="C67" s="299"/>
      <c r="D67" s="302"/>
      <c r="E67" s="146"/>
      <c r="F67" s="100" t="str">
        <f t="shared" ref="F67:V67" si="68">IF(F68&gt;0,"НУ","")</f>
        <v/>
      </c>
      <c r="G67" s="101" t="str">
        <f t="shared" si="68"/>
        <v/>
      </c>
      <c r="H67" s="101" t="str">
        <f t="shared" si="68"/>
        <v/>
      </c>
      <c r="I67" s="101" t="str">
        <f t="shared" si="68"/>
        <v/>
      </c>
      <c r="J67" s="101" t="str">
        <f t="shared" si="68"/>
        <v/>
      </c>
      <c r="K67" s="101" t="str">
        <f t="shared" si="68"/>
        <v/>
      </c>
      <c r="L67" s="101" t="str">
        <f t="shared" si="68"/>
        <v/>
      </c>
      <c r="M67" s="101" t="str">
        <f t="shared" si="68"/>
        <v/>
      </c>
      <c r="N67" s="101" t="str">
        <f t="shared" si="68"/>
        <v/>
      </c>
      <c r="O67" s="101" t="str">
        <f t="shared" si="68"/>
        <v/>
      </c>
      <c r="P67" s="101" t="str">
        <f t="shared" si="68"/>
        <v/>
      </c>
      <c r="Q67" s="101" t="str">
        <f t="shared" si="68"/>
        <v/>
      </c>
      <c r="R67" s="101" t="str">
        <f t="shared" si="68"/>
        <v/>
      </c>
      <c r="S67" s="101" t="str">
        <f t="shared" si="68"/>
        <v/>
      </c>
      <c r="T67" s="101" t="str">
        <f t="shared" si="68"/>
        <v/>
      </c>
      <c r="U67" s="101" t="str">
        <f t="shared" si="68"/>
        <v/>
      </c>
      <c r="V67" s="101" t="str">
        <f t="shared" si="68"/>
        <v/>
      </c>
      <c r="W67" s="102"/>
      <c r="X67" s="102"/>
      <c r="Y67" s="102"/>
      <c r="Z67" s="102"/>
      <c r="AA67" s="102"/>
      <c r="AB67" s="101"/>
      <c r="AC67" s="101"/>
      <c r="AD67" s="102"/>
      <c r="AE67" s="101"/>
      <c r="AF67" s="101"/>
      <c r="AG67" s="101"/>
      <c r="AH67" s="101" t="str">
        <f t="shared" si="4"/>
        <v/>
      </c>
      <c r="AI67" s="101" t="str">
        <f t="shared" si="4"/>
        <v/>
      </c>
      <c r="AJ67" s="130" t="str">
        <f t="shared" si="4"/>
        <v/>
      </c>
      <c r="AK67" s="321"/>
      <c r="AL67" s="279"/>
      <c r="AM67" s="305"/>
      <c r="AN67" s="308"/>
      <c r="AO67" s="311"/>
      <c r="AP67" s="311"/>
      <c r="AQ67" s="311"/>
      <c r="AR67" s="241"/>
      <c r="AS67" s="241"/>
      <c r="AT67" s="241"/>
      <c r="AU67" s="241"/>
      <c r="AV67" s="241"/>
      <c r="AW67" s="241"/>
      <c r="AX67" s="241"/>
      <c r="AY67" s="316"/>
      <c r="AZ67" s="316"/>
      <c r="BA67" s="319"/>
    </row>
    <row r="68" spans="1:53" ht="15" customHeight="1" thickBot="1" x14ac:dyDescent="0.25">
      <c r="A68" s="294"/>
      <c r="B68" s="297"/>
      <c r="C68" s="300"/>
      <c r="D68" s="303"/>
      <c r="E68" s="147"/>
      <c r="F68" s="105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94"/>
      <c r="X68" s="194"/>
      <c r="Y68" s="194"/>
      <c r="Z68" s="194"/>
      <c r="AA68" s="194"/>
      <c r="AB68" s="106"/>
      <c r="AC68" s="106"/>
      <c r="AD68" s="194"/>
      <c r="AE68" s="106"/>
      <c r="AF68" s="106"/>
      <c r="AG68" s="106"/>
      <c r="AH68" s="106"/>
      <c r="AI68" s="106"/>
      <c r="AJ68" s="107"/>
      <c r="AK68" s="322"/>
      <c r="AL68" s="280"/>
      <c r="AM68" s="306"/>
      <c r="AN68" s="309"/>
      <c r="AO68" s="312"/>
      <c r="AP68" s="312"/>
      <c r="AQ68" s="312"/>
      <c r="AR68" s="242"/>
      <c r="AS68" s="242"/>
      <c r="AT68" s="242"/>
      <c r="AU68" s="242"/>
      <c r="AV68" s="242"/>
      <c r="AW68" s="242"/>
      <c r="AX68" s="242"/>
      <c r="AY68" s="317"/>
      <c r="AZ68" s="317"/>
      <c r="BA68" s="320"/>
    </row>
    <row r="69" spans="1:53" ht="15" customHeight="1" x14ac:dyDescent="0.2">
      <c r="A69" s="292">
        <v>16</v>
      </c>
      <c r="B69" s="295" t="str">
        <f>IFERROR(VLOOKUP($C69,Списки!$A$1:$C$4003,2,0),"")</f>
        <v>Юречко Ірина Павлівна</v>
      </c>
      <c r="C69" s="343" t="s">
        <v>225</v>
      </c>
      <c r="D69" s="301" t="str">
        <f>IFERROR(VLOOKUP($C69,Списки!$A$1:$C$4003,3,0),"")</f>
        <v>фахівець з кадрів</v>
      </c>
      <c r="E69" s="145"/>
      <c r="F69" s="92" t="str">
        <f>VLOOKUP(F$7,Графік!$M$5:$P$35,3,0)</f>
        <v>Р</v>
      </c>
      <c r="G69" s="124" t="str">
        <f>VLOOKUP(G$7,Графік!$M$5:$P$35,3,0)</f>
        <v>ВВ</v>
      </c>
      <c r="H69" s="124" t="str">
        <f>VLOOKUP(H$7,Графік!$M$5:$P$35,3,0)</f>
        <v>ВВ</v>
      </c>
      <c r="I69" s="124" t="str">
        <f>VLOOKUP(I$7,Графік!$M$5:$P$35,3,0)</f>
        <v>Р</v>
      </c>
      <c r="J69" s="124" t="str">
        <f>VLOOKUP(J$7,Графік!$M$5:$P$35,3,0)</f>
        <v>Р</v>
      </c>
      <c r="K69" s="124" t="str">
        <f>VLOOKUP(K$7,Графік!$M$5:$P$35,3,0)</f>
        <v>Р</v>
      </c>
      <c r="L69" s="124" t="str">
        <f>VLOOKUP(L$7,Графік!$M$5:$P$35,3,0)</f>
        <v>Р</v>
      </c>
      <c r="M69" s="124" t="str">
        <f>VLOOKUP(M$7,Графік!$M$5:$P$35,3,0)</f>
        <v>Р</v>
      </c>
      <c r="N69" s="124" t="str">
        <f>VLOOKUP(N$7,Графік!$M$5:$P$35,3,0)</f>
        <v>ВВ</v>
      </c>
      <c r="O69" s="124" t="str">
        <f>VLOOKUP(O$7,Графік!$M$5:$P$35,3,0)</f>
        <v>ВВ</v>
      </c>
      <c r="P69" s="124" t="str">
        <f>VLOOKUP(P$7,Графік!$M$5:$P$35,3,0)</f>
        <v>Р</v>
      </c>
      <c r="Q69" s="124" t="str">
        <f>VLOOKUP(Q$7,Графік!$M$5:$P$35,3,0)</f>
        <v>Р</v>
      </c>
      <c r="R69" s="124" t="str">
        <f>VLOOKUP(R$7,Графік!$M$5:$P$35,3,0)</f>
        <v>Р</v>
      </c>
      <c r="S69" s="124" t="str">
        <f>VLOOKUP(S$7,Графік!$M$5:$P$35,3,0)</f>
        <v>Р</v>
      </c>
      <c r="T69" s="124" t="str">
        <f>VLOOKUP(T$7,Графік!$M$5:$P$35,3,0)</f>
        <v>Р</v>
      </c>
      <c r="U69" s="124" t="str">
        <f>VLOOKUP(U$7,Графік!$M$5:$P$35,3,0)</f>
        <v>ВВ</v>
      </c>
      <c r="V69" s="124" t="str">
        <f>VLOOKUP(V$7,Графік!$M$5:$P$35,3,0)</f>
        <v>ВВ</v>
      </c>
      <c r="W69" s="159" t="str">
        <f>VLOOKUP(W$7,Графік!$M$5:$P$35,3,0)</f>
        <v>Р</v>
      </c>
      <c r="X69" s="159" t="str">
        <f>VLOOKUP(X$7,Графік!$M$5:$P$35,3,0)</f>
        <v>Р</v>
      </c>
      <c r="Y69" s="159" t="str">
        <f>VLOOKUP(Y$7,Графік!$M$5:$P$35,3,0)</f>
        <v>Р</v>
      </c>
      <c r="Z69" s="159" t="str">
        <f>VLOOKUP(Z$7,Графік!$M$5:$P$35,3,0)</f>
        <v>Р</v>
      </c>
      <c r="AA69" s="159" t="str">
        <f>VLOOKUP(AA$7,Графік!$M$5:$P$35,3,0)</f>
        <v>Р</v>
      </c>
      <c r="AB69" s="124" t="str">
        <f>VLOOKUP(AB$7,Графік!$M$5:$P$35,3,0)</f>
        <v>ВВ</v>
      </c>
      <c r="AC69" s="124" t="str">
        <f>VLOOKUP(AC$7,Графік!$M$5:$P$35,3,0)</f>
        <v>ВВ</v>
      </c>
      <c r="AD69" s="159" t="str">
        <f>VLOOKUP(AD$7,Графік!$M$5:$P$35,3,0)</f>
        <v>Р</v>
      </c>
      <c r="AE69" s="124" t="str">
        <f>VLOOKUP(AE$7,Графік!$M$5:$P$35,3,0)</f>
        <v>Р</v>
      </c>
      <c r="AF69" s="124" t="s">
        <v>647</v>
      </c>
      <c r="AG69" s="124" t="s">
        <v>647</v>
      </c>
      <c r="AH69" s="124"/>
      <c r="AI69" s="124"/>
      <c r="AJ69" s="125"/>
      <c r="AK69" s="321">
        <f ca="1">SUMIF($F69:$AJ72,"Р",$F70:$AJ70)</f>
        <v>136</v>
      </c>
      <c r="AL69" s="279">
        <f ca="1">SUMIF($F71:$AJ72,"НУ",$F72:$AJ72)</f>
        <v>0</v>
      </c>
      <c r="AM69" s="305">
        <f ca="1">SUMIF(F69:AJ72,"РВ",F70:AJ70)</f>
        <v>0</v>
      </c>
      <c r="AN69" s="308">
        <f ca="1">AK69+AL69+AM69</f>
        <v>136</v>
      </c>
      <c r="AO69" s="310">
        <f t="shared" ref="AO69" si="69">COUNTIF($F69:$AJ72,"=Р")</f>
        <v>18</v>
      </c>
      <c r="AP69" s="311">
        <f>COUNTIF($F69:$AJ72,"=ВВ")</f>
        <v>8</v>
      </c>
      <c r="AQ69" s="311">
        <f>COUNTIF($F69:$AJ72,"=В")</f>
        <v>0</v>
      </c>
      <c r="AR69" s="241">
        <f>COUNTIF($F69:$AJ72,"=НА")</f>
        <v>0</v>
      </c>
      <c r="AS69" s="241">
        <f>COUNTIF(F69:AJ72,"=ТН")</f>
        <v>0</v>
      </c>
      <c r="AT69" s="241">
        <f>COUNTIF($F69:$AJ72,"=ВД")</f>
        <v>2</v>
      </c>
      <c r="AU69" s="241">
        <f>COUNTIF($F69:$AJ72,"=ВП")</f>
        <v>0</v>
      </c>
      <c r="AV69" s="241">
        <f>COUNTIF($F69:$AJ72,"=ДД")</f>
        <v>0</v>
      </c>
      <c r="AW69" s="241">
        <f>COUNTIF($F69:$AJ72,"=П")</f>
        <v>0</v>
      </c>
      <c r="AX69" s="241">
        <f>COUNTIF($F69:$AJ72,"=ПР")</f>
        <v>0</v>
      </c>
      <c r="AY69" s="316">
        <f>COUNTIF($F69:$AJ72,"=І")</f>
        <v>0</v>
      </c>
      <c r="AZ69" s="316">
        <f>COUNTIF($F69:$AJ72,"=НЗ")</f>
        <v>0</v>
      </c>
      <c r="BA69" s="318">
        <f>IF(C69&gt;1,Графік!$P$36,"")</f>
        <v>160</v>
      </c>
    </row>
    <row r="70" spans="1:53" ht="15" customHeight="1" x14ac:dyDescent="0.2">
      <c r="A70" s="293"/>
      <c r="B70" s="296"/>
      <c r="C70" s="299"/>
      <c r="D70" s="302"/>
      <c r="E70" s="146"/>
      <c r="F70" s="96">
        <f t="shared" ref="F70:R70" si="70">IF(F69="Р",8,"")</f>
        <v>8</v>
      </c>
      <c r="G70" s="97" t="str">
        <f t="shared" si="70"/>
        <v/>
      </c>
      <c r="H70" s="97" t="str">
        <f t="shared" si="70"/>
        <v/>
      </c>
      <c r="I70" s="97">
        <f t="shared" si="70"/>
        <v>8</v>
      </c>
      <c r="J70" s="97">
        <f t="shared" si="70"/>
        <v>8</v>
      </c>
      <c r="K70" s="97">
        <f t="shared" si="70"/>
        <v>8</v>
      </c>
      <c r="L70" s="97">
        <f t="shared" si="70"/>
        <v>8</v>
      </c>
      <c r="M70" s="97">
        <f t="shared" si="70"/>
        <v>8</v>
      </c>
      <c r="N70" s="97" t="str">
        <f t="shared" si="70"/>
        <v/>
      </c>
      <c r="O70" s="97" t="str">
        <f t="shared" si="70"/>
        <v/>
      </c>
      <c r="P70" s="97">
        <f t="shared" si="70"/>
        <v>8</v>
      </c>
      <c r="Q70" s="97">
        <f t="shared" si="70"/>
        <v>8</v>
      </c>
      <c r="R70" s="97">
        <f t="shared" si="70"/>
        <v>8</v>
      </c>
      <c r="S70" s="97">
        <f t="shared" ref="S70:Y70" si="71">IF(S69="Р",8,"")</f>
        <v>8</v>
      </c>
      <c r="T70" s="97">
        <f t="shared" si="71"/>
        <v>8</v>
      </c>
      <c r="U70" s="97" t="str">
        <f t="shared" si="71"/>
        <v/>
      </c>
      <c r="V70" s="97" t="str">
        <f t="shared" si="71"/>
        <v/>
      </c>
      <c r="W70" s="160">
        <f t="shared" si="71"/>
        <v>8</v>
      </c>
      <c r="X70" s="160">
        <f t="shared" si="71"/>
        <v>8</v>
      </c>
      <c r="Y70" s="160">
        <f t="shared" si="71"/>
        <v>8</v>
      </c>
      <c r="Z70" s="160">
        <f t="shared" ref="Z70:AB70" si="72">IF(Z69="Р",8,"")</f>
        <v>8</v>
      </c>
      <c r="AA70" s="160">
        <f t="shared" si="72"/>
        <v>8</v>
      </c>
      <c r="AB70" s="97" t="str">
        <f t="shared" si="72"/>
        <v/>
      </c>
      <c r="AC70" s="97"/>
      <c r="AD70" s="160">
        <v>8</v>
      </c>
      <c r="AE70" s="97"/>
      <c r="AF70" s="97"/>
      <c r="AG70" s="97"/>
      <c r="AH70" s="97"/>
      <c r="AI70" s="97"/>
      <c r="AJ70" s="98"/>
      <c r="AK70" s="321"/>
      <c r="AL70" s="279"/>
      <c r="AM70" s="305"/>
      <c r="AN70" s="308"/>
      <c r="AO70" s="311"/>
      <c r="AP70" s="311"/>
      <c r="AQ70" s="311"/>
      <c r="AR70" s="241"/>
      <c r="AS70" s="241"/>
      <c r="AT70" s="241"/>
      <c r="AU70" s="241"/>
      <c r="AV70" s="241"/>
      <c r="AW70" s="241"/>
      <c r="AX70" s="241"/>
      <c r="AY70" s="316"/>
      <c r="AZ70" s="316"/>
      <c r="BA70" s="319"/>
    </row>
    <row r="71" spans="1:53" ht="15" customHeight="1" x14ac:dyDescent="0.2">
      <c r="A71" s="293"/>
      <c r="B71" s="296"/>
      <c r="C71" s="299"/>
      <c r="D71" s="302"/>
      <c r="E71" s="146"/>
      <c r="F71" s="100" t="str">
        <f t="shared" ref="F71:V71" si="73">IF(F72&gt;0,"НУ","")</f>
        <v/>
      </c>
      <c r="G71" s="101" t="str">
        <f t="shared" si="73"/>
        <v/>
      </c>
      <c r="H71" s="101" t="str">
        <f t="shared" si="73"/>
        <v/>
      </c>
      <c r="I71" s="101" t="str">
        <f t="shared" si="73"/>
        <v/>
      </c>
      <c r="J71" s="101" t="str">
        <f t="shared" si="73"/>
        <v/>
      </c>
      <c r="K71" s="101" t="str">
        <f t="shared" si="73"/>
        <v/>
      </c>
      <c r="L71" s="101" t="str">
        <f t="shared" si="73"/>
        <v/>
      </c>
      <c r="M71" s="101" t="str">
        <f t="shared" si="73"/>
        <v/>
      </c>
      <c r="N71" s="101" t="str">
        <f t="shared" si="73"/>
        <v/>
      </c>
      <c r="O71" s="101" t="str">
        <f t="shared" si="73"/>
        <v/>
      </c>
      <c r="P71" s="101" t="str">
        <f t="shared" si="73"/>
        <v/>
      </c>
      <c r="Q71" s="101" t="str">
        <f t="shared" si="73"/>
        <v/>
      </c>
      <c r="R71" s="101" t="str">
        <f t="shared" si="73"/>
        <v/>
      </c>
      <c r="S71" s="101" t="str">
        <f t="shared" si="73"/>
        <v/>
      </c>
      <c r="T71" s="101" t="str">
        <f t="shared" si="73"/>
        <v/>
      </c>
      <c r="U71" s="101" t="str">
        <f t="shared" si="73"/>
        <v/>
      </c>
      <c r="V71" s="101" t="str">
        <f t="shared" si="73"/>
        <v/>
      </c>
      <c r="W71" s="102"/>
      <c r="X71" s="102"/>
      <c r="Y71" s="102"/>
      <c r="Z71" s="102"/>
      <c r="AA71" s="102"/>
      <c r="AB71" s="101"/>
      <c r="AC71" s="101"/>
      <c r="AD71" s="102"/>
      <c r="AE71" s="101"/>
      <c r="AF71" s="101"/>
      <c r="AG71" s="101"/>
      <c r="AH71" s="101" t="str">
        <f t="shared" si="4"/>
        <v/>
      </c>
      <c r="AI71" s="101" t="str">
        <f t="shared" si="4"/>
        <v/>
      </c>
      <c r="AJ71" s="130" t="str">
        <f t="shared" si="4"/>
        <v/>
      </c>
      <c r="AK71" s="321"/>
      <c r="AL71" s="279"/>
      <c r="AM71" s="305"/>
      <c r="AN71" s="308"/>
      <c r="AO71" s="311"/>
      <c r="AP71" s="311"/>
      <c r="AQ71" s="311"/>
      <c r="AR71" s="241"/>
      <c r="AS71" s="241"/>
      <c r="AT71" s="241"/>
      <c r="AU71" s="241"/>
      <c r="AV71" s="241"/>
      <c r="AW71" s="241"/>
      <c r="AX71" s="241"/>
      <c r="AY71" s="316"/>
      <c r="AZ71" s="316"/>
      <c r="BA71" s="319"/>
    </row>
    <row r="72" spans="1:53" ht="15" customHeight="1" thickBot="1" x14ac:dyDescent="0.25">
      <c r="A72" s="294"/>
      <c r="B72" s="297"/>
      <c r="C72" s="300"/>
      <c r="D72" s="303"/>
      <c r="E72" s="147"/>
      <c r="F72" s="105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94"/>
      <c r="X72" s="194"/>
      <c r="Y72" s="194"/>
      <c r="Z72" s="194"/>
      <c r="AA72" s="194"/>
      <c r="AB72" s="106"/>
      <c r="AC72" s="106"/>
      <c r="AD72" s="194"/>
      <c r="AE72" s="106"/>
      <c r="AF72" s="106"/>
      <c r="AG72" s="106"/>
      <c r="AH72" s="106"/>
      <c r="AI72" s="106"/>
      <c r="AJ72" s="107"/>
      <c r="AK72" s="322"/>
      <c r="AL72" s="280"/>
      <c r="AM72" s="306"/>
      <c r="AN72" s="309"/>
      <c r="AO72" s="312"/>
      <c r="AP72" s="312"/>
      <c r="AQ72" s="312"/>
      <c r="AR72" s="242"/>
      <c r="AS72" s="242"/>
      <c r="AT72" s="242"/>
      <c r="AU72" s="242"/>
      <c r="AV72" s="242"/>
      <c r="AW72" s="242"/>
      <c r="AX72" s="242"/>
      <c r="AY72" s="317"/>
      <c r="AZ72" s="317"/>
      <c r="BA72" s="320"/>
    </row>
    <row r="73" spans="1:53" ht="12.75" customHeight="1" x14ac:dyDescent="0.2">
      <c r="A73" s="292">
        <v>17</v>
      </c>
      <c r="B73" s="295" t="str">
        <f>IFERROR(VLOOKUP($C73,Списки!$A$1:$C$4003,2,0),"")</f>
        <v>Антошевська Світлана Іллівна</v>
      </c>
      <c r="C73" s="343" t="s">
        <v>510</v>
      </c>
      <c r="D73" s="301" t="str">
        <f>IFERROR(VLOOKUP($C73,Списки!$A$1:$C$4003,3,0),"")</f>
        <v>кур'єр</v>
      </c>
      <c r="E73" s="145"/>
      <c r="F73" s="92" t="str">
        <f>VLOOKUP(F$7,Графік!$M$5:$P$35,3,0)</f>
        <v>Р</v>
      </c>
      <c r="G73" s="124" t="str">
        <f>VLOOKUP(G$7,Графік!$M$5:$P$35,3,0)</f>
        <v>ВВ</v>
      </c>
      <c r="H73" s="124" t="str">
        <f>VLOOKUP(H$7,Графік!$M$5:$P$35,3,0)</f>
        <v>ВВ</v>
      </c>
      <c r="I73" s="124" t="str">
        <f>VLOOKUP(I$7,Графік!$M$5:$P$35,3,0)</f>
        <v>Р</v>
      </c>
      <c r="J73" s="124" t="str">
        <f>VLOOKUP(J$7,Графік!$M$5:$P$35,3,0)</f>
        <v>Р</v>
      </c>
      <c r="K73" s="124" t="str">
        <f>VLOOKUP(K$7,Графік!$M$5:$P$35,3,0)</f>
        <v>Р</v>
      </c>
      <c r="L73" s="124" t="str">
        <f>VLOOKUP(L$7,Графік!$M$5:$P$35,3,0)</f>
        <v>Р</v>
      </c>
      <c r="M73" s="124" t="str">
        <f>VLOOKUP(M$7,Графік!$M$5:$P$35,3,0)</f>
        <v>Р</v>
      </c>
      <c r="N73" s="124" t="str">
        <f>VLOOKUP(N$7,Графік!$M$5:$P$35,3,0)</f>
        <v>ВВ</v>
      </c>
      <c r="O73" s="124" t="str">
        <f>VLOOKUP(O$7,Графік!$M$5:$P$35,3,0)</f>
        <v>ВВ</v>
      </c>
      <c r="P73" s="124" t="str">
        <f>VLOOKUP(P$7,Графік!$M$5:$P$35,3,0)</f>
        <v>Р</v>
      </c>
      <c r="Q73" s="124" t="str">
        <f>VLOOKUP(Q$7,Графік!$M$5:$P$35,3,0)</f>
        <v>Р</v>
      </c>
      <c r="R73" s="124" t="str">
        <f>VLOOKUP(R$7,Графік!$M$5:$P$35,3,0)</f>
        <v>Р</v>
      </c>
      <c r="S73" s="124" t="str">
        <f>VLOOKUP(S$7,Графік!$M$5:$P$35,3,0)</f>
        <v>Р</v>
      </c>
      <c r="T73" s="124" t="str">
        <f>VLOOKUP(T$7,Графік!$M$5:$P$35,3,0)</f>
        <v>Р</v>
      </c>
      <c r="U73" s="124" t="str">
        <f>VLOOKUP(U$7,Графік!$M$5:$P$35,3,0)</f>
        <v>ВВ</v>
      </c>
      <c r="V73" s="124" t="str">
        <f>VLOOKUP(V$7,Графік!$M$5:$P$35,3,0)</f>
        <v>ВВ</v>
      </c>
      <c r="W73" s="159" t="str">
        <f>VLOOKUP(W$7,Графік!$M$5:$P$35,3,0)</f>
        <v>Р</v>
      </c>
      <c r="X73" s="159" t="str">
        <f>VLOOKUP(X$7,Графік!$M$5:$P$35,3,0)</f>
        <v>Р</v>
      </c>
      <c r="Y73" s="159" t="str">
        <f>VLOOKUP(Y$7,Графік!$M$5:$P$35,3,0)</f>
        <v>Р</v>
      </c>
      <c r="Z73" s="159" t="str">
        <f>VLOOKUP(Z$7,Графік!$M$5:$P$35,3,0)</f>
        <v>Р</v>
      </c>
      <c r="AA73" s="159" t="str">
        <f>VLOOKUP(AA$7,Графік!$M$5:$P$35,3,0)</f>
        <v>Р</v>
      </c>
      <c r="AB73" s="124" t="str">
        <f>VLOOKUP(AB$7,Графік!$M$5:$P$35,3,0)</f>
        <v>ВВ</v>
      </c>
      <c r="AC73" s="124" t="str">
        <f>VLOOKUP(AC$7,Графік!$M$5:$P$35,3,0)</f>
        <v>ВВ</v>
      </c>
      <c r="AD73" s="159" t="s">
        <v>10</v>
      </c>
      <c r="AE73" s="124" t="s">
        <v>10</v>
      </c>
      <c r="AF73" s="124" t="s">
        <v>10</v>
      </c>
      <c r="AG73" s="124" t="s">
        <v>10</v>
      </c>
      <c r="AH73" s="124"/>
      <c r="AI73" s="124"/>
      <c r="AJ73" s="125"/>
      <c r="AK73" s="321">
        <f ca="1">SUMIF($F73:$AJ76,"Р",$F74:$AJ74)</f>
        <v>160</v>
      </c>
      <c r="AL73" s="279">
        <f ca="1">SUMIF($F75:$AJ76,"НУ",$F76:$AJ76)</f>
        <v>0</v>
      </c>
      <c r="AM73" s="305">
        <f ca="1">SUMIF(F73:AJ76,"РВ",F74:AJ74)</f>
        <v>0</v>
      </c>
      <c r="AN73" s="308">
        <f ca="1">AK73+AL73+AM73</f>
        <v>160</v>
      </c>
      <c r="AO73" s="310">
        <f>COUNTIF($F73:$AJ76,"=Р")</f>
        <v>20</v>
      </c>
      <c r="AP73" s="311">
        <f>COUNTIF($F73:$AJ76,"=ВВ")</f>
        <v>8</v>
      </c>
      <c r="AQ73" s="311">
        <f>COUNTIF($F73:$AJ76,"=В")</f>
        <v>0</v>
      </c>
      <c r="AR73" s="241">
        <f>COUNTIF($F73:$AJ76,"=НА")</f>
        <v>0</v>
      </c>
      <c r="AS73" s="241">
        <f>COUNTIF(F73:AJ76,"=ТН")</f>
        <v>0</v>
      </c>
      <c r="AT73" s="241">
        <f>COUNTIF($F73:$AJ76,"=ВД")</f>
        <v>0</v>
      </c>
      <c r="AU73" s="241">
        <f>COUNTIF($F73:$AJ76,"=ВП")</f>
        <v>0</v>
      </c>
      <c r="AV73" s="241">
        <f>COUNTIF($F73:$AJ76,"=ДД")</f>
        <v>0</v>
      </c>
      <c r="AW73" s="241">
        <f>COUNTIF($F73:$AJ76,"=П")</f>
        <v>0</v>
      </c>
      <c r="AX73" s="241">
        <f>COUNTIF($F73:$AJ76,"=ПР")</f>
        <v>0</v>
      </c>
      <c r="AY73" s="316">
        <f>COUNTIF($F73:$AJ76,"=І")</f>
        <v>0</v>
      </c>
      <c r="AZ73" s="316">
        <f>COUNTIF($F73:$AJ76,"=НЗ")</f>
        <v>0</v>
      </c>
      <c r="BA73" s="318">
        <f>IF(C73&gt;1,Графік!$P$36,"")</f>
        <v>160</v>
      </c>
    </row>
    <row r="74" spans="1:53" ht="12.75" customHeight="1" x14ac:dyDescent="0.2">
      <c r="A74" s="293"/>
      <c r="B74" s="296"/>
      <c r="C74" s="299"/>
      <c r="D74" s="302"/>
      <c r="E74" s="146"/>
      <c r="F74" s="96">
        <f t="shared" ref="F74:R74" si="74">IF(F73="Р",8,"")</f>
        <v>8</v>
      </c>
      <c r="G74" s="97" t="str">
        <f t="shared" si="74"/>
        <v/>
      </c>
      <c r="H74" s="97" t="str">
        <f t="shared" si="74"/>
        <v/>
      </c>
      <c r="I74" s="97">
        <f t="shared" si="74"/>
        <v>8</v>
      </c>
      <c r="J74" s="97">
        <f t="shared" si="74"/>
        <v>8</v>
      </c>
      <c r="K74" s="97">
        <f t="shared" si="74"/>
        <v>8</v>
      </c>
      <c r="L74" s="97">
        <f t="shared" si="74"/>
        <v>8</v>
      </c>
      <c r="M74" s="97">
        <f t="shared" si="74"/>
        <v>8</v>
      </c>
      <c r="N74" s="97" t="str">
        <f t="shared" si="74"/>
        <v/>
      </c>
      <c r="O74" s="97" t="str">
        <f t="shared" si="74"/>
        <v/>
      </c>
      <c r="P74" s="97">
        <f t="shared" si="74"/>
        <v>8</v>
      </c>
      <c r="Q74" s="97">
        <f t="shared" si="74"/>
        <v>8</v>
      </c>
      <c r="R74" s="97">
        <f t="shared" si="74"/>
        <v>8</v>
      </c>
      <c r="S74" s="97">
        <f t="shared" ref="S74:Y74" si="75">IF(S73="Р",8,"")</f>
        <v>8</v>
      </c>
      <c r="T74" s="97">
        <f t="shared" si="75"/>
        <v>8</v>
      </c>
      <c r="U74" s="97" t="str">
        <f t="shared" si="75"/>
        <v/>
      </c>
      <c r="V74" s="97" t="str">
        <f t="shared" si="75"/>
        <v/>
      </c>
      <c r="W74" s="160">
        <f t="shared" si="75"/>
        <v>8</v>
      </c>
      <c r="X74" s="160">
        <f t="shared" si="75"/>
        <v>8</v>
      </c>
      <c r="Y74" s="160">
        <f t="shared" si="75"/>
        <v>8</v>
      </c>
      <c r="Z74" s="160">
        <f t="shared" ref="Z74:AC74" si="76">IF(Z73="Р",8,"")</f>
        <v>8</v>
      </c>
      <c r="AA74" s="160">
        <f t="shared" si="76"/>
        <v>8</v>
      </c>
      <c r="AB74" s="97" t="str">
        <f t="shared" si="76"/>
        <v/>
      </c>
      <c r="AC74" s="97" t="str">
        <f t="shared" si="76"/>
        <v/>
      </c>
      <c r="AD74" s="160">
        <v>8</v>
      </c>
      <c r="AE74" s="97">
        <v>8</v>
      </c>
      <c r="AF74" s="97">
        <v>8</v>
      </c>
      <c r="AG74" s="97">
        <v>8</v>
      </c>
      <c r="AH74" s="97"/>
      <c r="AI74" s="97"/>
      <c r="AJ74" s="98"/>
      <c r="AK74" s="321"/>
      <c r="AL74" s="279"/>
      <c r="AM74" s="305"/>
      <c r="AN74" s="308"/>
      <c r="AO74" s="311"/>
      <c r="AP74" s="311"/>
      <c r="AQ74" s="311"/>
      <c r="AR74" s="241"/>
      <c r="AS74" s="241"/>
      <c r="AT74" s="241"/>
      <c r="AU74" s="241"/>
      <c r="AV74" s="241"/>
      <c r="AW74" s="241"/>
      <c r="AX74" s="241"/>
      <c r="AY74" s="316"/>
      <c r="AZ74" s="316"/>
      <c r="BA74" s="319"/>
    </row>
    <row r="75" spans="1:53" ht="12.75" customHeight="1" x14ac:dyDescent="0.2">
      <c r="A75" s="293"/>
      <c r="B75" s="296"/>
      <c r="C75" s="299"/>
      <c r="D75" s="302"/>
      <c r="E75" s="146"/>
      <c r="F75" s="100" t="str">
        <f t="shared" ref="F75:V75" si="77">IF(F76&gt;0,"НУ","")</f>
        <v/>
      </c>
      <c r="G75" s="101" t="str">
        <f t="shared" si="77"/>
        <v/>
      </c>
      <c r="H75" s="101" t="str">
        <f t="shared" si="77"/>
        <v/>
      </c>
      <c r="I75" s="101" t="str">
        <f t="shared" si="77"/>
        <v/>
      </c>
      <c r="J75" s="101" t="str">
        <f t="shared" si="77"/>
        <v/>
      </c>
      <c r="K75" s="101" t="str">
        <f t="shared" si="77"/>
        <v/>
      </c>
      <c r="L75" s="101" t="str">
        <f t="shared" si="77"/>
        <v/>
      </c>
      <c r="M75" s="101" t="str">
        <f t="shared" si="77"/>
        <v/>
      </c>
      <c r="N75" s="101" t="str">
        <f t="shared" si="77"/>
        <v/>
      </c>
      <c r="O75" s="101" t="str">
        <f t="shared" si="77"/>
        <v/>
      </c>
      <c r="P75" s="101" t="str">
        <f t="shared" si="77"/>
        <v/>
      </c>
      <c r="Q75" s="101" t="str">
        <f t="shared" si="77"/>
        <v/>
      </c>
      <c r="R75" s="101" t="str">
        <f t="shared" si="77"/>
        <v/>
      </c>
      <c r="S75" s="101" t="str">
        <f t="shared" si="77"/>
        <v/>
      </c>
      <c r="T75" s="101" t="str">
        <f t="shared" si="77"/>
        <v/>
      </c>
      <c r="U75" s="101" t="str">
        <f t="shared" si="77"/>
        <v/>
      </c>
      <c r="V75" s="101" t="str">
        <f t="shared" si="77"/>
        <v/>
      </c>
      <c r="W75" s="102"/>
      <c r="X75" s="102"/>
      <c r="Y75" s="102"/>
      <c r="Z75" s="102"/>
      <c r="AA75" s="102"/>
      <c r="AB75" s="101"/>
      <c r="AC75" s="101"/>
      <c r="AD75" s="102"/>
      <c r="AE75" s="101"/>
      <c r="AF75" s="101"/>
      <c r="AG75" s="101"/>
      <c r="AH75" s="101" t="str">
        <f>IF(AH76&gt;0,"НУ","")</f>
        <v/>
      </c>
      <c r="AI75" s="101" t="str">
        <f>IF(AI76&gt;0,"НУ","")</f>
        <v/>
      </c>
      <c r="AJ75" s="130" t="str">
        <f>IF(AJ76&gt;0,"НУ","")</f>
        <v/>
      </c>
      <c r="AK75" s="321"/>
      <c r="AL75" s="279"/>
      <c r="AM75" s="305"/>
      <c r="AN75" s="308"/>
      <c r="AO75" s="311"/>
      <c r="AP75" s="311"/>
      <c r="AQ75" s="311"/>
      <c r="AR75" s="241"/>
      <c r="AS75" s="241"/>
      <c r="AT75" s="241"/>
      <c r="AU75" s="241"/>
      <c r="AV75" s="241"/>
      <c r="AW75" s="241"/>
      <c r="AX75" s="241"/>
      <c r="AY75" s="316"/>
      <c r="AZ75" s="316"/>
      <c r="BA75" s="319"/>
    </row>
    <row r="76" spans="1:53" ht="13.5" customHeight="1" thickBot="1" x14ac:dyDescent="0.25">
      <c r="A76" s="294"/>
      <c r="B76" s="297"/>
      <c r="C76" s="300"/>
      <c r="D76" s="303"/>
      <c r="E76" s="147"/>
      <c r="F76" s="105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94"/>
      <c r="X76" s="194"/>
      <c r="Y76" s="194"/>
      <c r="Z76" s="194"/>
      <c r="AA76" s="194"/>
      <c r="AB76" s="106"/>
      <c r="AC76" s="106"/>
      <c r="AD76" s="194"/>
      <c r="AE76" s="106"/>
      <c r="AF76" s="106"/>
      <c r="AG76" s="106"/>
      <c r="AH76" s="106"/>
      <c r="AI76" s="106"/>
      <c r="AJ76" s="107"/>
      <c r="AK76" s="322"/>
      <c r="AL76" s="280"/>
      <c r="AM76" s="306"/>
      <c r="AN76" s="309"/>
      <c r="AO76" s="312"/>
      <c r="AP76" s="312"/>
      <c r="AQ76" s="312"/>
      <c r="AR76" s="242"/>
      <c r="AS76" s="242"/>
      <c r="AT76" s="242"/>
      <c r="AU76" s="242"/>
      <c r="AV76" s="242"/>
      <c r="AW76" s="242"/>
      <c r="AX76" s="242"/>
      <c r="AY76" s="317"/>
      <c r="AZ76" s="317"/>
      <c r="BA76" s="320"/>
    </row>
    <row r="77" spans="1:53" ht="15" customHeight="1" x14ac:dyDescent="0.2">
      <c r="A77" s="292">
        <v>18</v>
      </c>
      <c r="B77" s="295" t="str">
        <f>IFERROR(VLOOKUP($C77,Списки!$A$1:$C$4003,2,0),"")</f>
        <v>Андронік Степан Володимирович</v>
      </c>
      <c r="C77" s="343" t="s">
        <v>188</v>
      </c>
      <c r="D77" s="301" t="str">
        <f>IFERROR(VLOOKUP($C77,Списки!$A$1:$C$4003,3,0),"")</f>
        <v>кур'єр</v>
      </c>
      <c r="E77" s="150"/>
      <c r="F77" s="92" t="str">
        <f>VLOOKUP(F$7,Графік!$M$5:$P$35,3,0)</f>
        <v>Р</v>
      </c>
      <c r="G77" s="124" t="str">
        <f>VLOOKUP(G$7,Графік!$M$5:$P$35,3,0)</f>
        <v>ВВ</v>
      </c>
      <c r="H77" s="124" t="str">
        <f>VLOOKUP(H$7,Графік!$M$5:$P$35,3,0)</f>
        <v>ВВ</v>
      </c>
      <c r="I77" s="124" t="str">
        <f>VLOOKUP(I$7,Графік!$M$5:$P$35,3,0)</f>
        <v>Р</v>
      </c>
      <c r="J77" s="124" t="str">
        <f>VLOOKUP(J$7,Графік!$M$5:$P$35,3,0)</f>
        <v>Р</v>
      </c>
      <c r="K77" s="124" t="str">
        <f>VLOOKUP(K$7,Графік!$M$5:$P$35,3,0)</f>
        <v>Р</v>
      </c>
      <c r="L77" s="124" t="str">
        <f>VLOOKUP(L$7,Графік!$M$5:$P$35,3,0)</f>
        <v>Р</v>
      </c>
      <c r="M77" s="124" t="str">
        <f>VLOOKUP(M$7,Графік!$M$5:$P$35,3,0)</f>
        <v>Р</v>
      </c>
      <c r="N77" s="124" t="str">
        <f>VLOOKUP(N$7,Графік!$M$5:$P$35,3,0)</f>
        <v>ВВ</v>
      </c>
      <c r="O77" s="124" t="str">
        <f>VLOOKUP(O$7,Графік!$M$5:$P$35,3,0)</f>
        <v>ВВ</v>
      </c>
      <c r="P77" s="124" t="str">
        <f>VLOOKUP(P$7,Графік!$M$5:$P$35,3,0)</f>
        <v>Р</v>
      </c>
      <c r="Q77" s="124" t="str">
        <f>VLOOKUP(Q$7,Графік!$M$5:$P$35,3,0)</f>
        <v>Р</v>
      </c>
      <c r="R77" s="124" t="str">
        <f>VLOOKUP(R$7,Графік!$M$5:$P$35,3,0)</f>
        <v>Р</v>
      </c>
      <c r="S77" s="124" t="str">
        <f>VLOOKUP(S$7,Графік!$M$5:$P$35,3,0)</f>
        <v>Р</v>
      </c>
      <c r="T77" s="124" t="str">
        <f>VLOOKUP(T$7,Графік!$M$5:$P$35,3,0)</f>
        <v>Р</v>
      </c>
      <c r="U77" s="124" t="str">
        <f>VLOOKUP(U$7,Графік!$M$5:$P$35,3,0)</f>
        <v>ВВ</v>
      </c>
      <c r="V77" s="124" t="str">
        <f>VLOOKUP(V$7,Графік!$M$5:$P$35,3,0)</f>
        <v>ВВ</v>
      </c>
      <c r="W77" s="159" t="s">
        <v>499</v>
      </c>
      <c r="X77" s="159" t="s">
        <v>499</v>
      </c>
      <c r="Y77" s="159" t="s">
        <v>499</v>
      </c>
      <c r="Z77" s="159" t="s">
        <v>499</v>
      </c>
      <c r="AA77" s="159" t="s">
        <v>499</v>
      </c>
      <c r="AB77" s="124" t="s">
        <v>499</v>
      </c>
      <c r="AC77" s="124" t="s">
        <v>499</v>
      </c>
      <c r="AD77" s="159" t="s">
        <v>499</v>
      </c>
      <c r="AE77" s="124" t="s">
        <v>499</v>
      </c>
      <c r="AF77" s="124" t="s">
        <v>499</v>
      </c>
      <c r="AG77" s="124" t="s">
        <v>499</v>
      </c>
      <c r="AH77" s="124"/>
      <c r="AI77" s="124"/>
      <c r="AJ77" s="125"/>
      <c r="AK77" s="275">
        <f ca="1">SUMIF($F77:$AJ80,"Р",$F78:$AJ78)</f>
        <v>88</v>
      </c>
      <c r="AL77" s="278">
        <f ca="1">SUMIF($F79:$AJ80,"НУ",$F80:$AJ80)</f>
        <v>0</v>
      </c>
      <c r="AM77" s="304">
        <f ca="1">SUMIF(F77:AJ80,"РВ",F78:AJ78)</f>
        <v>0</v>
      </c>
      <c r="AN77" s="307">
        <f ca="1">AK77+AL77+AM77</f>
        <v>88</v>
      </c>
      <c r="AO77" s="310">
        <f>COUNTIF($F77:$AJ80,"=Р")</f>
        <v>11</v>
      </c>
      <c r="AP77" s="310">
        <f>COUNTIF($F77:$AJ80,"=ВВ")</f>
        <v>6</v>
      </c>
      <c r="AQ77" s="310">
        <f>COUNTIF($F77:$AJ80,"=В")</f>
        <v>11</v>
      </c>
      <c r="AR77" s="240">
        <f>COUNTIF($F77:$AJ80,"=НА")</f>
        <v>0</v>
      </c>
      <c r="AS77" s="240">
        <f>COUNTIF(F77:AJ80,"=ТН")</f>
        <v>0</v>
      </c>
      <c r="AT77" s="240">
        <f>COUNTIF($F77:$AJ80,"=ВД")</f>
        <v>0</v>
      </c>
      <c r="AU77" s="240">
        <f>COUNTIF($F77:$AJ80,"=ВП")</f>
        <v>0</v>
      </c>
      <c r="AV77" s="240">
        <f>COUNTIF($F77:$AJ80,"=ДД")</f>
        <v>0</v>
      </c>
      <c r="AW77" s="240">
        <f>COUNTIF($F77:$AJ80,"=П")</f>
        <v>0</v>
      </c>
      <c r="AX77" s="240">
        <f>COUNTIF($F77:$AJ80,"=ПР")</f>
        <v>0</v>
      </c>
      <c r="AY77" s="315">
        <f>COUNTIF($F77:$AJ80,"=І")</f>
        <v>0</v>
      </c>
      <c r="AZ77" s="315">
        <f>COUNTIF($F77:$AJ80,"=НЗ")</f>
        <v>0</v>
      </c>
      <c r="BA77" s="318">
        <f>IF(C77&gt;1,Графік!$P$36,"")</f>
        <v>160</v>
      </c>
    </row>
    <row r="78" spans="1:53" s="99" customFormat="1" ht="15" customHeight="1" x14ac:dyDescent="0.2">
      <c r="A78" s="293"/>
      <c r="B78" s="296"/>
      <c r="C78" s="299"/>
      <c r="D78" s="302"/>
      <c r="E78" s="151"/>
      <c r="F78" s="96">
        <f>IF(F77="Р",8,"")</f>
        <v>8</v>
      </c>
      <c r="G78" s="97" t="str">
        <f t="shared" ref="G78:R78" si="78">IF(G77="Р",8,"")</f>
        <v/>
      </c>
      <c r="H78" s="97" t="str">
        <f t="shared" si="78"/>
        <v/>
      </c>
      <c r="I78" s="97">
        <f t="shared" si="78"/>
        <v>8</v>
      </c>
      <c r="J78" s="97">
        <f t="shared" si="78"/>
        <v>8</v>
      </c>
      <c r="K78" s="97">
        <f t="shared" si="78"/>
        <v>8</v>
      </c>
      <c r="L78" s="97">
        <f t="shared" si="78"/>
        <v>8</v>
      </c>
      <c r="M78" s="97">
        <f t="shared" si="78"/>
        <v>8</v>
      </c>
      <c r="N78" s="97" t="str">
        <f t="shared" si="78"/>
        <v/>
      </c>
      <c r="O78" s="97" t="str">
        <f t="shared" si="78"/>
        <v/>
      </c>
      <c r="P78" s="97">
        <f t="shared" si="78"/>
        <v>8</v>
      </c>
      <c r="Q78" s="97">
        <f t="shared" si="78"/>
        <v>8</v>
      </c>
      <c r="R78" s="97">
        <f t="shared" si="78"/>
        <v>8</v>
      </c>
      <c r="S78" s="97">
        <f t="shared" ref="S78:V78" si="79">IF(S77="Р",8,"")</f>
        <v>8</v>
      </c>
      <c r="T78" s="97">
        <f t="shared" si="79"/>
        <v>8</v>
      </c>
      <c r="U78" s="97" t="str">
        <f t="shared" si="79"/>
        <v/>
      </c>
      <c r="V78" s="97" t="str">
        <f t="shared" si="79"/>
        <v/>
      </c>
      <c r="W78" s="160"/>
      <c r="X78" s="160"/>
      <c r="Y78" s="160"/>
      <c r="Z78" s="160"/>
      <c r="AA78" s="160"/>
      <c r="AB78" s="97"/>
      <c r="AC78" s="97"/>
      <c r="AD78" s="160"/>
      <c r="AE78" s="97"/>
      <c r="AF78" s="97"/>
      <c r="AG78" s="97"/>
      <c r="AH78" s="97"/>
      <c r="AI78" s="97"/>
      <c r="AJ78" s="98"/>
      <c r="AK78" s="276"/>
      <c r="AL78" s="279"/>
      <c r="AM78" s="305"/>
      <c r="AN78" s="308"/>
      <c r="AO78" s="311"/>
      <c r="AP78" s="311"/>
      <c r="AQ78" s="311"/>
      <c r="AR78" s="241"/>
      <c r="AS78" s="241"/>
      <c r="AT78" s="241"/>
      <c r="AU78" s="241"/>
      <c r="AV78" s="241"/>
      <c r="AW78" s="241"/>
      <c r="AX78" s="241"/>
      <c r="AY78" s="316"/>
      <c r="AZ78" s="316"/>
      <c r="BA78" s="319"/>
    </row>
    <row r="79" spans="1:53" ht="15" customHeight="1" x14ac:dyDescent="0.2">
      <c r="A79" s="293"/>
      <c r="B79" s="296"/>
      <c r="C79" s="299"/>
      <c r="D79" s="302"/>
      <c r="E79" s="151"/>
      <c r="F79" s="100" t="str">
        <f>IF(F80&gt;0,"НУ","")</f>
        <v/>
      </c>
      <c r="G79" s="101" t="str">
        <f t="shared" ref="G79:V79" si="80">IF(G80&gt;0,"НУ","")</f>
        <v/>
      </c>
      <c r="H79" s="101" t="str">
        <f t="shared" si="80"/>
        <v/>
      </c>
      <c r="I79" s="101" t="str">
        <f t="shared" si="80"/>
        <v/>
      </c>
      <c r="J79" s="101" t="str">
        <f t="shared" si="80"/>
        <v/>
      </c>
      <c r="K79" s="101" t="str">
        <f t="shared" si="80"/>
        <v/>
      </c>
      <c r="L79" s="101" t="str">
        <f t="shared" si="80"/>
        <v/>
      </c>
      <c r="M79" s="101" t="str">
        <f t="shared" si="80"/>
        <v/>
      </c>
      <c r="N79" s="101" t="str">
        <f t="shared" si="80"/>
        <v/>
      </c>
      <c r="O79" s="101" t="str">
        <f t="shared" si="80"/>
        <v/>
      </c>
      <c r="P79" s="101" t="str">
        <f t="shared" si="80"/>
        <v/>
      </c>
      <c r="Q79" s="101" t="str">
        <f t="shared" si="80"/>
        <v/>
      </c>
      <c r="R79" s="101" t="str">
        <f t="shared" si="80"/>
        <v/>
      </c>
      <c r="S79" s="101" t="str">
        <f t="shared" si="80"/>
        <v/>
      </c>
      <c r="T79" s="101" t="str">
        <f t="shared" si="80"/>
        <v/>
      </c>
      <c r="U79" s="101" t="str">
        <f t="shared" si="80"/>
        <v/>
      </c>
      <c r="V79" s="101" t="str">
        <f t="shared" si="80"/>
        <v/>
      </c>
      <c r="W79" s="102"/>
      <c r="X79" s="102"/>
      <c r="Y79" s="102"/>
      <c r="Z79" s="102"/>
      <c r="AA79" s="102"/>
      <c r="AB79" s="101"/>
      <c r="AC79" s="101"/>
      <c r="AD79" s="102"/>
      <c r="AE79" s="101"/>
      <c r="AF79" s="101"/>
      <c r="AG79" s="101"/>
      <c r="AH79" s="101" t="str">
        <f t="shared" ref="AH79:AJ79" si="81">IF(AH80&gt;0,"НУ","")</f>
        <v/>
      </c>
      <c r="AI79" s="101" t="str">
        <f t="shared" si="81"/>
        <v/>
      </c>
      <c r="AJ79" s="130" t="str">
        <f t="shared" si="81"/>
        <v/>
      </c>
      <c r="AK79" s="276"/>
      <c r="AL79" s="279"/>
      <c r="AM79" s="305"/>
      <c r="AN79" s="308"/>
      <c r="AO79" s="311"/>
      <c r="AP79" s="311"/>
      <c r="AQ79" s="311"/>
      <c r="AR79" s="241"/>
      <c r="AS79" s="241"/>
      <c r="AT79" s="241"/>
      <c r="AU79" s="241"/>
      <c r="AV79" s="241"/>
      <c r="AW79" s="241"/>
      <c r="AX79" s="241"/>
      <c r="AY79" s="316"/>
      <c r="AZ79" s="316"/>
      <c r="BA79" s="319"/>
    </row>
    <row r="80" spans="1:53" s="99" customFormat="1" ht="15" customHeight="1" thickBot="1" x14ac:dyDescent="0.25">
      <c r="A80" s="294"/>
      <c r="B80" s="297"/>
      <c r="C80" s="300"/>
      <c r="D80" s="303"/>
      <c r="E80" s="152"/>
      <c r="F80" s="105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94"/>
      <c r="X80" s="194"/>
      <c r="Y80" s="194"/>
      <c r="Z80" s="194"/>
      <c r="AA80" s="194"/>
      <c r="AB80" s="106"/>
      <c r="AC80" s="106"/>
      <c r="AD80" s="194"/>
      <c r="AE80" s="106"/>
      <c r="AF80" s="106"/>
      <c r="AG80" s="106"/>
      <c r="AH80" s="106"/>
      <c r="AI80" s="106"/>
      <c r="AJ80" s="107"/>
      <c r="AK80" s="277"/>
      <c r="AL80" s="280"/>
      <c r="AM80" s="306"/>
      <c r="AN80" s="309"/>
      <c r="AO80" s="312"/>
      <c r="AP80" s="312"/>
      <c r="AQ80" s="312"/>
      <c r="AR80" s="242"/>
      <c r="AS80" s="242"/>
      <c r="AT80" s="242"/>
      <c r="AU80" s="242"/>
      <c r="AV80" s="242"/>
      <c r="AW80" s="242"/>
      <c r="AX80" s="242"/>
      <c r="AY80" s="317"/>
      <c r="AZ80" s="317"/>
      <c r="BA80" s="320"/>
    </row>
    <row r="81" spans="1:53" ht="15" customHeight="1" x14ac:dyDescent="0.2">
      <c r="A81" s="292">
        <v>19</v>
      </c>
      <c r="B81" s="295" t="str">
        <f>IFERROR(VLOOKUP($C81,Списки!$A$1:$C$4003,2,0),"")</f>
        <v>Вольхін Всеволод Валерійович</v>
      </c>
      <c r="C81" s="343" t="s">
        <v>512</v>
      </c>
      <c r="D81" s="301" t="str">
        <f>IFERROR(VLOOKUP($C81,Списки!$A$1:$C$4003,3,0),"")</f>
        <v>кур'єр</v>
      </c>
      <c r="E81" s="145"/>
      <c r="F81" s="92" t="str">
        <f>VLOOKUP(F$7,Графік!$M$5:$P$35,3,0)</f>
        <v>Р</v>
      </c>
      <c r="G81" s="124" t="str">
        <f>VLOOKUP(G$7,Графік!$M$5:$P$35,3,0)</f>
        <v>ВВ</v>
      </c>
      <c r="H81" s="124" t="str">
        <f>VLOOKUP(H$7,Графік!$M$5:$P$35,3,0)</f>
        <v>ВВ</v>
      </c>
      <c r="I81" s="124" t="str">
        <f>VLOOKUP(I$7,Графік!$M$5:$P$35,3,0)</f>
        <v>Р</v>
      </c>
      <c r="J81" s="124" t="str">
        <f>VLOOKUP(J$7,Графік!$M$5:$P$35,3,0)</f>
        <v>Р</v>
      </c>
      <c r="K81" s="124" t="str">
        <f>VLOOKUP(K$7,Графік!$M$5:$P$35,3,0)</f>
        <v>Р</v>
      </c>
      <c r="L81" s="124" t="str">
        <f>VLOOKUP(L$7,Графік!$M$5:$P$35,3,0)</f>
        <v>Р</v>
      </c>
      <c r="M81" s="124" t="str">
        <f>VLOOKUP(M$7,Графік!$M$5:$P$35,3,0)</f>
        <v>Р</v>
      </c>
      <c r="N81" s="124" t="str">
        <f>VLOOKUP(N$7,Графік!$M$5:$P$35,3,0)</f>
        <v>ВВ</v>
      </c>
      <c r="O81" s="124" t="str">
        <f>VLOOKUP(O$7,Графік!$M$5:$P$35,3,0)</f>
        <v>ВВ</v>
      </c>
      <c r="P81" s="124" t="str">
        <f>VLOOKUP(P$7,Графік!$M$5:$P$35,3,0)</f>
        <v>Р</v>
      </c>
      <c r="Q81" s="124" t="str">
        <f>VLOOKUP(Q$7,Графік!$M$5:$P$35,3,0)</f>
        <v>Р</v>
      </c>
      <c r="R81" s="124" t="str">
        <f>VLOOKUP(R$7,Графік!$M$5:$P$35,3,0)</f>
        <v>Р</v>
      </c>
      <c r="S81" s="124" t="str">
        <f>VLOOKUP(S$7,Графік!$M$5:$P$35,3,0)</f>
        <v>Р</v>
      </c>
      <c r="T81" s="124" t="str">
        <f>VLOOKUP(T$7,Графік!$M$5:$P$35,3,0)</f>
        <v>Р</v>
      </c>
      <c r="U81" s="124" t="str">
        <f>VLOOKUP(U$7,Графік!$M$5:$P$35,3,0)</f>
        <v>ВВ</v>
      </c>
      <c r="V81" s="124" t="str">
        <f>VLOOKUP(V$7,Графік!$M$5:$P$35,3,0)</f>
        <v>ВВ</v>
      </c>
      <c r="W81" s="159" t="str">
        <f>VLOOKUP(W$7,Графік!$M$5:$P$35,3,0)</f>
        <v>Р</v>
      </c>
      <c r="X81" s="159" t="str">
        <f>VLOOKUP(X$7,Графік!$M$5:$P$35,3,0)</f>
        <v>Р</v>
      </c>
      <c r="Y81" s="159" t="str">
        <f>VLOOKUP(Y$7,Графік!$M$5:$P$35,3,0)</f>
        <v>Р</v>
      </c>
      <c r="Z81" s="159" t="str">
        <f>VLOOKUP(Z$7,Графік!$M$5:$P$35,3,0)</f>
        <v>Р</v>
      </c>
      <c r="AA81" s="159" t="str">
        <f>VLOOKUP(AA$7,Графік!$M$5:$P$35,3,0)</f>
        <v>Р</v>
      </c>
      <c r="AB81" s="124" t="str">
        <f>VLOOKUP(AB$7,Графік!$M$5:$P$35,3,0)</f>
        <v>ВВ</v>
      </c>
      <c r="AC81" s="124" t="str">
        <f>VLOOKUP(AC$7,Графік!$M$5:$P$35,3,0)</f>
        <v>ВВ</v>
      </c>
      <c r="AD81" s="159" t="s">
        <v>10</v>
      </c>
      <c r="AE81" s="124" t="s">
        <v>10</v>
      </c>
      <c r="AF81" s="124" t="s">
        <v>10</v>
      </c>
      <c r="AG81" s="124" t="s">
        <v>10</v>
      </c>
      <c r="AH81" s="124"/>
      <c r="AI81" s="124"/>
      <c r="AJ81" s="125"/>
      <c r="AK81" s="321">
        <f ca="1">SUMIF($F81:$AJ84,"Р",$F82:$AJ82)</f>
        <v>160</v>
      </c>
      <c r="AL81" s="279">
        <f ca="1">SUMIF($F83:$AJ84,"НУ",$F84:$AJ84)</f>
        <v>0</v>
      </c>
      <c r="AM81" s="305">
        <f ca="1">SUMIF(F81:AJ84,"РВ",F82:AJ82)</f>
        <v>0</v>
      </c>
      <c r="AN81" s="308">
        <f ca="1">AK81+AL81+AM81</f>
        <v>160</v>
      </c>
      <c r="AO81" s="310">
        <f t="shared" ref="AO81" si="82">COUNTIF($F81:$AJ84,"=Р")</f>
        <v>20</v>
      </c>
      <c r="AP81" s="311">
        <f>COUNTIF($F81:$AJ84,"=ВВ")</f>
        <v>8</v>
      </c>
      <c r="AQ81" s="311">
        <f>COUNTIF($F81:$AJ84,"=В")</f>
        <v>0</v>
      </c>
      <c r="AR81" s="241">
        <f>COUNTIF($F81:$AJ84,"=НА")</f>
        <v>0</v>
      </c>
      <c r="AS81" s="241">
        <f>COUNTIF(F81:AJ84,"=ТН")</f>
        <v>0</v>
      </c>
      <c r="AT81" s="241">
        <f>COUNTIF($F81:$AJ84,"=ВД")</f>
        <v>0</v>
      </c>
      <c r="AU81" s="241">
        <f>COUNTIF($F81:$AJ84,"=ВП")</f>
        <v>0</v>
      </c>
      <c r="AV81" s="241">
        <f>COUNTIF($F81:$AJ84,"=ДД")</f>
        <v>0</v>
      </c>
      <c r="AW81" s="241">
        <f>COUNTIF($F81:$AJ84,"=П")</f>
        <v>0</v>
      </c>
      <c r="AX81" s="241">
        <f>COUNTIF($F81:$AJ84,"=ПР")</f>
        <v>0</v>
      </c>
      <c r="AY81" s="316">
        <f>COUNTIF($F81:$AJ84,"=І")</f>
        <v>0</v>
      </c>
      <c r="AZ81" s="316">
        <f>COUNTIF($F81:$AJ84,"=НЗ")</f>
        <v>0</v>
      </c>
      <c r="BA81" s="318">
        <f>IF(C81&gt;1,Графік!$P$36,"")</f>
        <v>160</v>
      </c>
    </row>
    <row r="82" spans="1:53" ht="15" customHeight="1" x14ac:dyDescent="0.2">
      <c r="A82" s="293"/>
      <c r="B82" s="296"/>
      <c r="C82" s="299"/>
      <c r="D82" s="302"/>
      <c r="E82" s="146"/>
      <c r="F82" s="96">
        <f t="shared" ref="F82:R82" si="83">IF(F81="Р",8,"")</f>
        <v>8</v>
      </c>
      <c r="G82" s="97" t="str">
        <f t="shared" si="83"/>
        <v/>
      </c>
      <c r="H82" s="97" t="str">
        <f t="shared" si="83"/>
        <v/>
      </c>
      <c r="I82" s="97">
        <f t="shared" si="83"/>
        <v>8</v>
      </c>
      <c r="J82" s="97">
        <f t="shared" si="83"/>
        <v>8</v>
      </c>
      <c r="K82" s="97">
        <f t="shared" si="83"/>
        <v>8</v>
      </c>
      <c r="L82" s="97">
        <f t="shared" si="83"/>
        <v>8</v>
      </c>
      <c r="M82" s="97">
        <f t="shared" si="83"/>
        <v>8</v>
      </c>
      <c r="N82" s="97" t="str">
        <f t="shared" si="83"/>
        <v/>
      </c>
      <c r="O82" s="97" t="str">
        <f t="shared" si="83"/>
        <v/>
      </c>
      <c r="P82" s="97">
        <f t="shared" si="83"/>
        <v>8</v>
      </c>
      <c r="Q82" s="97">
        <f t="shared" si="83"/>
        <v>8</v>
      </c>
      <c r="R82" s="97">
        <f t="shared" si="83"/>
        <v>8</v>
      </c>
      <c r="S82" s="97">
        <f t="shared" ref="S82:Y82" si="84">IF(S81="Р",8,"")</f>
        <v>8</v>
      </c>
      <c r="T82" s="97">
        <f t="shared" si="84"/>
        <v>8</v>
      </c>
      <c r="U82" s="97" t="str">
        <f t="shared" si="84"/>
        <v/>
      </c>
      <c r="V82" s="97" t="str">
        <f t="shared" si="84"/>
        <v/>
      </c>
      <c r="W82" s="160">
        <f t="shared" si="84"/>
        <v>8</v>
      </c>
      <c r="X82" s="160">
        <f t="shared" si="84"/>
        <v>8</v>
      </c>
      <c r="Y82" s="160">
        <f t="shared" si="84"/>
        <v>8</v>
      </c>
      <c r="Z82" s="160">
        <f t="shared" ref="Z82:AC82" si="85">IF(Z81="Р",8,"")</f>
        <v>8</v>
      </c>
      <c r="AA82" s="160">
        <f t="shared" si="85"/>
        <v>8</v>
      </c>
      <c r="AB82" s="97" t="str">
        <f t="shared" si="85"/>
        <v/>
      </c>
      <c r="AC82" s="97" t="str">
        <f t="shared" si="85"/>
        <v/>
      </c>
      <c r="AD82" s="160">
        <v>8</v>
      </c>
      <c r="AE82" s="97">
        <v>8</v>
      </c>
      <c r="AF82" s="97">
        <v>8</v>
      </c>
      <c r="AG82" s="97">
        <v>8</v>
      </c>
      <c r="AH82" s="97"/>
      <c r="AI82" s="97"/>
      <c r="AJ82" s="98"/>
      <c r="AK82" s="321"/>
      <c r="AL82" s="279"/>
      <c r="AM82" s="305"/>
      <c r="AN82" s="308"/>
      <c r="AO82" s="311"/>
      <c r="AP82" s="311"/>
      <c r="AQ82" s="311"/>
      <c r="AR82" s="241"/>
      <c r="AS82" s="241"/>
      <c r="AT82" s="241"/>
      <c r="AU82" s="241"/>
      <c r="AV82" s="241"/>
      <c r="AW82" s="241"/>
      <c r="AX82" s="241"/>
      <c r="AY82" s="316"/>
      <c r="AZ82" s="316"/>
      <c r="BA82" s="319"/>
    </row>
    <row r="83" spans="1:53" ht="15" customHeight="1" x14ac:dyDescent="0.2">
      <c r="A83" s="293"/>
      <c r="B83" s="296"/>
      <c r="C83" s="299"/>
      <c r="D83" s="302"/>
      <c r="E83" s="146"/>
      <c r="F83" s="100" t="str">
        <f t="shared" ref="F83:V83" si="86">IF(F84&gt;0,"НУ","")</f>
        <v/>
      </c>
      <c r="G83" s="101" t="str">
        <f t="shared" si="86"/>
        <v/>
      </c>
      <c r="H83" s="101" t="str">
        <f t="shared" si="86"/>
        <v/>
      </c>
      <c r="I83" s="101" t="str">
        <f t="shared" si="86"/>
        <v/>
      </c>
      <c r="J83" s="101" t="str">
        <f t="shared" si="86"/>
        <v/>
      </c>
      <c r="K83" s="101" t="str">
        <f t="shared" si="86"/>
        <v/>
      </c>
      <c r="L83" s="101" t="str">
        <f t="shared" si="86"/>
        <v/>
      </c>
      <c r="M83" s="101" t="str">
        <f t="shared" si="86"/>
        <v/>
      </c>
      <c r="N83" s="101" t="str">
        <f t="shared" si="86"/>
        <v/>
      </c>
      <c r="O83" s="101" t="str">
        <f t="shared" si="86"/>
        <v/>
      </c>
      <c r="P83" s="101" t="str">
        <f t="shared" si="86"/>
        <v/>
      </c>
      <c r="Q83" s="101" t="str">
        <f t="shared" si="86"/>
        <v/>
      </c>
      <c r="R83" s="101" t="str">
        <f t="shared" si="86"/>
        <v/>
      </c>
      <c r="S83" s="101" t="str">
        <f t="shared" si="86"/>
        <v/>
      </c>
      <c r="T83" s="101" t="str">
        <f t="shared" si="86"/>
        <v/>
      </c>
      <c r="U83" s="101" t="str">
        <f t="shared" si="86"/>
        <v/>
      </c>
      <c r="V83" s="101" t="str">
        <f t="shared" si="86"/>
        <v/>
      </c>
      <c r="W83" s="102"/>
      <c r="X83" s="102"/>
      <c r="Y83" s="102"/>
      <c r="Z83" s="102"/>
      <c r="AA83" s="102"/>
      <c r="AB83" s="101"/>
      <c r="AC83" s="101"/>
      <c r="AD83" s="102"/>
      <c r="AE83" s="101"/>
      <c r="AF83" s="101"/>
      <c r="AG83" s="101"/>
      <c r="AH83" s="101" t="str">
        <f t="shared" ref="AH83:AJ107" si="87">IF(AH84&gt;0,"НУ","")</f>
        <v/>
      </c>
      <c r="AI83" s="101" t="str">
        <f t="shared" si="87"/>
        <v/>
      </c>
      <c r="AJ83" s="130" t="str">
        <f t="shared" si="87"/>
        <v/>
      </c>
      <c r="AK83" s="321"/>
      <c r="AL83" s="279"/>
      <c r="AM83" s="305"/>
      <c r="AN83" s="308"/>
      <c r="AO83" s="311"/>
      <c r="AP83" s="311"/>
      <c r="AQ83" s="311"/>
      <c r="AR83" s="241"/>
      <c r="AS83" s="241"/>
      <c r="AT83" s="241"/>
      <c r="AU83" s="241"/>
      <c r="AV83" s="241"/>
      <c r="AW83" s="241"/>
      <c r="AX83" s="241"/>
      <c r="AY83" s="316"/>
      <c r="AZ83" s="316"/>
      <c r="BA83" s="319"/>
    </row>
    <row r="84" spans="1:53" ht="15" customHeight="1" thickBot="1" x14ac:dyDescent="0.25">
      <c r="A84" s="294"/>
      <c r="B84" s="297"/>
      <c r="C84" s="300"/>
      <c r="D84" s="303"/>
      <c r="E84" s="147"/>
      <c r="F84" s="105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94"/>
      <c r="X84" s="194"/>
      <c r="Y84" s="194"/>
      <c r="Z84" s="194"/>
      <c r="AA84" s="194"/>
      <c r="AB84" s="106"/>
      <c r="AC84" s="106"/>
      <c r="AD84" s="194"/>
      <c r="AE84" s="106"/>
      <c r="AF84" s="106"/>
      <c r="AG84" s="106"/>
      <c r="AH84" s="106"/>
      <c r="AI84" s="106"/>
      <c r="AJ84" s="107"/>
      <c r="AK84" s="322"/>
      <c r="AL84" s="280"/>
      <c r="AM84" s="306"/>
      <c r="AN84" s="309"/>
      <c r="AO84" s="312"/>
      <c r="AP84" s="312"/>
      <c r="AQ84" s="312"/>
      <c r="AR84" s="242"/>
      <c r="AS84" s="242"/>
      <c r="AT84" s="242"/>
      <c r="AU84" s="242"/>
      <c r="AV84" s="242"/>
      <c r="AW84" s="242"/>
      <c r="AX84" s="242"/>
      <c r="AY84" s="317"/>
      <c r="AZ84" s="317"/>
      <c r="BA84" s="320"/>
    </row>
    <row r="85" spans="1:53" ht="15" customHeight="1" x14ac:dyDescent="0.2">
      <c r="A85" s="292">
        <v>20</v>
      </c>
      <c r="B85" s="295" t="str">
        <f>IFERROR(VLOOKUP($C85,Списки!$A$1:$C$4003,2,0),"")</f>
        <v>Гаврилюк Олексій Аркадійович</v>
      </c>
      <c r="C85" s="343" t="s">
        <v>514</v>
      </c>
      <c r="D85" s="301" t="str">
        <f>IFERROR(VLOOKUP($C85,Списки!$A$1:$C$4003,3,0),"")</f>
        <v>кур'єр</v>
      </c>
      <c r="E85" s="145"/>
      <c r="F85" s="92" t="str">
        <f>VLOOKUP(F$7,Графік!$M$5:$P$35,3,0)</f>
        <v>Р</v>
      </c>
      <c r="G85" s="124" t="str">
        <f>VLOOKUP(G$7,Графік!$M$5:$P$35,3,0)</f>
        <v>ВВ</v>
      </c>
      <c r="H85" s="124" t="str">
        <f>VLOOKUP(H$7,Графік!$M$5:$P$35,3,0)</f>
        <v>ВВ</v>
      </c>
      <c r="I85" s="124" t="str">
        <f>VLOOKUP(I$7,Графік!$M$5:$P$35,3,0)</f>
        <v>Р</v>
      </c>
      <c r="J85" s="124" t="str">
        <f>VLOOKUP(J$7,Графік!$M$5:$P$35,3,0)</f>
        <v>Р</v>
      </c>
      <c r="K85" s="124" t="str">
        <f>VLOOKUP(K$7,Графік!$M$5:$P$35,3,0)</f>
        <v>Р</v>
      </c>
      <c r="L85" s="124" t="str">
        <f>VLOOKUP(L$7,Графік!$M$5:$P$35,3,0)</f>
        <v>Р</v>
      </c>
      <c r="M85" s="124" t="str">
        <f>VLOOKUP(M$7,Графік!$M$5:$P$35,3,0)</f>
        <v>Р</v>
      </c>
      <c r="N85" s="124" t="str">
        <f>VLOOKUP(N$7,Графік!$M$5:$P$35,3,0)</f>
        <v>ВВ</v>
      </c>
      <c r="O85" s="124" t="str">
        <f>VLOOKUP(O$7,Графік!$M$5:$P$35,3,0)</f>
        <v>ВВ</v>
      </c>
      <c r="P85" s="124" t="str">
        <f>VLOOKUP(P$7,Графік!$M$5:$P$35,3,0)</f>
        <v>Р</v>
      </c>
      <c r="Q85" s="124" t="str">
        <f>VLOOKUP(Q$7,Графік!$M$5:$P$35,3,0)</f>
        <v>Р</v>
      </c>
      <c r="R85" s="124" t="str">
        <f>VLOOKUP(R$7,Графік!$M$5:$P$35,3,0)</f>
        <v>Р</v>
      </c>
      <c r="S85" s="124" t="str">
        <f>VLOOKUP(S$7,Графік!$M$5:$P$35,3,0)</f>
        <v>Р</v>
      </c>
      <c r="T85" s="124" t="str">
        <f>VLOOKUP(T$7,Графік!$M$5:$P$35,3,0)</f>
        <v>Р</v>
      </c>
      <c r="U85" s="124" t="str">
        <f>VLOOKUP(U$7,Графік!$M$5:$P$35,3,0)</f>
        <v>ВВ</v>
      </c>
      <c r="V85" s="124" t="str">
        <f>VLOOKUP(V$7,Графік!$M$5:$P$35,3,0)</f>
        <v>ВВ</v>
      </c>
      <c r="W85" s="159" t="str">
        <f>VLOOKUP(W$7,Графік!$M$5:$P$35,3,0)</f>
        <v>Р</v>
      </c>
      <c r="X85" s="159" t="str">
        <f>VLOOKUP(X$7,Графік!$M$5:$P$35,3,0)</f>
        <v>Р</v>
      </c>
      <c r="Y85" s="159" t="str">
        <f>VLOOKUP(Y$7,Графік!$M$5:$P$35,3,0)</f>
        <v>Р</v>
      </c>
      <c r="Z85" s="159" t="str">
        <f>VLOOKUP(Z$7,Графік!$M$5:$P$35,3,0)</f>
        <v>Р</v>
      </c>
      <c r="AA85" s="159" t="str">
        <f>VLOOKUP(AA$7,Графік!$M$5:$P$35,3,0)</f>
        <v>Р</v>
      </c>
      <c r="AB85" s="124" t="str">
        <f>VLOOKUP(AB$7,Графік!$M$5:$P$35,3,0)</f>
        <v>ВВ</v>
      </c>
      <c r="AC85" s="124" t="str">
        <f>VLOOKUP(AC$7,Графік!$M$5:$P$35,3,0)</f>
        <v>ВВ</v>
      </c>
      <c r="AD85" s="159" t="s">
        <v>10</v>
      </c>
      <c r="AE85" s="124" t="s">
        <v>10</v>
      </c>
      <c r="AF85" s="124" t="s">
        <v>10</v>
      </c>
      <c r="AG85" s="124" t="s">
        <v>10</v>
      </c>
      <c r="AH85" s="124"/>
      <c r="AI85" s="124"/>
      <c r="AJ85" s="125"/>
      <c r="AK85" s="321">
        <f ca="1">SUMIF($F85:$AJ88,"Р",$F86:$AJ86)</f>
        <v>160</v>
      </c>
      <c r="AL85" s="279">
        <f ca="1">SUMIF($F87:$AJ88,"НУ",$F88:$AJ88)</f>
        <v>0</v>
      </c>
      <c r="AM85" s="305">
        <f ca="1">SUMIF(F85:AJ88,"РВ",F86:AJ86)</f>
        <v>0</v>
      </c>
      <c r="AN85" s="308">
        <f ca="1">AK85+AL85+AM85</f>
        <v>160</v>
      </c>
      <c r="AO85" s="310">
        <f t="shared" ref="AO85" si="88">COUNTIF($F85:$AJ88,"=Р")</f>
        <v>20</v>
      </c>
      <c r="AP85" s="311">
        <f>COUNTIF($F85:$AJ88,"=ВВ")</f>
        <v>8</v>
      </c>
      <c r="AQ85" s="311">
        <f>COUNTIF($F85:$AJ88,"=В")</f>
        <v>0</v>
      </c>
      <c r="AR85" s="241">
        <f>COUNTIF($F85:$AJ88,"=НА")</f>
        <v>0</v>
      </c>
      <c r="AS85" s="241">
        <f>COUNTIF(F85:AJ88,"=ТН")</f>
        <v>0</v>
      </c>
      <c r="AT85" s="241">
        <f>COUNTIF($F85:$AJ88,"=ВД")</f>
        <v>0</v>
      </c>
      <c r="AU85" s="241">
        <f>COUNTIF($F85:$AJ88,"=ВП")</f>
        <v>0</v>
      </c>
      <c r="AV85" s="241">
        <f>COUNTIF($F85:$AJ88,"=ДД")</f>
        <v>0</v>
      </c>
      <c r="AW85" s="241">
        <f>COUNTIF($F85:$AJ88,"=П")</f>
        <v>0</v>
      </c>
      <c r="AX85" s="241">
        <f>COUNTIF($F85:$AJ88,"=ПР")</f>
        <v>0</v>
      </c>
      <c r="AY85" s="316">
        <f>COUNTIF($F85:$AJ88,"=І")</f>
        <v>0</v>
      </c>
      <c r="AZ85" s="316">
        <f>COUNTIF($F85:$AJ88,"=НЗ")</f>
        <v>0</v>
      </c>
      <c r="BA85" s="318">
        <f>IF(C85&gt;1,Графік!$P$36,"")</f>
        <v>160</v>
      </c>
    </row>
    <row r="86" spans="1:53" ht="15" customHeight="1" x14ac:dyDescent="0.2">
      <c r="A86" s="293"/>
      <c r="B86" s="296"/>
      <c r="C86" s="299"/>
      <c r="D86" s="302"/>
      <c r="E86" s="146"/>
      <c r="F86" s="96">
        <f t="shared" ref="F86:R86" si="89">IF(F85="Р",8,"")</f>
        <v>8</v>
      </c>
      <c r="G86" s="97" t="str">
        <f t="shared" si="89"/>
        <v/>
      </c>
      <c r="H86" s="97" t="str">
        <f t="shared" si="89"/>
        <v/>
      </c>
      <c r="I86" s="97">
        <f t="shared" si="89"/>
        <v>8</v>
      </c>
      <c r="J86" s="97">
        <f t="shared" si="89"/>
        <v>8</v>
      </c>
      <c r="K86" s="97">
        <f t="shared" si="89"/>
        <v>8</v>
      </c>
      <c r="L86" s="97">
        <f t="shared" si="89"/>
        <v>8</v>
      </c>
      <c r="M86" s="97">
        <f t="shared" si="89"/>
        <v>8</v>
      </c>
      <c r="N86" s="97" t="str">
        <f t="shared" si="89"/>
        <v/>
      </c>
      <c r="O86" s="97" t="str">
        <f t="shared" si="89"/>
        <v/>
      </c>
      <c r="P86" s="97">
        <f t="shared" si="89"/>
        <v>8</v>
      </c>
      <c r="Q86" s="97">
        <f t="shared" si="89"/>
        <v>8</v>
      </c>
      <c r="R86" s="97">
        <f t="shared" si="89"/>
        <v>8</v>
      </c>
      <c r="S86" s="97">
        <f t="shared" ref="S86:Y86" si="90">IF(S85="Р",8,"")</f>
        <v>8</v>
      </c>
      <c r="T86" s="97">
        <f t="shared" si="90"/>
        <v>8</v>
      </c>
      <c r="U86" s="97" t="str">
        <f t="shared" si="90"/>
        <v/>
      </c>
      <c r="V86" s="97" t="str">
        <f t="shared" si="90"/>
        <v/>
      </c>
      <c r="W86" s="160">
        <f t="shared" si="90"/>
        <v>8</v>
      </c>
      <c r="X86" s="160">
        <f t="shared" si="90"/>
        <v>8</v>
      </c>
      <c r="Y86" s="160">
        <f t="shared" si="90"/>
        <v>8</v>
      </c>
      <c r="Z86" s="160">
        <f t="shared" ref="Z86:AC86" si="91">IF(Z85="Р",8,"")</f>
        <v>8</v>
      </c>
      <c r="AA86" s="160">
        <f t="shared" si="91"/>
        <v>8</v>
      </c>
      <c r="AB86" s="97" t="str">
        <f t="shared" si="91"/>
        <v/>
      </c>
      <c r="AC86" s="97" t="str">
        <f t="shared" si="91"/>
        <v/>
      </c>
      <c r="AD86" s="160">
        <v>8</v>
      </c>
      <c r="AE86" s="97">
        <v>8</v>
      </c>
      <c r="AF86" s="97">
        <v>8</v>
      </c>
      <c r="AG86" s="97">
        <v>8</v>
      </c>
      <c r="AH86" s="97"/>
      <c r="AI86" s="97"/>
      <c r="AJ86" s="98"/>
      <c r="AK86" s="321"/>
      <c r="AL86" s="279"/>
      <c r="AM86" s="305"/>
      <c r="AN86" s="308"/>
      <c r="AO86" s="311"/>
      <c r="AP86" s="311"/>
      <c r="AQ86" s="311"/>
      <c r="AR86" s="241"/>
      <c r="AS86" s="241"/>
      <c r="AT86" s="241"/>
      <c r="AU86" s="241"/>
      <c r="AV86" s="241"/>
      <c r="AW86" s="241"/>
      <c r="AX86" s="241"/>
      <c r="AY86" s="316"/>
      <c r="AZ86" s="316"/>
      <c r="BA86" s="319"/>
    </row>
    <row r="87" spans="1:53" ht="15" customHeight="1" x14ac:dyDescent="0.2">
      <c r="A87" s="293"/>
      <c r="B87" s="296"/>
      <c r="C87" s="299"/>
      <c r="D87" s="302"/>
      <c r="E87" s="146"/>
      <c r="F87" s="100" t="str">
        <f t="shared" ref="F87:V87" si="92">IF(F88&gt;0,"НУ","")</f>
        <v/>
      </c>
      <c r="G87" s="101" t="str">
        <f t="shared" si="92"/>
        <v/>
      </c>
      <c r="H87" s="101" t="str">
        <f t="shared" si="92"/>
        <v/>
      </c>
      <c r="I87" s="101" t="str">
        <f t="shared" si="92"/>
        <v/>
      </c>
      <c r="J87" s="101" t="str">
        <f t="shared" si="92"/>
        <v/>
      </c>
      <c r="K87" s="101" t="str">
        <f t="shared" si="92"/>
        <v/>
      </c>
      <c r="L87" s="101" t="str">
        <f t="shared" si="92"/>
        <v/>
      </c>
      <c r="M87" s="101" t="str">
        <f t="shared" si="92"/>
        <v/>
      </c>
      <c r="N87" s="101" t="str">
        <f t="shared" si="92"/>
        <v/>
      </c>
      <c r="O87" s="101" t="str">
        <f t="shared" si="92"/>
        <v/>
      </c>
      <c r="P87" s="101" t="str">
        <f t="shared" si="92"/>
        <v/>
      </c>
      <c r="Q87" s="101" t="str">
        <f t="shared" si="92"/>
        <v/>
      </c>
      <c r="R87" s="101" t="str">
        <f t="shared" si="92"/>
        <v/>
      </c>
      <c r="S87" s="101" t="str">
        <f t="shared" si="92"/>
        <v/>
      </c>
      <c r="T87" s="101" t="str">
        <f t="shared" si="92"/>
        <v/>
      </c>
      <c r="U87" s="101" t="str">
        <f t="shared" si="92"/>
        <v/>
      </c>
      <c r="V87" s="101" t="str">
        <f t="shared" si="92"/>
        <v/>
      </c>
      <c r="W87" s="102"/>
      <c r="X87" s="102"/>
      <c r="Y87" s="102"/>
      <c r="Z87" s="102"/>
      <c r="AA87" s="102"/>
      <c r="AB87" s="101"/>
      <c r="AC87" s="101"/>
      <c r="AD87" s="102"/>
      <c r="AE87" s="101"/>
      <c r="AF87" s="101"/>
      <c r="AG87" s="127"/>
      <c r="AH87" s="127"/>
      <c r="AI87" s="127"/>
      <c r="AJ87" s="127"/>
      <c r="AK87" s="321"/>
      <c r="AL87" s="279"/>
      <c r="AM87" s="305"/>
      <c r="AN87" s="308"/>
      <c r="AO87" s="311"/>
      <c r="AP87" s="311"/>
      <c r="AQ87" s="311"/>
      <c r="AR87" s="241"/>
      <c r="AS87" s="241"/>
      <c r="AT87" s="241"/>
      <c r="AU87" s="241"/>
      <c r="AV87" s="241"/>
      <c r="AW87" s="241"/>
      <c r="AX87" s="241"/>
      <c r="AY87" s="316"/>
      <c r="AZ87" s="316"/>
      <c r="BA87" s="319"/>
    </row>
    <row r="88" spans="1:53" ht="15" customHeight="1" thickBot="1" x14ac:dyDescent="0.25">
      <c r="A88" s="294"/>
      <c r="B88" s="297"/>
      <c r="C88" s="300"/>
      <c r="D88" s="303"/>
      <c r="E88" s="147"/>
      <c r="F88" s="105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94"/>
      <c r="X88" s="194"/>
      <c r="Y88" s="194"/>
      <c r="Z88" s="194"/>
      <c r="AA88" s="194"/>
      <c r="AB88" s="106"/>
      <c r="AC88" s="106"/>
      <c r="AD88" s="194"/>
      <c r="AE88" s="106"/>
      <c r="AF88" s="106"/>
      <c r="AG88" s="97"/>
      <c r="AH88" s="97"/>
      <c r="AI88" s="97"/>
      <c r="AJ88" s="97"/>
      <c r="AK88" s="322"/>
      <c r="AL88" s="280"/>
      <c r="AM88" s="306"/>
      <c r="AN88" s="309"/>
      <c r="AO88" s="312"/>
      <c r="AP88" s="312"/>
      <c r="AQ88" s="312"/>
      <c r="AR88" s="242"/>
      <c r="AS88" s="242"/>
      <c r="AT88" s="242"/>
      <c r="AU88" s="242"/>
      <c r="AV88" s="242"/>
      <c r="AW88" s="242"/>
      <c r="AX88" s="242"/>
      <c r="AY88" s="317"/>
      <c r="AZ88" s="317"/>
      <c r="BA88" s="320"/>
    </row>
    <row r="89" spans="1:53" ht="15" customHeight="1" x14ac:dyDescent="0.2">
      <c r="A89" s="292">
        <v>21</v>
      </c>
      <c r="B89" s="295" t="str">
        <f>IFERROR(VLOOKUP($C89,Списки!$A$1:$C$4003,2,0),"")</f>
        <v>Панасенко Євгенія Василівна</v>
      </c>
      <c r="C89" s="343" t="s">
        <v>516</v>
      </c>
      <c r="D89" s="301" t="str">
        <f>IFERROR(VLOOKUP($C89,Списки!$A$1:$C$4003,3,0),"")</f>
        <v>кур'єр</v>
      </c>
      <c r="E89" s="145"/>
      <c r="F89" s="92" t="str">
        <f>VLOOKUP(F$7,Графік!$M$5:$P$35,3,0)</f>
        <v>Р</v>
      </c>
      <c r="G89" s="124" t="str">
        <f>VLOOKUP(G$7,Графік!$M$5:$P$35,3,0)</f>
        <v>ВВ</v>
      </c>
      <c r="H89" s="124" t="str">
        <f>VLOOKUP(H$7,Графік!$M$5:$P$35,3,0)</f>
        <v>ВВ</v>
      </c>
      <c r="I89" s="124" t="str">
        <f>VLOOKUP(I$7,Графік!$M$5:$P$35,3,0)</f>
        <v>Р</v>
      </c>
      <c r="J89" s="124" t="str">
        <f>VLOOKUP(J$7,Графік!$M$5:$P$35,3,0)</f>
        <v>Р</v>
      </c>
      <c r="K89" s="124" t="str">
        <f>VLOOKUP(K$7,Графік!$M$5:$P$35,3,0)</f>
        <v>Р</v>
      </c>
      <c r="L89" s="124" t="str">
        <f>VLOOKUP(L$7,Графік!$M$5:$P$35,3,0)</f>
        <v>Р</v>
      </c>
      <c r="M89" s="124" t="str">
        <f>VLOOKUP(M$7,Графік!$M$5:$P$35,3,0)</f>
        <v>Р</v>
      </c>
      <c r="N89" s="124" t="str">
        <f>VLOOKUP(N$7,Графік!$M$5:$P$35,3,0)</f>
        <v>ВВ</v>
      </c>
      <c r="O89" s="124" t="str">
        <f>VLOOKUP(O$7,Графік!$M$5:$P$35,3,0)</f>
        <v>ВВ</v>
      </c>
      <c r="P89" s="124" t="str">
        <f>VLOOKUP(P$7,Графік!$M$5:$P$35,3,0)</f>
        <v>Р</v>
      </c>
      <c r="Q89" s="124" t="str">
        <f>VLOOKUP(Q$7,Графік!$M$5:$P$35,3,0)</f>
        <v>Р</v>
      </c>
      <c r="R89" s="124" t="str">
        <f>VLOOKUP(R$7,Графік!$M$5:$P$35,3,0)</f>
        <v>Р</v>
      </c>
      <c r="S89" s="124" t="str">
        <f>VLOOKUP(S$7,Графік!$M$5:$P$35,3,0)</f>
        <v>Р</v>
      </c>
      <c r="T89" s="124" t="str">
        <f>VLOOKUP(T$7,Графік!$M$5:$P$35,3,0)</f>
        <v>Р</v>
      </c>
      <c r="U89" s="124" t="str">
        <f>VLOOKUP(U$7,Графік!$M$5:$P$35,3,0)</f>
        <v>ВВ</v>
      </c>
      <c r="V89" s="124" t="str">
        <f>VLOOKUP(V$7,Графік!$M$5:$P$35,3,0)</f>
        <v>ВВ</v>
      </c>
      <c r="W89" s="159" t="str">
        <f>VLOOKUP(W$7,Графік!$M$5:$P$35,3,0)</f>
        <v>Р</v>
      </c>
      <c r="X89" s="159" t="str">
        <f>VLOOKUP(X$7,Графік!$M$5:$P$35,3,0)</f>
        <v>Р</v>
      </c>
      <c r="Y89" s="159" t="str">
        <f>VLOOKUP(Y$7,Графік!$M$5:$P$35,3,0)</f>
        <v>Р</v>
      </c>
      <c r="Z89" s="159" t="str">
        <f>VLOOKUP(Z$7,Графік!$M$5:$P$35,3,0)</f>
        <v>Р</v>
      </c>
      <c r="AA89" s="159" t="str">
        <f>VLOOKUP(AA$7,Графік!$M$5:$P$35,3,0)</f>
        <v>Р</v>
      </c>
      <c r="AB89" s="124" t="str">
        <f>VLOOKUP(AB$7,Графік!$M$5:$P$35,3,0)</f>
        <v>ВВ</v>
      </c>
      <c r="AC89" s="124" t="str">
        <f>VLOOKUP(AC$7,Графік!$M$5:$P$35,3,0)</f>
        <v>ВВ</v>
      </c>
      <c r="AD89" s="159" t="str">
        <f>VLOOKUP(AD$7,Графік!$M$5:$P$35,3,0)</f>
        <v>Р</v>
      </c>
      <c r="AE89" s="124" t="str">
        <f>VLOOKUP(AE$7,Графік!$M$5:$P$35,3,0)</f>
        <v>Р</v>
      </c>
      <c r="AF89" s="124" t="str">
        <f>VLOOKUP(AF$7,Графік!$M$5:$P$35,3,0)</f>
        <v>Р</v>
      </c>
      <c r="AG89" s="124" t="str">
        <f>VLOOKUP(AG$7,Графік!$M$5:$P$35,3,0)</f>
        <v>Р</v>
      </c>
      <c r="AH89" s="124"/>
      <c r="AI89" s="124"/>
      <c r="AJ89" s="125"/>
      <c r="AK89" s="321">
        <f ca="1">SUMIF($F89:$AJ92,"Р",$F90:$AJ90)</f>
        <v>160</v>
      </c>
      <c r="AL89" s="279">
        <f ca="1">SUMIF($F91:$AJ92,"НУ",$F92:$AJ92)</f>
        <v>0</v>
      </c>
      <c r="AM89" s="305">
        <f ca="1">SUMIF(F89:AJ92,"РВ",F90:AJ90)</f>
        <v>0</v>
      </c>
      <c r="AN89" s="308">
        <f ca="1">AK89+AL89+AM89</f>
        <v>160</v>
      </c>
      <c r="AO89" s="310">
        <f t="shared" ref="AO89" si="93">COUNTIF($F89:$AJ92,"=Р")</f>
        <v>20</v>
      </c>
      <c r="AP89" s="311">
        <f>COUNTIF($F89:$AJ92,"=ВВ")</f>
        <v>8</v>
      </c>
      <c r="AQ89" s="311">
        <f>COUNTIF($F89:$AJ92,"=В")</f>
        <v>0</v>
      </c>
      <c r="AR89" s="241">
        <f>COUNTIF($F89:$AJ92,"=НА")</f>
        <v>0</v>
      </c>
      <c r="AS89" s="241">
        <f>COUNTIF(F89:AJ92,"=ТН")</f>
        <v>0</v>
      </c>
      <c r="AT89" s="241">
        <f>COUNTIF($F89:$AJ92,"=ВД")</f>
        <v>0</v>
      </c>
      <c r="AU89" s="241">
        <f>COUNTIF($F89:$AJ92,"=ВП")</f>
        <v>0</v>
      </c>
      <c r="AV89" s="241">
        <f>COUNTIF($F89:$AJ92,"=ДД")</f>
        <v>0</v>
      </c>
      <c r="AW89" s="241">
        <f>COUNTIF($F89:$AJ92,"=П")</f>
        <v>0</v>
      </c>
      <c r="AX89" s="241">
        <f>COUNTIF($F89:$AJ92,"=ПР")</f>
        <v>0</v>
      </c>
      <c r="AY89" s="316">
        <f>COUNTIF($F89:$AJ92,"=І")</f>
        <v>0</v>
      </c>
      <c r="AZ89" s="316">
        <f>COUNTIF($F89:$AJ92,"=НЗ")</f>
        <v>0</v>
      </c>
      <c r="BA89" s="318">
        <f>IF(C89&gt;1,Графік!$P$36,"")</f>
        <v>160</v>
      </c>
    </row>
    <row r="90" spans="1:53" ht="15" customHeight="1" x14ac:dyDescent="0.2">
      <c r="A90" s="293"/>
      <c r="B90" s="296"/>
      <c r="C90" s="299"/>
      <c r="D90" s="302"/>
      <c r="E90" s="146"/>
      <c r="F90" s="96">
        <f t="shared" ref="F90:R90" si="94">IF(F89="Р",8,"")</f>
        <v>8</v>
      </c>
      <c r="G90" s="97" t="str">
        <f t="shared" si="94"/>
        <v/>
      </c>
      <c r="H90" s="97" t="str">
        <f t="shared" si="94"/>
        <v/>
      </c>
      <c r="I90" s="97">
        <f t="shared" si="94"/>
        <v>8</v>
      </c>
      <c r="J90" s="97">
        <f t="shared" si="94"/>
        <v>8</v>
      </c>
      <c r="K90" s="97">
        <f t="shared" si="94"/>
        <v>8</v>
      </c>
      <c r="L90" s="97">
        <f t="shared" si="94"/>
        <v>8</v>
      </c>
      <c r="M90" s="97">
        <f t="shared" si="94"/>
        <v>8</v>
      </c>
      <c r="N90" s="97" t="str">
        <f t="shared" si="94"/>
        <v/>
      </c>
      <c r="O90" s="97" t="str">
        <f t="shared" si="94"/>
        <v/>
      </c>
      <c r="P90" s="97">
        <f t="shared" si="94"/>
        <v>8</v>
      </c>
      <c r="Q90" s="97">
        <f t="shared" si="94"/>
        <v>8</v>
      </c>
      <c r="R90" s="97">
        <f t="shared" si="94"/>
        <v>8</v>
      </c>
      <c r="S90" s="97">
        <f t="shared" ref="S90:Y90" si="95">IF(S89="Р",8,"")</f>
        <v>8</v>
      </c>
      <c r="T90" s="97">
        <f t="shared" si="95"/>
        <v>8</v>
      </c>
      <c r="U90" s="97" t="str">
        <f t="shared" si="95"/>
        <v/>
      </c>
      <c r="V90" s="97" t="str">
        <f t="shared" si="95"/>
        <v/>
      </c>
      <c r="W90" s="160">
        <f t="shared" si="95"/>
        <v>8</v>
      </c>
      <c r="X90" s="160">
        <f t="shared" si="95"/>
        <v>8</v>
      </c>
      <c r="Y90" s="160">
        <f t="shared" si="95"/>
        <v>8</v>
      </c>
      <c r="Z90" s="160">
        <f t="shared" ref="Z90:AC90" si="96">IF(Z89="Р",8,"")</f>
        <v>8</v>
      </c>
      <c r="AA90" s="160">
        <f t="shared" si="96"/>
        <v>8</v>
      </c>
      <c r="AB90" s="97" t="str">
        <f t="shared" si="96"/>
        <v/>
      </c>
      <c r="AC90" s="97" t="str">
        <f t="shared" si="96"/>
        <v/>
      </c>
      <c r="AD90" s="160">
        <v>8</v>
      </c>
      <c r="AE90" s="97">
        <v>8</v>
      </c>
      <c r="AF90" s="97">
        <v>8</v>
      </c>
      <c r="AG90" s="97">
        <v>8</v>
      </c>
      <c r="AH90" s="97"/>
      <c r="AI90" s="97"/>
      <c r="AJ90" s="98"/>
      <c r="AK90" s="321"/>
      <c r="AL90" s="279"/>
      <c r="AM90" s="305"/>
      <c r="AN90" s="308"/>
      <c r="AO90" s="311"/>
      <c r="AP90" s="311"/>
      <c r="AQ90" s="311"/>
      <c r="AR90" s="241"/>
      <c r="AS90" s="241"/>
      <c r="AT90" s="241"/>
      <c r="AU90" s="241"/>
      <c r="AV90" s="241"/>
      <c r="AW90" s="241"/>
      <c r="AX90" s="241"/>
      <c r="AY90" s="316"/>
      <c r="AZ90" s="316"/>
      <c r="BA90" s="319"/>
    </row>
    <row r="91" spans="1:53" ht="15" customHeight="1" x14ac:dyDescent="0.2">
      <c r="A91" s="293"/>
      <c r="B91" s="296"/>
      <c r="C91" s="299"/>
      <c r="D91" s="302"/>
      <c r="E91" s="146"/>
      <c r="F91" s="100" t="str">
        <f t="shared" ref="F91:V91" si="97">IF(F92&gt;0,"НУ","")</f>
        <v/>
      </c>
      <c r="G91" s="101" t="str">
        <f t="shared" si="97"/>
        <v/>
      </c>
      <c r="H91" s="101" t="str">
        <f t="shared" si="97"/>
        <v/>
      </c>
      <c r="I91" s="101" t="str">
        <f t="shared" si="97"/>
        <v/>
      </c>
      <c r="J91" s="101" t="str">
        <f t="shared" si="97"/>
        <v/>
      </c>
      <c r="K91" s="101" t="str">
        <f t="shared" si="97"/>
        <v/>
      </c>
      <c r="L91" s="101" t="str">
        <f t="shared" si="97"/>
        <v/>
      </c>
      <c r="M91" s="101" t="str">
        <f t="shared" si="97"/>
        <v/>
      </c>
      <c r="N91" s="101" t="str">
        <f t="shared" si="97"/>
        <v/>
      </c>
      <c r="O91" s="101" t="str">
        <f t="shared" si="97"/>
        <v/>
      </c>
      <c r="P91" s="101" t="str">
        <f t="shared" si="97"/>
        <v/>
      </c>
      <c r="Q91" s="101" t="str">
        <f t="shared" si="97"/>
        <v/>
      </c>
      <c r="R91" s="101" t="str">
        <f t="shared" si="97"/>
        <v/>
      </c>
      <c r="S91" s="101" t="str">
        <f t="shared" si="97"/>
        <v/>
      </c>
      <c r="T91" s="101" t="str">
        <f t="shared" si="97"/>
        <v/>
      </c>
      <c r="U91" s="101" t="str">
        <f t="shared" si="97"/>
        <v/>
      </c>
      <c r="V91" s="101" t="str">
        <f t="shared" si="97"/>
        <v/>
      </c>
      <c r="W91" s="102"/>
      <c r="X91" s="102"/>
      <c r="Y91" s="102"/>
      <c r="Z91" s="102"/>
      <c r="AA91" s="102"/>
      <c r="AB91" s="101"/>
      <c r="AC91" s="101"/>
      <c r="AD91" s="102"/>
      <c r="AE91" s="101"/>
      <c r="AF91" s="101"/>
      <c r="AG91" s="101"/>
      <c r="AH91" s="101" t="str">
        <f t="shared" si="87"/>
        <v/>
      </c>
      <c r="AI91" s="101" t="str">
        <f t="shared" si="87"/>
        <v/>
      </c>
      <c r="AJ91" s="130" t="str">
        <f t="shared" si="87"/>
        <v/>
      </c>
      <c r="AK91" s="321"/>
      <c r="AL91" s="279"/>
      <c r="AM91" s="305"/>
      <c r="AN91" s="308"/>
      <c r="AO91" s="311"/>
      <c r="AP91" s="311"/>
      <c r="AQ91" s="311"/>
      <c r="AR91" s="241"/>
      <c r="AS91" s="241"/>
      <c r="AT91" s="241"/>
      <c r="AU91" s="241"/>
      <c r="AV91" s="241"/>
      <c r="AW91" s="241"/>
      <c r="AX91" s="241"/>
      <c r="AY91" s="316"/>
      <c r="AZ91" s="316"/>
      <c r="BA91" s="319"/>
    </row>
    <row r="92" spans="1:53" ht="15" customHeight="1" thickBot="1" x14ac:dyDescent="0.25">
      <c r="A92" s="294"/>
      <c r="B92" s="297"/>
      <c r="C92" s="300"/>
      <c r="D92" s="303"/>
      <c r="E92" s="147"/>
      <c r="F92" s="105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94"/>
      <c r="X92" s="194"/>
      <c r="Y92" s="194"/>
      <c r="Z92" s="194"/>
      <c r="AA92" s="194"/>
      <c r="AB92" s="106"/>
      <c r="AC92" s="106"/>
      <c r="AD92" s="194"/>
      <c r="AE92" s="106"/>
      <c r="AF92" s="106"/>
      <c r="AG92" s="106"/>
      <c r="AH92" s="106"/>
      <c r="AI92" s="106"/>
      <c r="AJ92" s="107"/>
      <c r="AK92" s="322"/>
      <c r="AL92" s="280"/>
      <c r="AM92" s="306"/>
      <c r="AN92" s="309"/>
      <c r="AO92" s="312"/>
      <c r="AP92" s="312"/>
      <c r="AQ92" s="312"/>
      <c r="AR92" s="242"/>
      <c r="AS92" s="242"/>
      <c r="AT92" s="242"/>
      <c r="AU92" s="242"/>
      <c r="AV92" s="242"/>
      <c r="AW92" s="242"/>
      <c r="AX92" s="242"/>
      <c r="AY92" s="317"/>
      <c r="AZ92" s="317"/>
      <c r="BA92" s="320"/>
    </row>
    <row r="93" spans="1:53" ht="15" customHeight="1" x14ac:dyDescent="0.2">
      <c r="A93" s="292">
        <v>22</v>
      </c>
      <c r="B93" s="295" t="str">
        <f>IFERROR(VLOOKUP($C93,Списки!$A$1:$C$4003,2,0),"")</f>
        <v>Непеляк Наталя  Ярославівна</v>
      </c>
      <c r="C93" s="351" t="s">
        <v>300</v>
      </c>
      <c r="D93" s="301" t="s">
        <v>639</v>
      </c>
      <c r="E93" s="145"/>
      <c r="F93" s="92" t="str">
        <f>VLOOKUP(F$7,Графік!$M$5:$P$35,3,0)</f>
        <v>Р</v>
      </c>
      <c r="G93" s="124" t="str">
        <f>VLOOKUP(G$7,Графік!$M$5:$P$35,3,0)</f>
        <v>ВВ</v>
      </c>
      <c r="H93" s="124" t="str">
        <f>VLOOKUP(H$7,Графік!$M$5:$P$35,3,0)</f>
        <v>ВВ</v>
      </c>
      <c r="I93" s="124" t="str">
        <f>VLOOKUP(I$7,Графік!$M$5:$P$35,3,0)</f>
        <v>Р</v>
      </c>
      <c r="J93" s="124" t="str">
        <f>VLOOKUP(J$7,Графік!$M$5:$P$35,3,0)</f>
        <v>Р</v>
      </c>
      <c r="K93" s="124" t="str">
        <f>VLOOKUP(K$7,Графік!$M$5:$P$35,3,0)</f>
        <v>Р</v>
      </c>
      <c r="L93" s="124" t="str">
        <f>VLOOKUP(L$7,Графік!$M$5:$P$35,3,0)</f>
        <v>Р</v>
      </c>
      <c r="M93" s="124" t="str">
        <f>VLOOKUP(M$7,Графік!$M$5:$P$35,3,0)</f>
        <v>Р</v>
      </c>
      <c r="N93" s="124" t="str">
        <f>VLOOKUP(N$7,Графік!$M$5:$P$35,3,0)</f>
        <v>ВВ</v>
      </c>
      <c r="O93" s="124" t="str">
        <f>VLOOKUP(O$7,Графік!$M$5:$P$35,3,0)</f>
        <v>ВВ</v>
      </c>
      <c r="P93" s="124" t="str">
        <f>VLOOKUP(P$7,Графік!$M$5:$P$35,3,0)</f>
        <v>Р</v>
      </c>
      <c r="Q93" s="124" t="str">
        <f>VLOOKUP(Q$7,Графік!$M$5:$P$35,3,0)</f>
        <v>Р</v>
      </c>
      <c r="R93" s="124" t="str">
        <f>VLOOKUP(R$7,Графік!$M$5:$P$35,3,0)</f>
        <v>Р</v>
      </c>
      <c r="S93" s="124" t="str">
        <f>VLOOKUP(S$7,Графік!$M$5:$P$35,3,0)</f>
        <v>Р</v>
      </c>
      <c r="T93" s="124" t="str">
        <f>VLOOKUP(T$7,Графік!$M$5:$P$35,3,0)</f>
        <v>Р</v>
      </c>
      <c r="U93" s="124" t="str">
        <f>VLOOKUP(U$7,Графік!$M$5:$P$35,3,0)</f>
        <v>ВВ</v>
      </c>
      <c r="V93" s="124" t="str">
        <f>VLOOKUP(V$7,Графік!$M$5:$P$35,3,0)</f>
        <v>ВВ</v>
      </c>
      <c r="W93" s="159" t="str">
        <f>VLOOKUP(W$7,Графік!$M$5:$P$35,3,0)</f>
        <v>Р</v>
      </c>
      <c r="X93" s="159" t="str">
        <f>VLOOKUP(X$7,Графік!$M$5:$P$35,3,0)</f>
        <v>Р</v>
      </c>
      <c r="Y93" s="159" t="str">
        <f>VLOOKUP(Y$7,Графік!$M$5:$P$35,3,0)</f>
        <v>Р</v>
      </c>
      <c r="Z93" s="159" t="str">
        <f>VLOOKUP(Z$7,Графік!$M$5:$P$35,3,0)</f>
        <v>Р</v>
      </c>
      <c r="AA93" s="159" t="str">
        <f>VLOOKUP(AA$7,Графік!$M$5:$P$35,3,0)</f>
        <v>Р</v>
      </c>
      <c r="AB93" s="124" t="str">
        <f>VLOOKUP(AB$7,Графік!$M$5:$P$35,3,0)</f>
        <v>ВВ</v>
      </c>
      <c r="AC93" s="124" t="str">
        <f>VLOOKUP(AC$7,Графік!$M$5:$P$35,3,0)</f>
        <v>ВВ</v>
      </c>
      <c r="AD93" s="159" t="str">
        <f>VLOOKUP(AD$7,Графік!$M$5:$P$35,3,0)</f>
        <v>Р</v>
      </c>
      <c r="AE93" s="124" t="str">
        <f>VLOOKUP(AE$7,Графік!$M$5:$P$35,3,0)</f>
        <v>Р</v>
      </c>
      <c r="AF93" s="124" t="str">
        <f>VLOOKUP(AF$7,Графік!$M$5:$P$35,3,0)</f>
        <v>Р</v>
      </c>
      <c r="AG93" s="124" t="str">
        <f>VLOOKUP(AG$7,Графік!$M$5:$P$35,3,0)</f>
        <v>Р</v>
      </c>
      <c r="AH93" s="124"/>
      <c r="AI93" s="124"/>
      <c r="AJ93" s="125"/>
      <c r="AK93" s="321">
        <f ca="1">SUMIF($F93:$AJ96,"Р",$F94:$AJ94)</f>
        <v>160</v>
      </c>
      <c r="AL93" s="279">
        <f ca="1">SUMIF($F95:$AJ96,"НУ",$F96:$AJ96)</f>
        <v>0</v>
      </c>
      <c r="AM93" s="305">
        <f ca="1">SUMIF(F93:AJ96,"РВ",F94:AJ94)</f>
        <v>0</v>
      </c>
      <c r="AN93" s="308">
        <f ca="1">AK93+AL93+AM93</f>
        <v>160</v>
      </c>
      <c r="AO93" s="310">
        <f t="shared" ref="AO93" si="98">COUNTIF($F93:$AJ96,"=Р")</f>
        <v>20</v>
      </c>
      <c r="AP93" s="311">
        <f>COUNTIF($F93:$AJ96,"=ВВ")</f>
        <v>8</v>
      </c>
      <c r="AQ93" s="311">
        <f>COUNTIF($F93:$AJ96,"=В")</f>
        <v>0</v>
      </c>
      <c r="AR93" s="241">
        <f>COUNTIF($F93:$AJ96,"=НА")</f>
        <v>0</v>
      </c>
      <c r="AS93" s="241">
        <f>COUNTIF(F93:AJ96,"=ТН")</f>
        <v>0</v>
      </c>
      <c r="AT93" s="241">
        <f>COUNTIF($F93:$AJ96,"=ВД")</f>
        <v>0</v>
      </c>
      <c r="AU93" s="241">
        <f>COUNTIF($F93:$AJ96,"=ВП")</f>
        <v>0</v>
      </c>
      <c r="AV93" s="241">
        <f>COUNTIF($F93:$AJ96,"=ДД")</f>
        <v>0</v>
      </c>
      <c r="AW93" s="241">
        <f>COUNTIF($F93:$AJ96,"=П")</f>
        <v>0</v>
      </c>
      <c r="AX93" s="241">
        <f>COUNTIF($F93:$AJ96,"=ПР")</f>
        <v>0</v>
      </c>
      <c r="AY93" s="316">
        <f>COUNTIF($F93:$AJ96,"=І")</f>
        <v>0</v>
      </c>
      <c r="AZ93" s="316">
        <f>COUNTIF($F93:$AJ96,"=НЗ")</f>
        <v>0</v>
      </c>
      <c r="BA93" s="318">
        <f>IF(C93&gt;1,Графік!$P$36,"")</f>
        <v>160</v>
      </c>
    </row>
    <row r="94" spans="1:53" ht="15" customHeight="1" x14ac:dyDescent="0.2">
      <c r="A94" s="293"/>
      <c r="B94" s="296"/>
      <c r="C94" s="299"/>
      <c r="D94" s="302"/>
      <c r="E94" s="146"/>
      <c r="F94" s="96">
        <f t="shared" ref="F94:AC94" si="99">IF(F93="Р",8,"")</f>
        <v>8</v>
      </c>
      <c r="G94" s="97" t="str">
        <f t="shared" si="99"/>
        <v/>
      </c>
      <c r="H94" s="97" t="str">
        <f t="shared" si="99"/>
        <v/>
      </c>
      <c r="I94" s="97">
        <f t="shared" si="99"/>
        <v>8</v>
      </c>
      <c r="J94" s="97">
        <f t="shared" si="99"/>
        <v>8</v>
      </c>
      <c r="K94" s="97">
        <f t="shared" si="99"/>
        <v>8</v>
      </c>
      <c r="L94" s="97">
        <f t="shared" si="99"/>
        <v>8</v>
      </c>
      <c r="M94" s="97">
        <f t="shared" si="99"/>
        <v>8</v>
      </c>
      <c r="N94" s="97" t="str">
        <f t="shared" si="99"/>
        <v/>
      </c>
      <c r="O94" s="97" t="str">
        <f t="shared" si="99"/>
        <v/>
      </c>
      <c r="P94" s="97">
        <f t="shared" si="99"/>
        <v>8</v>
      </c>
      <c r="Q94" s="97">
        <f t="shared" si="99"/>
        <v>8</v>
      </c>
      <c r="R94" s="97">
        <f t="shared" si="99"/>
        <v>8</v>
      </c>
      <c r="S94" s="97">
        <f t="shared" si="99"/>
        <v>8</v>
      </c>
      <c r="T94" s="97">
        <f t="shared" si="99"/>
        <v>8</v>
      </c>
      <c r="U94" s="97" t="str">
        <f t="shared" si="99"/>
        <v/>
      </c>
      <c r="V94" s="97" t="str">
        <f t="shared" si="99"/>
        <v/>
      </c>
      <c r="W94" s="160">
        <f t="shared" si="99"/>
        <v>8</v>
      </c>
      <c r="X94" s="160">
        <f t="shared" si="99"/>
        <v>8</v>
      </c>
      <c r="Y94" s="160">
        <f t="shared" si="99"/>
        <v>8</v>
      </c>
      <c r="Z94" s="160">
        <f t="shared" si="99"/>
        <v>8</v>
      </c>
      <c r="AA94" s="160">
        <f t="shared" si="99"/>
        <v>8</v>
      </c>
      <c r="AB94" s="97" t="str">
        <f t="shared" si="99"/>
        <v/>
      </c>
      <c r="AC94" s="97" t="str">
        <f t="shared" si="99"/>
        <v/>
      </c>
      <c r="AD94" s="160">
        <v>8</v>
      </c>
      <c r="AE94" s="97">
        <v>8</v>
      </c>
      <c r="AF94" s="97">
        <v>8</v>
      </c>
      <c r="AG94" s="97">
        <v>8</v>
      </c>
      <c r="AH94" s="97"/>
      <c r="AI94" s="97"/>
      <c r="AJ94" s="98"/>
      <c r="AK94" s="321"/>
      <c r="AL94" s="279"/>
      <c r="AM94" s="305"/>
      <c r="AN94" s="308"/>
      <c r="AO94" s="311"/>
      <c r="AP94" s="311"/>
      <c r="AQ94" s="311"/>
      <c r="AR94" s="241"/>
      <c r="AS94" s="241"/>
      <c r="AT94" s="241"/>
      <c r="AU94" s="241"/>
      <c r="AV94" s="241"/>
      <c r="AW94" s="241"/>
      <c r="AX94" s="241"/>
      <c r="AY94" s="316"/>
      <c r="AZ94" s="316"/>
      <c r="BA94" s="319"/>
    </row>
    <row r="95" spans="1:53" ht="13.9" customHeight="1" x14ac:dyDescent="0.2">
      <c r="A95" s="293"/>
      <c r="B95" s="296"/>
      <c r="C95" s="299"/>
      <c r="D95" s="302"/>
      <c r="E95" s="146"/>
      <c r="F95" s="100" t="str">
        <f t="shared" ref="F95:V95" si="100">IF(F96&gt;0,"НУ","")</f>
        <v/>
      </c>
      <c r="G95" s="101" t="str">
        <f t="shared" si="100"/>
        <v/>
      </c>
      <c r="H95" s="101" t="str">
        <f t="shared" si="100"/>
        <v/>
      </c>
      <c r="I95" s="101" t="str">
        <f t="shared" si="100"/>
        <v/>
      </c>
      <c r="J95" s="101" t="str">
        <f t="shared" si="100"/>
        <v/>
      </c>
      <c r="K95" s="101" t="str">
        <f t="shared" si="100"/>
        <v/>
      </c>
      <c r="L95" s="101" t="str">
        <f t="shared" si="100"/>
        <v/>
      </c>
      <c r="M95" s="101" t="str">
        <f t="shared" si="100"/>
        <v/>
      </c>
      <c r="N95" s="101" t="str">
        <f t="shared" si="100"/>
        <v/>
      </c>
      <c r="O95" s="101" t="str">
        <f t="shared" si="100"/>
        <v/>
      </c>
      <c r="P95" s="101" t="str">
        <f t="shared" si="100"/>
        <v/>
      </c>
      <c r="Q95" s="101" t="str">
        <f t="shared" si="100"/>
        <v/>
      </c>
      <c r="R95" s="101" t="str">
        <f t="shared" si="100"/>
        <v/>
      </c>
      <c r="S95" s="101" t="str">
        <f t="shared" si="100"/>
        <v/>
      </c>
      <c r="T95" s="101" t="str">
        <f t="shared" si="100"/>
        <v/>
      </c>
      <c r="U95" s="101" t="str">
        <f t="shared" si="100"/>
        <v/>
      </c>
      <c r="V95" s="101" t="str">
        <f t="shared" si="100"/>
        <v/>
      </c>
      <c r="W95" s="102"/>
      <c r="X95" s="102"/>
      <c r="Y95" s="102"/>
      <c r="Z95" s="102"/>
      <c r="AA95" s="102"/>
      <c r="AB95" s="101"/>
      <c r="AC95" s="101"/>
      <c r="AD95" s="102"/>
      <c r="AE95" s="101"/>
      <c r="AF95" s="101"/>
      <c r="AG95" s="101"/>
      <c r="AH95" s="101" t="str">
        <f t="shared" si="87"/>
        <v/>
      </c>
      <c r="AI95" s="101" t="str">
        <f t="shared" si="87"/>
        <v/>
      </c>
      <c r="AJ95" s="130" t="str">
        <f t="shared" si="87"/>
        <v/>
      </c>
      <c r="AK95" s="321"/>
      <c r="AL95" s="279"/>
      <c r="AM95" s="305"/>
      <c r="AN95" s="308"/>
      <c r="AO95" s="311"/>
      <c r="AP95" s="311"/>
      <c r="AQ95" s="311"/>
      <c r="AR95" s="241"/>
      <c r="AS95" s="241"/>
      <c r="AT95" s="241"/>
      <c r="AU95" s="241"/>
      <c r="AV95" s="241"/>
      <c r="AW95" s="241"/>
      <c r="AX95" s="241"/>
      <c r="AY95" s="316"/>
      <c r="AZ95" s="316"/>
      <c r="BA95" s="319"/>
    </row>
    <row r="96" spans="1:53" ht="12.75" customHeight="1" thickBot="1" x14ac:dyDescent="0.25">
      <c r="A96" s="294"/>
      <c r="B96" s="297"/>
      <c r="C96" s="300"/>
      <c r="D96" s="303"/>
      <c r="E96" s="147"/>
      <c r="F96" s="105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94"/>
      <c r="X96" s="194"/>
      <c r="Y96" s="194"/>
      <c r="Z96" s="194"/>
      <c r="AA96" s="194"/>
      <c r="AB96" s="106"/>
      <c r="AC96" s="106"/>
      <c r="AD96" s="194"/>
      <c r="AE96" s="106"/>
      <c r="AF96" s="106"/>
      <c r="AG96" s="106"/>
      <c r="AH96" s="106"/>
      <c r="AI96" s="106"/>
      <c r="AJ96" s="107"/>
      <c r="AK96" s="322"/>
      <c r="AL96" s="280"/>
      <c r="AM96" s="306"/>
      <c r="AN96" s="309"/>
      <c r="AO96" s="312"/>
      <c r="AP96" s="312"/>
      <c r="AQ96" s="312"/>
      <c r="AR96" s="242"/>
      <c r="AS96" s="242"/>
      <c r="AT96" s="242"/>
      <c r="AU96" s="242"/>
      <c r="AV96" s="242"/>
      <c r="AW96" s="242"/>
      <c r="AX96" s="242"/>
      <c r="AY96" s="317"/>
      <c r="AZ96" s="317"/>
      <c r="BA96" s="320"/>
    </row>
    <row r="97" spans="1:53" s="78" customFormat="1" ht="12" customHeight="1" x14ac:dyDescent="0.2">
      <c r="A97" s="292">
        <v>23</v>
      </c>
      <c r="B97" s="295" t="str">
        <f>IFERROR(VLOOKUP($C97,Списки!$A$1:$C$4003,2,0),"")</f>
        <v/>
      </c>
      <c r="C97" s="323"/>
      <c r="D97" s="301" t="str">
        <f>IFERROR(VLOOKUP($C97,Списки!$A$1:$C$4003,3,0),"")</f>
        <v/>
      </c>
      <c r="E97" s="145"/>
      <c r="F97" s="92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59"/>
      <c r="X97" s="159"/>
      <c r="Y97" s="159"/>
      <c r="Z97" s="159"/>
      <c r="AA97" s="159"/>
      <c r="AB97" s="124"/>
      <c r="AC97" s="124"/>
      <c r="AD97" s="159"/>
      <c r="AE97" s="124"/>
      <c r="AF97" s="124"/>
      <c r="AG97" s="124"/>
      <c r="AH97" s="124"/>
      <c r="AI97" s="124"/>
      <c r="AJ97" s="125"/>
      <c r="AK97" s="321">
        <f ca="1">SUMIF($F97:$AJ100,"Р",$F98:$AJ98)</f>
        <v>0</v>
      </c>
      <c r="AL97" s="279">
        <f ca="1">SUMIF($F99:$AJ100,"НУ",$F100:$AJ100)</f>
        <v>0</v>
      </c>
      <c r="AM97" s="305">
        <f ca="1">SUMIF(F97:AJ100,"РВ",F98:AJ98)</f>
        <v>0</v>
      </c>
      <c r="AN97" s="308">
        <f ca="1">AK97+AL97+AM97</f>
        <v>0</v>
      </c>
      <c r="AO97" s="310">
        <f t="shared" ref="AO97" si="101">COUNTIF($F97:$AJ100,"=Р")</f>
        <v>0</v>
      </c>
      <c r="AP97" s="311">
        <f>COUNTIF($F97:$AJ100,"=ВВ")</f>
        <v>0</v>
      </c>
      <c r="AQ97" s="311">
        <f>COUNTIF($F97:$AJ100,"=В")</f>
        <v>0</v>
      </c>
      <c r="AR97" s="241">
        <f>COUNTIF($F97:$AJ100,"=НА")</f>
        <v>0</v>
      </c>
      <c r="AS97" s="241">
        <f>COUNTIF(F97:AJ100,"=ТН")</f>
        <v>0</v>
      </c>
      <c r="AT97" s="241">
        <f>COUNTIF($F97:$AJ100,"=ВД")</f>
        <v>0</v>
      </c>
      <c r="AU97" s="241">
        <f>COUNTIF($F97:$AJ100,"=ВП")</f>
        <v>0</v>
      </c>
      <c r="AV97" s="241">
        <f>COUNTIF($F97:$AJ100,"=ДД")</f>
        <v>0</v>
      </c>
      <c r="AW97" s="241">
        <f>COUNTIF($F97:$AJ100,"=П")</f>
        <v>0</v>
      </c>
      <c r="AX97" s="241">
        <f>COUNTIF($F97:$AJ100,"=ПР")</f>
        <v>0</v>
      </c>
      <c r="AY97" s="316">
        <f>COUNTIF($F97:$AJ100,"=І")</f>
        <v>0</v>
      </c>
      <c r="AZ97" s="316">
        <f>COUNTIF($F97:$AJ100,"=НЗ")</f>
        <v>0</v>
      </c>
      <c r="BA97" s="318" t="str">
        <f>IF(C97&gt;1,Графік!$P$36,"")</f>
        <v/>
      </c>
    </row>
    <row r="98" spans="1:53" ht="15.75" customHeight="1" x14ac:dyDescent="0.2">
      <c r="A98" s="293"/>
      <c r="B98" s="296"/>
      <c r="C98" s="299"/>
      <c r="D98" s="302"/>
      <c r="E98" s="146"/>
      <c r="F98" s="96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160"/>
      <c r="X98" s="160"/>
      <c r="Y98" s="160"/>
      <c r="Z98" s="160"/>
      <c r="AA98" s="160"/>
      <c r="AB98" s="97"/>
      <c r="AC98" s="97"/>
      <c r="AD98" s="160"/>
      <c r="AE98" s="97"/>
      <c r="AF98" s="97"/>
      <c r="AG98" s="97"/>
      <c r="AH98" s="97"/>
      <c r="AI98" s="97"/>
      <c r="AJ98" s="98"/>
      <c r="AK98" s="321"/>
      <c r="AL98" s="279"/>
      <c r="AM98" s="305"/>
      <c r="AN98" s="308"/>
      <c r="AO98" s="311"/>
      <c r="AP98" s="311"/>
      <c r="AQ98" s="311"/>
      <c r="AR98" s="241"/>
      <c r="AS98" s="241"/>
      <c r="AT98" s="241"/>
      <c r="AU98" s="241"/>
      <c r="AV98" s="241"/>
      <c r="AW98" s="241"/>
      <c r="AX98" s="241"/>
      <c r="AY98" s="316"/>
      <c r="AZ98" s="316"/>
      <c r="BA98" s="319"/>
    </row>
    <row r="99" spans="1:53" s="78" customFormat="1" ht="12" customHeight="1" x14ac:dyDescent="0.2">
      <c r="A99" s="293"/>
      <c r="B99" s="296"/>
      <c r="C99" s="299"/>
      <c r="D99" s="302"/>
      <c r="E99" s="146"/>
      <c r="F99" s="100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2"/>
      <c r="X99" s="102"/>
      <c r="Y99" s="102"/>
      <c r="Z99" s="102"/>
      <c r="AA99" s="102"/>
      <c r="AB99" s="101"/>
      <c r="AC99" s="101"/>
      <c r="AD99" s="102"/>
      <c r="AE99" s="101"/>
      <c r="AF99" s="101"/>
      <c r="AG99" s="101"/>
      <c r="AH99" s="101" t="str">
        <f t="shared" si="87"/>
        <v/>
      </c>
      <c r="AI99" s="101" t="str">
        <f t="shared" si="87"/>
        <v/>
      </c>
      <c r="AJ99" s="130" t="str">
        <f t="shared" si="87"/>
        <v/>
      </c>
      <c r="AK99" s="321"/>
      <c r="AL99" s="279"/>
      <c r="AM99" s="305"/>
      <c r="AN99" s="308"/>
      <c r="AO99" s="311"/>
      <c r="AP99" s="311"/>
      <c r="AQ99" s="311"/>
      <c r="AR99" s="241"/>
      <c r="AS99" s="241"/>
      <c r="AT99" s="241"/>
      <c r="AU99" s="241"/>
      <c r="AV99" s="241"/>
      <c r="AW99" s="241"/>
      <c r="AX99" s="241"/>
      <c r="AY99" s="316"/>
      <c r="AZ99" s="316"/>
      <c r="BA99" s="319"/>
    </row>
    <row r="100" spans="1:53" ht="13.5" customHeight="1" thickBot="1" x14ac:dyDescent="0.25">
      <c r="A100" s="294"/>
      <c r="B100" s="297"/>
      <c r="C100" s="300"/>
      <c r="D100" s="303"/>
      <c r="E100" s="147"/>
      <c r="F100" s="105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94"/>
      <c r="X100" s="194"/>
      <c r="Y100" s="194"/>
      <c r="Z100" s="194"/>
      <c r="AA100" s="194"/>
      <c r="AB100" s="106"/>
      <c r="AC100" s="106"/>
      <c r="AD100" s="194"/>
      <c r="AE100" s="106"/>
      <c r="AF100" s="106"/>
      <c r="AG100" s="106"/>
      <c r="AH100" s="106"/>
      <c r="AI100" s="106"/>
      <c r="AJ100" s="107"/>
      <c r="AK100" s="322"/>
      <c r="AL100" s="280"/>
      <c r="AM100" s="306"/>
      <c r="AN100" s="309"/>
      <c r="AO100" s="312"/>
      <c r="AP100" s="312"/>
      <c r="AQ100" s="312"/>
      <c r="AR100" s="242"/>
      <c r="AS100" s="242"/>
      <c r="AT100" s="242"/>
      <c r="AU100" s="242"/>
      <c r="AV100" s="242"/>
      <c r="AW100" s="242"/>
      <c r="AX100" s="242"/>
      <c r="AY100" s="317"/>
      <c r="AZ100" s="317"/>
      <c r="BA100" s="320"/>
    </row>
    <row r="101" spans="1:53" ht="12.75" customHeight="1" x14ac:dyDescent="0.2">
      <c r="A101" s="292">
        <v>24</v>
      </c>
      <c r="B101" s="295" t="str">
        <f>IFERROR(VLOOKUP($C101,Списки!$A$1:$C$4003,2,0),"")</f>
        <v/>
      </c>
      <c r="C101" s="323"/>
      <c r="D101" s="301" t="str">
        <f>IFERROR(VLOOKUP($C101,Списки!$A$1:$C$4003,3,0),"")</f>
        <v/>
      </c>
      <c r="E101" s="145"/>
      <c r="F101" s="92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59"/>
      <c r="X101" s="159"/>
      <c r="Y101" s="159"/>
      <c r="Z101" s="159"/>
      <c r="AA101" s="159"/>
      <c r="AB101" s="124"/>
      <c r="AC101" s="124"/>
      <c r="AD101" s="159"/>
      <c r="AE101" s="124"/>
      <c r="AF101" s="124"/>
      <c r="AG101" s="124"/>
      <c r="AH101" s="124"/>
      <c r="AI101" s="124"/>
      <c r="AJ101" s="125"/>
      <c r="AK101" s="321">
        <f ca="1">SUMIF($F101:$AJ104,"Р",$F102:$AJ102)</f>
        <v>0</v>
      </c>
      <c r="AL101" s="279">
        <f ca="1">SUMIF($F103:$AJ104,"НУ",$F104:$AJ104)</f>
        <v>0</v>
      </c>
      <c r="AM101" s="305">
        <f ca="1">SUMIF(F101:AJ104,"РВ",F102:AJ102)</f>
        <v>0</v>
      </c>
      <c r="AN101" s="308">
        <f ca="1">AK101+AL101+AM101</f>
        <v>0</v>
      </c>
      <c r="AO101" s="310">
        <f t="shared" ref="AO101" si="102">COUNTIF($F101:$AJ104,"=Р")</f>
        <v>0</v>
      </c>
      <c r="AP101" s="311">
        <f>COUNTIF($F101:$AJ104,"=ВВ")</f>
        <v>0</v>
      </c>
      <c r="AQ101" s="311">
        <f>COUNTIF($F101:$AJ104,"=В")</f>
        <v>0</v>
      </c>
      <c r="AR101" s="241">
        <f>COUNTIF($F101:$AJ104,"=НА")</f>
        <v>0</v>
      </c>
      <c r="AS101" s="241">
        <f>COUNTIF(F101:AJ104,"=ТН")</f>
        <v>0</v>
      </c>
      <c r="AT101" s="241">
        <f>COUNTIF($F101:$AJ104,"=ВД")</f>
        <v>0</v>
      </c>
      <c r="AU101" s="241">
        <f>COUNTIF($F101:$AJ104,"=ВП")</f>
        <v>0</v>
      </c>
      <c r="AV101" s="241">
        <f>COUNTIF($F101:$AJ104,"=ДД")</f>
        <v>0</v>
      </c>
      <c r="AW101" s="241">
        <f>COUNTIF($F101:$AJ104,"=П")</f>
        <v>0</v>
      </c>
      <c r="AX101" s="241">
        <f>COUNTIF($F101:$AJ104,"=ПР")</f>
        <v>0</v>
      </c>
      <c r="AY101" s="316">
        <f>COUNTIF($F101:$AJ104,"=І")</f>
        <v>0</v>
      </c>
      <c r="AZ101" s="316">
        <f>COUNTIF($F101:$AJ104,"=НЗ")</f>
        <v>0</v>
      </c>
      <c r="BA101" s="318" t="str">
        <f>IF(C101&gt;1,Графік!$P$36,"")</f>
        <v/>
      </c>
    </row>
    <row r="102" spans="1:53" ht="12.75" customHeight="1" x14ac:dyDescent="0.2">
      <c r="A102" s="293"/>
      <c r="B102" s="296"/>
      <c r="C102" s="299"/>
      <c r="D102" s="302"/>
      <c r="E102" s="146"/>
      <c r="F102" s="96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160"/>
      <c r="X102" s="160"/>
      <c r="Y102" s="160"/>
      <c r="Z102" s="160"/>
      <c r="AA102" s="160"/>
      <c r="AB102" s="97"/>
      <c r="AC102" s="97"/>
      <c r="AD102" s="160"/>
      <c r="AE102" s="97"/>
      <c r="AF102" s="97"/>
      <c r="AG102" s="97"/>
      <c r="AH102" s="97"/>
      <c r="AI102" s="97"/>
      <c r="AJ102" s="98"/>
      <c r="AK102" s="321"/>
      <c r="AL102" s="279"/>
      <c r="AM102" s="305"/>
      <c r="AN102" s="308"/>
      <c r="AO102" s="311"/>
      <c r="AP102" s="311"/>
      <c r="AQ102" s="311"/>
      <c r="AR102" s="241"/>
      <c r="AS102" s="241"/>
      <c r="AT102" s="241"/>
      <c r="AU102" s="241"/>
      <c r="AV102" s="241"/>
      <c r="AW102" s="241"/>
      <c r="AX102" s="241"/>
      <c r="AY102" s="316"/>
      <c r="AZ102" s="316"/>
      <c r="BA102" s="319"/>
    </row>
    <row r="103" spans="1:53" ht="12.75" customHeight="1" x14ac:dyDescent="0.2">
      <c r="A103" s="293"/>
      <c r="B103" s="296"/>
      <c r="C103" s="299"/>
      <c r="D103" s="302"/>
      <c r="E103" s="146"/>
      <c r="F103" s="100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2"/>
      <c r="X103" s="102"/>
      <c r="Y103" s="102"/>
      <c r="Z103" s="102"/>
      <c r="AA103" s="102"/>
      <c r="AB103" s="101"/>
      <c r="AC103" s="101"/>
      <c r="AD103" s="102"/>
      <c r="AE103" s="101"/>
      <c r="AF103" s="101"/>
      <c r="AG103" s="101"/>
      <c r="AH103" s="101" t="str">
        <f t="shared" si="87"/>
        <v/>
      </c>
      <c r="AI103" s="101" t="str">
        <f t="shared" si="87"/>
        <v/>
      </c>
      <c r="AJ103" s="130" t="str">
        <f t="shared" si="87"/>
        <v/>
      </c>
      <c r="AK103" s="321"/>
      <c r="AL103" s="279"/>
      <c r="AM103" s="305"/>
      <c r="AN103" s="308"/>
      <c r="AO103" s="311"/>
      <c r="AP103" s="311"/>
      <c r="AQ103" s="311"/>
      <c r="AR103" s="241"/>
      <c r="AS103" s="241"/>
      <c r="AT103" s="241"/>
      <c r="AU103" s="241"/>
      <c r="AV103" s="241"/>
      <c r="AW103" s="241"/>
      <c r="AX103" s="241"/>
      <c r="AY103" s="316"/>
      <c r="AZ103" s="316"/>
      <c r="BA103" s="319"/>
    </row>
    <row r="104" spans="1:53" ht="13.5" customHeight="1" thickBot="1" x14ac:dyDescent="0.25">
      <c r="A104" s="294"/>
      <c r="B104" s="297"/>
      <c r="C104" s="300"/>
      <c r="D104" s="303"/>
      <c r="E104" s="147"/>
      <c r="F104" s="105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94"/>
      <c r="X104" s="194"/>
      <c r="Y104" s="194"/>
      <c r="Z104" s="194"/>
      <c r="AA104" s="194"/>
      <c r="AB104" s="106"/>
      <c r="AC104" s="106"/>
      <c r="AD104" s="194"/>
      <c r="AE104" s="106"/>
      <c r="AF104" s="106"/>
      <c r="AG104" s="106"/>
      <c r="AH104" s="106"/>
      <c r="AI104" s="106"/>
      <c r="AJ104" s="107"/>
      <c r="AK104" s="322"/>
      <c r="AL104" s="280"/>
      <c r="AM104" s="306"/>
      <c r="AN104" s="309"/>
      <c r="AO104" s="312"/>
      <c r="AP104" s="312"/>
      <c r="AQ104" s="312"/>
      <c r="AR104" s="242"/>
      <c r="AS104" s="242"/>
      <c r="AT104" s="242"/>
      <c r="AU104" s="242"/>
      <c r="AV104" s="242"/>
      <c r="AW104" s="242"/>
      <c r="AX104" s="242"/>
      <c r="AY104" s="317"/>
      <c r="AZ104" s="317"/>
      <c r="BA104" s="320"/>
    </row>
    <row r="105" spans="1:53" ht="12.75" customHeight="1" x14ac:dyDescent="0.2">
      <c r="A105" s="292">
        <v>25</v>
      </c>
      <c r="B105" s="295" t="str">
        <f>IFERROR(VLOOKUP($C105,Списки!$A$1:$C$4003,2,0),"")</f>
        <v/>
      </c>
      <c r="C105" s="323"/>
      <c r="D105" s="301" t="str">
        <f>IFERROR(VLOOKUP($C105,Списки!$A$1:$C$4003,3,0),"")</f>
        <v/>
      </c>
      <c r="E105" s="145"/>
      <c r="F105" s="92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59"/>
      <c r="X105" s="159"/>
      <c r="Y105" s="159"/>
      <c r="Z105" s="159"/>
      <c r="AA105" s="159"/>
      <c r="AB105" s="124"/>
      <c r="AC105" s="124"/>
      <c r="AD105" s="159"/>
      <c r="AE105" s="124"/>
      <c r="AF105" s="124"/>
      <c r="AG105" s="124"/>
      <c r="AH105" s="124"/>
      <c r="AI105" s="124"/>
      <c r="AJ105" s="125"/>
      <c r="AK105" s="321">
        <f ca="1">SUMIF($F105:$AJ108,"Р",$F106:$AJ106)</f>
        <v>0</v>
      </c>
      <c r="AL105" s="279">
        <f ca="1">SUMIF($F107:$AJ108,"НУ",$F108:$AJ108)</f>
        <v>0</v>
      </c>
      <c r="AM105" s="305">
        <f ca="1">SUMIF(F105:AJ108,"РВ",F106:AJ106)</f>
        <v>0</v>
      </c>
      <c r="AN105" s="308">
        <f ca="1">AK105+AL105+AM105</f>
        <v>0</v>
      </c>
      <c r="AO105" s="310">
        <f t="shared" ref="AO105" si="103">COUNTIF($F105:$AJ108,"=Р")</f>
        <v>0</v>
      </c>
      <c r="AP105" s="311">
        <f>COUNTIF($F105:$AJ108,"=ВВ")</f>
        <v>0</v>
      </c>
      <c r="AQ105" s="311">
        <f>COUNTIF($F105:$AJ108,"=В")</f>
        <v>0</v>
      </c>
      <c r="AR105" s="241">
        <f>COUNTIF($F105:$AJ108,"=НА")</f>
        <v>0</v>
      </c>
      <c r="AS105" s="241">
        <f>COUNTIF(F105:AJ108,"=ТН")</f>
        <v>0</v>
      </c>
      <c r="AT105" s="241">
        <f>COUNTIF($F105:$AJ108,"=ВД")</f>
        <v>0</v>
      </c>
      <c r="AU105" s="241">
        <f>COUNTIF($F105:$AJ108,"=ВП")</f>
        <v>0</v>
      </c>
      <c r="AV105" s="241">
        <f>COUNTIF($F105:$AJ108,"=ДД")</f>
        <v>0</v>
      </c>
      <c r="AW105" s="241">
        <f>COUNTIF($F105:$AJ108,"=П")</f>
        <v>0</v>
      </c>
      <c r="AX105" s="241">
        <f>COUNTIF($F105:$AJ108,"=ПР")</f>
        <v>0</v>
      </c>
      <c r="AY105" s="316">
        <f>COUNTIF($F105:$AJ108,"=І")</f>
        <v>0</v>
      </c>
      <c r="AZ105" s="316">
        <f>COUNTIF($F105:$AJ108,"=НЗ")</f>
        <v>0</v>
      </c>
      <c r="BA105" s="318" t="str">
        <f>IF(C105&gt;1,Графік!$P$36,"")</f>
        <v/>
      </c>
    </row>
    <row r="106" spans="1:53" ht="12.75" customHeight="1" x14ac:dyDescent="0.2">
      <c r="A106" s="293"/>
      <c r="B106" s="296"/>
      <c r="C106" s="299"/>
      <c r="D106" s="302"/>
      <c r="E106" s="146"/>
      <c r="F106" s="96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160"/>
      <c r="X106" s="160"/>
      <c r="Y106" s="160"/>
      <c r="Z106" s="160"/>
      <c r="AA106" s="160"/>
      <c r="AB106" s="97"/>
      <c r="AC106" s="97"/>
      <c r="AD106" s="160"/>
      <c r="AE106" s="97"/>
      <c r="AF106" s="97"/>
      <c r="AG106" s="97"/>
      <c r="AH106" s="97"/>
      <c r="AI106" s="97"/>
      <c r="AJ106" s="98"/>
      <c r="AK106" s="321"/>
      <c r="AL106" s="279"/>
      <c r="AM106" s="305"/>
      <c r="AN106" s="308"/>
      <c r="AO106" s="311"/>
      <c r="AP106" s="311"/>
      <c r="AQ106" s="311"/>
      <c r="AR106" s="241"/>
      <c r="AS106" s="241"/>
      <c r="AT106" s="241"/>
      <c r="AU106" s="241"/>
      <c r="AV106" s="241"/>
      <c r="AW106" s="241"/>
      <c r="AX106" s="241"/>
      <c r="AY106" s="316"/>
      <c r="AZ106" s="316"/>
      <c r="BA106" s="319"/>
    </row>
    <row r="107" spans="1:53" ht="12.75" customHeight="1" x14ac:dyDescent="0.2">
      <c r="A107" s="293"/>
      <c r="B107" s="296"/>
      <c r="C107" s="299"/>
      <c r="D107" s="302"/>
      <c r="E107" s="146"/>
      <c r="F107" s="100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2"/>
      <c r="X107" s="102"/>
      <c r="Y107" s="102"/>
      <c r="Z107" s="102"/>
      <c r="AA107" s="102"/>
      <c r="AB107" s="101"/>
      <c r="AC107" s="101"/>
      <c r="AD107" s="102"/>
      <c r="AE107" s="101"/>
      <c r="AF107" s="101"/>
      <c r="AG107" s="101"/>
      <c r="AH107" s="101" t="str">
        <f t="shared" si="87"/>
        <v/>
      </c>
      <c r="AI107" s="101" t="str">
        <f t="shared" si="87"/>
        <v/>
      </c>
      <c r="AJ107" s="130" t="str">
        <f t="shared" si="87"/>
        <v/>
      </c>
      <c r="AK107" s="321"/>
      <c r="AL107" s="279"/>
      <c r="AM107" s="305"/>
      <c r="AN107" s="308"/>
      <c r="AO107" s="311"/>
      <c r="AP107" s="311"/>
      <c r="AQ107" s="311"/>
      <c r="AR107" s="241"/>
      <c r="AS107" s="241"/>
      <c r="AT107" s="241"/>
      <c r="AU107" s="241"/>
      <c r="AV107" s="241"/>
      <c r="AW107" s="241"/>
      <c r="AX107" s="241"/>
      <c r="AY107" s="316"/>
      <c r="AZ107" s="316"/>
      <c r="BA107" s="319"/>
    </row>
    <row r="108" spans="1:53" ht="13.5" customHeight="1" thickBot="1" x14ac:dyDescent="0.25">
      <c r="A108" s="294"/>
      <c r="B108" s="297"/>
      <c r="C108" s="300"/>
      <c r="D108" s="303"/>
      <c r="E108" s="147"/>
      <c r="F108" s="105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94"/>
      <c r="X108" s="194"/>
      <c r="Y108" s="194"/>
      <c r="Z108" s="194"/>
      <c r="AA108" s="194"/>
      <c r="AB108" s="106"/>
      <c r="AC108" s="106"/>
      <c r="AD108" s="194"/>
      <c r="AE108" s="106"/>
      <c r="AF108" s="106"/>
      <c r="AG108" s="106"/>
      <c r="AH108" s="106"/>
      <c r="AI108" s="106"/>
      <c r="AJ108" s="107"/>
      <c r="AK108" s="322"/>
      <c r="AL108" s="280"/>
      <c r="AM108" s="306"/>
      <c r="AN108" s="309"/>
      <c r="AO108" s="312"/>
      <c r="AP108" s="312"/>
      <c r="AQ108" s="312"/>
      <c r="AR108" s="242"/>
      <c r="AS108" s="242"/>
      <c r="AT108" s="242"/>
      <c r="AU108" s="242"/>
      <c r="AV108" s="242"/>
      <c r="AW108" s="242"/>
      <c r="AX108" s="242"/>
      <c r="AY108" s="317"/>
      <c r="AZ108" s="317"/>
      <c r="BA108" s="320"/>
    </row>
    <row r="109" spans="1:53" ht="27" customHeight="1" thickBot="1" x14ac:dyDescent="0.25">
      <c r="A109" s="335" t="s">
        <v>496</v>
      </c>
      <c r="B109" s="336"/>
      <c r="C109" s="336"/>
      <c r="D109" s="336"/>
      <c r="E109" s="337"/>
      <c r="F109" s="218">
        <f>IF(COUNTIF(F$9:F$108,"Р")=0,"-",COUNTIF(F$9:F$108,"Р"))</f>
        <v>22</v>
      </c>
      <c r="G109" s="218" t="str">
        <f t="shared" ref="G109:AJ109" si="104">IF(COUNTIF(G$9:G$108,"Р")=0,"-",COUNTIF(G$9:G$108,"Р"))</f>
        <v>-</v>
      </c>
      <c r="H109" s="218" t="str">
        <f t="shared" si="104"/>
        <v>-</v>
      </c>
      <c r="I109" s="218">
        <f t="shared" si="104"/>
        <v>21</v>
      </c>
      <c r="J109" s="218">
        <f t="shared" si="104"/>
        <v>21</v>
      </c>
      <c r="K109" s="218">
        <f t="shared" si="104"/>
        <v>21</v>
      </c>
      <c r="L109" s="218">
        <f t="shared" si="104"/>
        <v>21</v>
      </c>
      <c r="M109" s="218">
        <f t="shared" si="104"/>
        <v>21</v>
      </c>
      <c r="N109" s="218" t="str">
        <f t="shared" si="104"/>
        <v>-</v>
      </c>
      <c r="O109" s="218" t="str">
        <f t="shared" si="104"/>
        <v>-</v>
      </c>
      <c r="P109" s="218">
        <f t="shared" si="104"/>
        <v>21</v>
      </c>
      <c r="Q109" s="218">
        <f t="shared" si="104"/>
        <v>21</v>
      </c>
      <c r="R109" s="218">
        <f t="shared" si="104"/>
        <v>21</v>
      </c>
      <c r="S109" s="218">
        <f t="shared" si="104"/>
        <v>21</v>
      </c>
      <c r="T109" s="218">
        <f t="shared" si="104"/>
        <v>21</v>
      </c>
      <c r="U109" s="218" t="str">
        <f t="shared" si="104"/>
        <v>-</v>
      </c>
      <c r="V109" s="218" t="str">
        <f t="shared" si="104"/>
        <v>-</v>
      </c>
      <c r="W109" s="218">
        <f t="shared" si="104"/>
        <v>20</v>
      </c>
      <c r="X109" s="218">
        <f t="shared" si="104"/>
        <v>20</v>
      </c>
      <c r="Y109" s="234">
        <f t="shared" si="104"/>
        <v>21</v>
      </c>
      <c r="Z109" s="234">
        <f t="shared" si="104"/>
        <v>20</v>
      </c>
      <c r="AA109" s="234">
        <f t="shared" si="104"/>
        <v>19</v>
      </c>
      <c r="AB109" s="218" t="str">
        <f t="shared" si="104"/>
        <v>-</v>
      </c>
      <c r="AC109" s="218" t="str">
        <f t="shared" si="104"/>
        <v>-</v>
      </c>
      <c r="AD109" s="234">
        <f t="shared" si="104"/>
        <v>20</v>
      </c>
      <c r="AE109" s="218">
        <f t="shared" si="104"/>
        <v>21</v>
      </c>
      <c r="AF109" s="218">
        <f t="shared" si="104"/>
        <v>19</v>
      </c>
      <c r="AG109" s="218">
        <f t="shared" si="104"/>
        <v>19</v>
      </c>
      <c r="AH109" s="218" t="str">
        <f t="shared" si="104"/>
        <v>-</v>
      </c>
      <c r="AI109" s="218" t="str">
        <f t="shared" si="104"/>
        <v>-</v>
      </c>
      <c r="AJ109" s="218" t="str">
        <f t="shared" si="104"/>
        <v>-</v>
      </c>
      <c r="AK109" s="229">
        <f ca="1">IF(SUM(AK$9:AK$108)&gt;0,SUM(AK$9:AK$108),"-")</f>
        <v>2928</v>
      </c>
      <c r="AL109" s="219" t="str">
        <f t="shared" ref="AL109:BA109" ca="1" si="105">IF(SUM(AL$9:AL$108)&gt;0,SUM(AL$9:AL$108),"-")</f>
        <v>-</v>
      </c>
      <c r="AM109" s="219" t="str">
        <f t="shared" ca="1" si="105"/>
        <v>-</v>
      </c>
      <c r="AN109" s="230">
        <f t="shared" ca="1" si="105"/>
        <v>2928</v>
      </c>
      <c r="AO109" s="220">
        <f t="shared" si="105"/>
        <v>411</v>
      </c>
      <c r="AP109" s="220">
        <f t="shared" si="105"/>
        <v>171</v>
      </c>
      <c r="AQ109" s="220">
        <f t="shared" si="105"/>
        <v>11</v>
      </c>
      <c r="AR109" s="220">
        <f t="shared" si="105"/>
        <v>1</v>
      </c>
      <c r="AS109" s="220">
        <f t="shared" si="105"/>
        <v>17</v>
      </c>
      <c r="AT109" s="220">
        <f t="shared" si="105"/>
        <v>4</v>
      </c>
      <c r="AU109" s="220" t="str">
        <f t="shared" si="105"/>
        <v>-</v>
      </c>
      <c r="AV109" s="220" t="str">
        <f t="shared" si="105"/>
        <v>-</v>
      </c>
      <c r="AW109" s="220" t="str">
        <f t="shared" si="105"/>
        <v>-</v>
      </c>
      <c r="AX109" s="220" t="str">
        <f t="shared" si="105"/>
        <v>-</v>
      </c>
      <c r="AY109" s="220" t="str">
        <f t="shared" si="105"/>
        <v>-</v>
      </c>
      <c r="AZ109" s="220">
        <f t="shared" si="105"/>
        <v>1</v>
      </c>
      <c r="BA109" s="221">
        <f t="shared" si="105"/>
        <v>3520</v>
      </c>
    </row>
    <row r="110" spans="1:53" ht="27" customHeight="1" thickBot="1" x14ac:dyDescent="0.25">
      <c r="A110" s="335" t="s">
        <v>85</v>
      </c>
      <c r="B110" s="336"/>
      <c r="C110" s="336"/>
      <c r="D110" s="336"/>
      <c r="E110" s="337"/>
      <c r="F110" s="218" t="str">
        <f>IF(COUNTIF(F$9:F$108,"РВ")=0,"-",COUNTIF(F$9:F$108,"РВ"))</f>
        <v>-</v>
      </c>
      <c r="G110" s="218" t="str">
        <f t="shared" ref="G110:AJ110" si="106">IF(COUNTIF(G$9:G$108,"РВ")=0,"-",COUNTIF(G$9:G$108,"РВ"))</f>
        <v>-</v>
      </c>
      <c r="H110" s="218" t="str">
        <f t="shared" si="106"/>
        <v>-</v>
      </c>
      <c r="I110" s="218" t="str">
        <f t="shared" si="106"/>
        <v>-</v>
      </c>
      <c r="J110" s="218" t="str">
        <f t="shared" si="106"/>
        <v>-</v>
      </c>
      <c r="K110" s="218" t="str">
        <f t="shared" si="106"/>
        <v>-</v>
      </c>
      <c r="L110" s="218" t="str">
        <f t="shared" si="106"/>
        <v>-</v>
      </c>
      <c r="M110" s="218" t="str">
        <f t="shared" si="106"/>
        <v>-</v>
      </c>
      <c r="N110" s="218" t="str">
        <f t="shared" si="106"/>
        <v>-</v>
      </c>
      <c r="O110" s="218" t="str">
        <f t="shared" si="106"/>
        <v>-</v>
      </c>
      <c r="P110" s="218" t="str">
        <f t="shared" si="106"/>
        <v>-</v>
      </c>
      <c r="Q110" s="218" t="str">
        <f t="shared" si="106"/>
        <v>-</v>
      </c>
      <c r="R110" s="218" t="str">
        <f t="shared" si="106"/>
        <v>-</v>
      </c>
      <c r="S110" s="218" t="str">
        <f t="shared" si="106"/>
        <v>-</v>
      </c>
      <c r="T110" s="218" t="str">
        <f t="shared" si="106"/>
        <v>-</v>
      </c>
      <c r="U110" s="218" t="str">
        <f t="shared" si="106"/>
        <v>-</v>
      </c>
      <c r="V110" s="218" t="str">
        <f t="shared" si="106"/>
        <v>-</v>
      </c>
      <c r="W110" s="218" t="str">
        <f t="shared" si="106"/>
        <v>-</v>
      </c>
      <c r="X110" s="218" t="str">
        <f t="shared" si="106"/>
        <v>-</v>
      </c>
      <c r="Y110" s="234" t="str">
        <f t="shared" si="106"/>
        <v>-</v>
      </c>
      <c r="Z110" s="234" t="str">
        <f t="shared" si="106"/>
        <v>-</v>
      </c>
      <c r="AA110" s="234" t="str">
        <f t="shared" si="106"/>
        <v>-</v>
      </c>
      <c r="AB110" s="218" t="str">
        <f t="shared" si="106"/>
        <v>-</v>
      </c>
      <c r="AC110" s="218" t="str">
        <f t="shared" si="106"/>
        <v>-</v>
      </c>
      <c r="AD110" s="234" t="str">
        <f t="shared" si="106"/>
        <v>-</v>
      </c>
      <c r="AE110" s="218" t="str">
        <f t="shared" si="106"/>
        <v>-</v>
      </c>
      <c r="AF110" s="218" t="str">
        <f t="shared" si="106"/>
        <v>-</v>
      </c>
      <c r="AG110" s="218" t="str">
        <f t="shared" si="106"/>
        <v>-</v>
      </c>
      <c r="AH110" s="218" t="str">
        <f t="shared" si="106"/>
        <v>-</v>
      </c>
      <c r="AI110" s="218" t="str">
        <f t="shared" si="106"/>
        <v>-</v>
      </c>
      <c r="AJ110" s="218" t="str">
        <f t="shared" si="106"/>
        <v>-</v>
      </c>
      <c r="AK110" s="231"/>
      <c r="AL110" s="231"/>
      <c r="AM110" s="231"/>
      <c r="AN110" s="231"/>
      <c r="AO110" s="231"/>
      <c r="AP110" s="231"/>
      <c r="AQ110" s="231"/>
      <c r="AR110" s="231"/>
      <c r="AS110" s="231"/>
      <c r="AT110" s="231"/>
      <c r="AU110" s="231"/>
      <c r="AV110" s="231"/>
      <c r="AW110" s="231"/>
      <c r="AX110" s="231"/>
      <c r="AY110" s="231"/>
      <c r="AZ110" s="231"/>
      <c r="BA110" s="232"/>
    </row>
    <row r="111" spans="1:53" ht="27" customHeight="1" thickBot="1" x14ac:dyDescent="0.25">
      <c r="A111" s="335" t="s">
        <v>84</v>
      </c>
      <c r="B111" s="336"/>
      <c r="C111" s="336"/>
      <c r="D111" s="336"/>
      <c r="E111" s="336"/>
      <c r="F111" s="218" t="str">
        <f>IF(COUNTIF(F$9:F$108,"НУ")=0,"-",COUNTIF(F$9:F$108,"НУ"))</f>
        <v>-</v>
      </c>
      <c r="G111" s="218" t="str">
        <f t="shared" ref="G111:AJ111" si="107">IF(COUNTIF(G$9:G$108,"НУ")=0,"-",COUNTIF(G$9:G$108,"НУ"))</f>
        <v>-</v>
      </c>
      <c r="H111" s="218" t="str">
        <f t="shared" si="107"/>
        <v>-</v>
      </c>
      <c r="I111" s="218" t="str">
        <f t="shared" si="107"/>
        <v>-</v>
      </c>
      <c r="J111" s="218" t="str">
        <f t="shared" si="107"/>
        <v>-</v>
      </c>
      <c r="K111" s="218" t="str">
        <f t="shared" si="107"/>
        <v>-</v>
      </c>
      <c r="L111" s="218" t="str">
        <f t="shared" si="107"/>
        <v>-</v>
      </c>
      <c r="M111" s="218" t="str">
        <f t="shared" si="107"/>
        <v>-</v>
      </c>
      <c r="N111" s="218" t="str">
        <f t="shared" si="107"/>
        <v>-</v>
      </c>
      <c r="O111" s="218" t="str">
        <f t="shared" si="107"/>
        <v>-</v>
      </c>
      <c r="P111" s="218" t="str">
        <f t="shared" si="107"/>
        <v>-</v>
      </c>
      <c r="Q111" s="218" t="str">
        <f t="shared" si="107"/>
        <v>-</v>
      </c>
      <c r="R111" s="218" t="str">
        <f t="shared" si="107"/>
        <v>-</v>
      </c>
      <c r="S111" s="218" t="str">
        <f t="shared" si="107"/>
        <v>-</v>
      </c>
      <c r="T111" s="218" t="str">
        <f t="shared" si="107"/>
        <v>-</v>
      </c>
      <c r="U111" s="218" t="str">
        <f t="shared" si="107"/>
        <v>-</v>
      </c>
      <c r="V111" s="218" t="str">
        <f t="shared" si="107"/>
        <v>-</v>
      </c>
      <c r="W111" s="218" t="str">
        <f t="shared" si="107"/>
        <v>-</v>
      </c>
      <c r="X111" s="218" t="str">
        <f t="shared" si="107"/>
        <v>-</v>
      </c>
      <c r="Y111" s="234" t="str">
        <f t="shared" si="107"/>
        <v>-</v>
      </c>
      <c r="Z111" s="234" t="str">
        <f t="shared" si="107"/>
        <v>-</v>
      </c>
      <c r="AA111" s="234" t="str">
        <f t="shared" si="107"/>
        <v>-</v>
      </c>
      <c r="AB111" s="218" t="str">
        <f t="shared" si="107"/>
        <v>-</v>
      </c>
      <c r="AC111" s="218" t="str">
        <f t="shared" si="107"/>
        <v>-</v>
      </c>
      <c r="AD111" s="234" t="str">
        <f t="shared" si="107"/>
        <v>-</v>
      </c>
      <c r="AE111" s="218" t="str">
        <f t="shared" si="107"/>
        <v>-</v>
      </c>
      <c r="AF111" s="218" t="str">
        <f t="shared" si="107"/>
        <v>-</v>
      </c>
      <c r="AG111" s="218" t="str">
        <f t="shared" si="107"/>
        <v>-</v>
      </c>
      <c r="AH111" s="218" t="str">
        <f t="shared" si="107"/>
        <v>-</v>
      </c>
      <c r="AI111" s="218" t="str">
        <f t="shared" si="107"/>
        <v>-</v>
      </c>
      <c r="AJ111" s="218" t="str">
        <f t="shared" si="107"/>
        <v>-</v>
      </c>
      <c r="AK111" s="231"/>
      <c r="AL111" s="231"/>
      <c r="AM111" s="231"/>
      <c r="AN111" s="231"/>
      <c r="AO111" s="231"/>
      <c r="AP111" s="231"/>
      <c r="AQ111" s="231"/>
      <c r="AR111" s="231"/>
      <c r="AS111" s="231"/>
      <c r="AT111" s="231"/>
      <c r="AU111" s="231"/>
      <c r="AV111" s="231"/>
      <c r="AW111" s="231"/>
      <c r="AX111" s="231"/>
      <c r="AY111" s="231"/>
      <c r="AZ111" s="231"/>
      <c r="BA111" s="232"/>
    </row>
    <row r="112" spans="1:53" ht="27" customHeight="1" thickBot="1" x14ac:dyDescent="0.25">
      <c r="A112" s="338" t="s">
        <v>640</v>
      </c>
      <c r="B112" s="339"/>
      <c r="C112" s="339"/>
      <c r="D112" s="339"/>
      <c r="E112" s="339"/>
      <c r="F112" s="222" t="str">
        <f>IF(COUNTIF(F$9:F$108,"ВВ"),"-",IF(COUNTIF(F$9:F$108,"НЗ")+COUNTIF(F$9:F$108,"ТН")+COUNTIF(F$9:F$108,"ПР")+COUNTIF(F$9:F$108,"П")+COUNTIF(F$9:F$108,"В")+COUNTIF(F$9:F$108,"НА")+COUNTIF(F$9:F$108,"ВД")+COUNTIF(F$9:F$108,"ВП")+COUNTIF(F$9:F$108,"ДД")+COUNTIF(F$9:F$108,"І")=0,"-",COUNTIF(F$9:F$108,"НЗ")+COUNTIF(F$9:F$108,"ТН")+COUNTIF(F$9:F$108,"ПР")+COUNTIF(F$9:F$108,"П")+COUNTIF(F$9:F$108,"В")+COUNTIF(F$9:F$108,"НА")+COUNTIF(F$9:F$108,"ВД")+COUNTIF(F$9:F$108,"ВП")+COUNTIF(F$9:F$108,"ДД")+COUNTIF(F$9:F$108,"І")))</f>
        <v>-</v>
      </c>
      <c r="G112" s="222" t="str">
        <f t="shared" ref="G112:AJ112" si="108">IF(COUNTIF(G$9:G$108,"ВВ"),"-",IF(COUNTIF(G$9:G$108,"НЗ")+COUNTIF(G$9:G$108,"ТН")+COUNTIF(G$9:G$108,"ПР")+COUNTIF(G$9:G$108,"П")+COUNTIF(G$9:G$108,"В")+COUNTIF(G$9:G$108,"НА")+COUNTIF(G$9:G$108,"ВД")+COUNTIF(G$9:G$108,"ВП")+COUNTIF(G$9:G$108,"ДД")+COUNTIF(G$9:G$108,"І")=0,"-",COUNTIF(G$9:G$108,"НЗ")+COUNTIF(G$9:G$108,"ТН")+COUNTIF(G$9:G$108,"ПР")+COUNTIF(G$9:G$108,"П")+COUNTIF(G$9:G$108,"В")+COUNTIF(G$9:G$108,"НА")+COUNTIF(G$9:G$108,"ВД")+COUNTIF(G$9:G$108,"ВП")+COUNTIF(G$9:G$108,"ДД")+COUNTIF(G$9:G$108,"І")))</f>
        <v>-</v>
      </c>
      <c r="H112" s="222" t="str">
        <f t="shared" si="108"/>
        <v>-</v>
      </c>
      <c r="I112" s="222">
        <f t="shared" si="108"/>
        <v>1</v>
      </c>
      <c r="J112" s="222">
        <f t="shared" si="108"/>
        <v>1</v>
      </c>
      <c r="K112" s="222">
        <f t="shared" si="108"/>
        <v>1</v>
      </c>
      <c r="L112" s="222">
        <f t="shared" si="108"/>
        <v>1</v>
      </c>
      <c r="M112" s="222">
        <f t="shared" si="108"/>
        <v>1</v>
      </c>
      <c r="N112" s="222" t="str">
        <f t="shared" si="108"/>
        <v>-</v>
      </c>
      <c r="O112" s="222" t="str">
        <f t="shared" si="108"/>
        <v>-</v>
      </c>
      <c r="P112" s="222">
        <f t="shared" si="108"/>
        <v>1</v>
      </c>
      <c r="Q112" s="222">
        <f t="shared" si="108"/>
        <v>1</v>
      </c>
      <c r="R112" s="222">
        <f t="shared" si="108"/>
        <v>1</v>
      </c>
      <c r="S112" s="222">
        <f t="shared" si="108"/>
        <v>1</v>
      </c>
      <c r="T112" s="222">
        <f t="shared" si="108"/>
        <v>1</v>
      </c>
      <c r="U112" s="222" t="str">
        <f t="shared" si="108"/>
        <v>-</v>
      </c>
      <c r="V112" s="222" t="str">
        <f t="shared" si="108"/>
        <v>-</v>
      </c>
      <c r="W112" s="222">
        <f t="shared" si="108"/>
        <v>2</v>
      </c>
      <c r="X112" s="222">
        <f t="shared" si="108"/>
        <v>2</v>
      </c>
      <c r="Y112" s="235">
        <f t="shared" si="108"/>
        <v>1</v>
      </c>
      <c r="Z112" s="235">
        <f t="shared" si="108"/>
        <v>2</v>
      </c>
      <c r="AA112" s="235">
        <f t="shared" si="108"/>
        <v>3</v>
      </c>
      <c r="AB112" s="222" t="str">
        <f t="shared" si="108"/>
        <v>-</v>
      </c>
      <c r="AC112" s="222" t="str">
        <f t="shared" si="108"/>
        <v>-</v>
      </c>
      <c r="AD112" s="235">
        <f t="shared" si="108"/>
        <v>2</v>
      </c>
      <c r="AE112" s="222">
        <f t="shared" si="108"/>
        <v>1</v>
      </c>
      <c r="AF112" s="222">
        <f t="shared" si="108"/>
        <v>3</v>
      </c>
      <c r="AG112" s="222">
        <f t="shared" si="108"/>
        <v>3</v>
      </c>
      <c r="AH112" s="222" t="str">
        <f t="shared" si="108"/>
        <v>-</v>
      </c>
      <c r="AI112" s="222" t="str">
        <f t="shared" si="108"/>
        <v>-</v>
      </c>
      <c r="AJ112" s="222" t="str">
        <f t="shared" si="108"/>
        <v>-</v>
      </c>
      <c r="AK112" s="223"/>
      <c r="AL112" s="223"/>
      <c r="AM112" s="223"/>
      <c r="AN112" s="223"/>
      <c r="AO112" s="223"/>
      <c r="AP112" s="223"/>
      <c r="AQ112" s="223"/>
      <c r="AR112" s="223"/>
      <c r="AS112" s="223"/>
      <c r="AT112" s="223"/>
      <c r="AU112" s="223"/>
      <c r="AV112" s="223"/>
      <c r="AW112" s="223"/>
      <c r="AX112" s="223"/>
      <c r="AY112" s="223"/>
      <c r="AZ112" s="223"/>
      <c r="BA112" s="224"/>
    </row>
    <row r="113" spans="1:53" x14ac:dyDescent="0.2">
      <c r="D113" s="65"/>
    </row>
    <row r="114" spans="1:53" x14ac:dyDescent="0.2">
      <c r="A114" s="331" t="s">
        <v>62</v>
      </c>
      <c r="B114" s="331"/>
      <c r="C114" s="331"/>
      <c r="D114" s="331"/>
      <c r="E114" s="332"/>
      <c r="F114" s="332"/>
      <c r="G114" s="332"/>
      <c r="H114" s="332"/>
      <c r="I114" s="332"/>
      <c r="J114" s="332"/>
      <c r="L114" s="329"/>
      <c r="M114" s="329"/>
      <c r="N114" s="329"/>
      <c r="P114" s="330"/>
      <c r="Q114" s="330"/>
      <c r="R114" s="330"/>
      <c r="S114" s="330"/>
      <c r="T114" s="330"/>
      <c r="U114" s="111"/>
      <c r="V114" s="111"/>
      <c r="W114" s="195"/>
      <c r="X114" s="195"/>
      <c r="Y114" s="195"/>
      <c r="Z114" s="195"/>
      <c r="AA114" s="195"/>
      <c r="AB114" s="111"/>
      <c r="AC114" s="111"/>
      <c r="AD114" s="195"/>
      <c r="AE114" s="111"/>
      <c r="AF114" s="111"/>
      <c r="AG114" s="111"/>
      <c r="AH114" s="111"/>
      <c r="AI114" s="111"/>
      <c r="AJ114" s="111"/>
      <c r="AK114" s="333"/>
      <c r="AL114" s="333"/>
      <c r="AM114" s="333"/>
      <c r="AN114" s="112"/>
      <c r="AO114" s="112"/>
    </row>
    <row r="115" spans="1:53" x14ac:dyDescent="0.15">
      <c r="A115" s="78"/>
      <c r="B115" s="170"/>
      <c r="C115" s="114"/>
      <c r="D115" s="78"/>
      <c r="E115" s="334" t="s">
        <v>63</v>
      </c>
      <c r="F115" s="334"/>
      <c r="G115" s="334"/>
      <c r="H115" s="334"/>
      <c r="I115" s="334"/>
      <c r="J115" s="334"/>
      <c r="K115" s="78"/>
      <c r="L115" s="334" t="s">
        <v>64</v>
      </c>
      <c r="M115" s="334"/>
      <c r="N115" s="334"/>
      <c r="O115" s="78"/>
      <c r="P115" s="334" t="s">
        <v>65</v>
      </c>
      <c r="Q115" s="334"/>
      <c r="R115" s="334"/>
      <c r="S115" s="334"/>
      <c r="T115" s="334"/>
      <c r="U115" s="78"/>
      <c r="V115" s="78"/>
      <c r="W115" s="196"/>
      <c r="X115" s="196"/>
      <c r="Y115" s="196"/>
      <c r="Z115" s="196"/>
      <c r="AA115" s="196"/>
      <c r="AB115" s="78"/>
      <c r="AC115" s="78"/>
      <c r="AD115" s="196"/>
      <c r="AE115" s="78"/>
      <c r="AF115" s="78"/>
      <c r="AG115" s="78"/>
      <c r="AH115" s="78"/>
      <c r="AI115" s="78"/>
      <c r="AJ115" s="78"/>
      <c r="AK115" s="78"/>
      <c r="AL115" s="115"/>
      <c r="AM115" s="78"/>
      <c r="AN115" s="116"/>
      <c r="AO115" s="116"/>
      <c r="AP115" s="78"/>
      <c r="AQ115" s="78"/>
      <c r="AR115" s="78"/>
      <c r="AS115" s="78"/>
      <c r="AT115" s="78"/>
      <c r="AU115" s="78"/>
      <c r="AV115" s="78"/>
      <c r="AW115" s="78"/>
      <c r="AX115" s="78"/>
      <c r="AY115" s="78"/>
      <c r="AZ115" s="78"/>
      <c r="BA115" s="117"/>
    </row>
    <row r="116" spans="1:53" x14ac:dyDescent="0.2">
      <c r="A116" s="118" t="s">
        <v>66</v>
      </c>
      <c r="B116" s="171"/>
      <c r="C116" s="119"/>
      <c r="E116" s="328" t="s">
        <v>67</v>
      </c>
      <c r="F116" s="328"/>
      <c r="G116" s="328"/>
      <c r="H116" s="328"/>
      <c r="I116" s="328"/>
      <c r="J116" s="328"/>
      <c r="L116" s="329"/>
      <c r="M116" s="329"/>
      <c r="N116" s="329"/>
      <c r="P116" s="330"/>
      <c r="Q116" s="330"/>
      <c r="R116" s="330"/>
      <c r="S116" s="330"/>
      <c r="T116" s="330"/>
      <c r="U116" s="111"/>
      <c r="V116" s="111"/>
      <c r="W116" s="195"/>
      <c r="X116" s="195"/>
      <c r="Y116" s="195"/>
      <c r="Z116" s="195"/>
      <c r="AA116" s="195"/>
      <c r="AB116" s="111"/>
      <c r="AC116" s="111"/>
      <c r="AD116" s="195"/>
      <c r="AE116" s="111"/>
      <c r="AF116" s="111"/>
      <c r="AG116" s="111"/>
      <c r="AH116" s="111"/>
      <c r="AI116" s="111"/>
      <c r="AJ116" s="111"/>
      <c r="AK116" s="340">
        <f ca="1">AO3</f>
        <v>43522</v>
      </c>
      <c r="AL116" s="340"/>
      <c r="AM116" s="340"/>
      <c r="AN116" s="112"/>
      <c r="AO116" s="112"/>
    </row>
    <row r="117" spans="1:53" x14ac:dyDescent="0.2">
      <c r="A117" s="78"/>
      <c r="B117" s="172"/>
      <c r="C117" s="120"/>
      <c r="D117" s="78"/>
      <c r="E117" s="334" t="s">
        <v>63</v>
      </c>
      <c r="F117" s="334"/>
      <c r="G117" s="334"/>
      <c r="H117" s="334"/>
      <c r="I117" s="334"/>
      <c r="J117" s="334"/>
      <c r="K117" s="78"/>
      <c r="L117" s="334" t="s">
        <v>64</v>
      </c>
      <c r="M117" s="334"/>
      <c r="N117" s="334"/>
      <c r="O117" s="78"/>
      <c r="P117" s="334" t="s">
        <v>65</v>
      </c>
      <c r="Q117" s="334"/>
      <c r="R117" s="334"/>
      <c r="S117" s="334"/>
      <c r="T117" s="334"/>
      <c r="U117" s="116"/>
      <c r="V117" s="116"/>
      <c r="W117" s="197"/>
      <c r="X117" s="197"/>
      <c r="Y117" s="197"/>
      <c r="Z117" s="197"/>
      <c r="AA117" s="197"/>
      <c r="AB117" s="116"/>
      <c r="AC117" s="116"/>
      <c r="AD117" s="197"/>
      <c r="AE117" s="116"/>
      <c r="AF117" s="116"/>
      <c r="AG117" s="116"/>
      <c r="AH117" s="116"/>
      <c r="AI117" s="116"/>
      <c r="AJ117" s="116"/>
      <c r="AK117" s="116"/>
      <c r="AL117" s="78"/>
      <c r="AM117" s="116"/>
      <c r="AN117" s="116"/>
      <c r="AO117" s="116"/>
      <c r="AP117" s="78"/>
      <c r="AQ117" s="78"/>
      <c r="AR117" s="78"/>
      <c r="AS117" s="78"/>
      <c r="AT117" s="78"/>
      <c r="AU117" s="78"/>
      <c r="AV117" s="78"/>
      <c r="AW117" s="78"/>
      <c r="AX117" s="78"/>
      <c r="AY117" s="78"/>
      <c r="AZ117" s="78"/>
      <c r="BA117" s="117"/>
    </row>
    <row r="119" spans="1:53" x14ac:dyDescent="0.2">
      <c r="D119" s="341" t="s">
        <v>68</v>
      </c>
      <c r="E119" s="342"/>
      <c r="F119" s="342"/>
      <c r="G119" s="342"/>
      <c r="H119" s="342"/>
      <c r="I119" s="342"/>
      <c r="J119" s="342"/>
      <c r="K119" s="342"/>
      <c r="L119" s="342"/>
      <c r="M119" s="342"/>
      <c r="N119" s="342"/>
      <c r="O119" s="342"/>
      <c r="P119" s="342"/>
      <c r="Q119" s="342"/>
      <c r="R119" s="342"/>
      <c r="S119" s="342"/>
      <c r="T119" s="342"/>
      <c r="U119" s="342"/>
      <c r="V119" s="342"/>
      <c r="W119" s="342"/>
      <c r="X119" s="342"/>
      <c r="Y119" s="342"/>
      <c r="Z119" s="342"/>
      <c r="AA119" s="342"/>
      <c r="AB119" s="342"/>
      <c r="AC119" s="342"/>
      <c r="AD119" s="342"/>
      <c r="AE119" s="342"/>
      <c r="AF119" s="342"/>
      <c r="AG119" s="342"/>
      <c r="AH119" s="342"/>
      <c r="AI119" s="342"/>
      <c r="AJ119" s="342"/>
      <c r="AK119" s="342"/>
      <c r="AL119" s="342"/>
      <c r="AM119" s="342"/>
    </row>
    <row r="120" spans="1:53" x14ac:dyDescent="0.2">
      <c r="D120" s="121" t="s">
        <v>10</v>
      </c>
      <c r="E120" s="148" t="s">
        <v>69</v>
      </c>
      <c r="F120" s="327" t="s">
        <v>70</v>
      </c>
      <c r="G120" s="327"/>
      <c r="H120" s="327"/>
      <c r="I120" s="327"/>
      <c r="J120" s="327"/>
      <c r="K120" s="327"/>
      <c r="L120" s="327"/>
      <c r="M120" s="327"/>
      <c r="N120" s="327"/>
      <c r="O120" s="327"/>
      <c r="P120" s="327"/>
      <c r="Q120" s="327"/>
      <c r="R120" s="327"/>
      <c r="S120" s="327"/>
      <c r="T120" s="327"/>
      <c r="U120" s="327"/>
      <c r="V120" s="327"/>
      <c r="W120" s="327"/>
      <c r="X120" s="327"/>
      <c r="Y120" s="327"/>
      <c r="Z120" s="327"/>
      <c r="AA120" s="327"/>
      <c r="AB120" s="327"/>
      <c r="AC120" s="327"/>
      <c r="AD120" s="327"/>
      <c r="AE120" s="327"/>
      <c r="AF120" s="327"/>
      <c r="AG120" s="327"/>
      <c r="AH120" s="327"/>
      <c r="AI120" s="327"/>
      <c r="AJ120" s="327"/>
      <c r="AK120" s="327"/>
      <c r="AL120" s="327"/>
      <c r="AM120" s="327"/>
    </row>
    <row r="121" spans="1:53" x14ac:dyDescent="0.2">
      <c r="D121" s="121" t="s">
        <v>11</v>
      </c>
      <c r="E121" s="148" t="s">
        <v>69</v>
      </c>
      <c r="F121" s="327" t="s">
        <v>71</v>
      </c>
      <c r="G121" s="327"/>
      <c r="H121" s="327"/>
      <c r="I121" s="327"/>
      <c r="J121" s="327"/>
      <c r="K121" s="327"/>
      <c r="L121" s="327"/>
      <c r="M121" s="327"/>
      <c r="N121" s="327"/>
      <c r="O121" s="327"/>
      <c r="P121" s="327"/>
      <c r="Q121" s="327"/>
      <c r="R121" s="327"/>
      <c r="S121" s="327"/>
      <c r="T121" s="327"/>
      <c r="U121" s="327"/>
      <c r="V121" s="327"/>
      <c r="W121" s="327"/>
      <c r="X121" s="327"/>
      <c r="Y121" s="327"/>
      <c r="Z121" s="327"/>
      <c r="AA121" s="327"/>
      <c r="AB121" s="327"/>
      <c r="AC121" s="327"/>
      <c r="AD121" s="327"/>
      <c r="AE121" s="327"/>
      <c r="AF121" s="327"/>
      <c r="AG121" s="327"/>
      <c r="AH121" s="327"/>
      <c r="AI121" s="327"/>
      <c r="AJ121" s="327"/>
      <c r="AK121" s="327"/>
      <c r="AL121" s="327"/>
      <c r="AM121" s="327"/>
    </row>
    <row r="122" spans="1:53" x14ac:dyDescent="0.2">
      <c r="D122" s="121" t="s">
        <v>72</v>
      </c>
      <c r="E122" s="148" t="s">
        <v>69</v>
      </c>
      <c r="F122" s="327" t="s">
        <v>73</v>
      </c>
      <c r="G122" s="327"/>
      <c r="H122" s="327"/>
      <c r="I122" s="327"/>
      <c r="J122" s="327"/>
      <c r="K122" s="327"/>
      <c r="L122" s="327"/>
      <c r="M122" s="327"/>
      <c r="N122" s="327"/>
      <c r="O122" s="327"/>
      <c r="P122" s="327"/>
      <c r="Q122" s="327"/>
      <c r="R122" s="327"/>
      <c r="S122" s="327"/>
      <c r="T122" s="327"/>
      <c r="U122" s="327"/>
      <c r="V122" s="327"/>
      <c r="W122" s="327"/>
      <c r="X122" s="327"/>
      <c r="Y122" s="327"/>
      <c r="Z122" s="327"/>
      <c r="AA122" s="327"/>
      <c r="AB122" s="327"/>
      <c r="AC122" s="327"/>
      <c r="AD122" s="327"/>
      <c r="AE122" s="327"/>
      <c r="AF122" s="327"/>
      <c r="AG122" s="327"/>
      <c r="AH122" s="327"/>
      <c r="AI122" s="327"/>
      <c r="AJ122" s="327"/>
      <c r="AK122" s="327"/>
      <c r="AL122" s="327"/>
      <c r="AM122" s="327"/>
    </row>
    <row r="123" spans="1:53" x14ac:dyDescent="0.2">
      <c r="D123" s="121" t="s">
        <v>74</v>
      </c>
      <c r="E123" s="148" t="s">
        <v>69</v>
      </c>
      <c r="F123" s="327" t="s">
        <v>75</v>
      </c>
      <c r="G123" s="327"/>
      <c r="H123" s="327"/>
      <c r="I123" s="327"/>
      <c r="J123" s="327"/>
      <c r="K123" s="327"/>
      <c r="L123" s="327"/>
      <c r="M123" s="327"/>
      <c r="N123" s="327"/>
      <c r="O123" s="327"/>
      <c r="P123" s="327"/>
      <c r="Q123" s="327"/>
      <c r="R123" s="327"/>
      <c r="S123" s="327"/>
      <c r="T123" s="327"/>
      <c r="U123" s="327"/>
      <c r="V123" s="327"/>
      <c r="W123" s="327"/>
      <c r="X123" s="327"/>
      <c r="Y123" s="327"/>
      <c r="Z123" s="327"/>
      <c r="AA123" s="327"/>
      <c r="AB123" s="327"/>
      <c r="AC123" s="327"/>
      <c r="AD123" s="327"/>
      <c r="AE123" s="327"/>
      <c r="AF123" s="327"/>
      <c r="AG123" s="327"/>
      <c r="AH123" s="327"/>
      <c r="AI123" s="327"/>
      <c r="AJ123" s="327"/>
      <c r="AK123" s="327"/>
      <c r="AL123" s="327"/>
      <c r="AM123" s="327"/>
    </row>
    <row r="124" spans="1:53" x14ac:dyDescent="0.2">
      <c r="D124" s="121" t="s">
        <v>50</v>
      </c>
      <c r="E124" s="148" t="s">
        <v>69</v>
      </c>
      <c r="F124" s="327" t="s">
        <v>76</v>
      </c>
      <c r="G124" s="327"/>
      <c r="H124" s="327"/>
      <c r="I124" s="327"/>
      <c r="J124" s="327"/>
      <c r="K124" s="327"/>
      <c r="L124" s="327"/>
      <c r="M124" s="327"/>
      <c r="N124" s="327"/>
      <c r="O124" s="327"/>
      <c r="P124" s="327"/>
      <c r="Q124" s="327"/>
      <c r="R124" s="327"/>
      <c r="S124" s="327"/>
      <c r="T124" s="327"/>
      <c r="U124" s="327"/>
      <c r="V124" s="327"/>
      <c r="W124" s="327"/>
      <c r="X124" s="327"/>
      <c r="Y124" s="327"/>
      <c r="Z124" s="327"/>
      <c r="AA124" s="327"/>
      <c r="AB124" s="327"/>
      <c r="AC124" s="327"/>
      <c r="AD124" s="327"/>
      <c r="AE124" s="327"/>
      <c r="AF124" s="327"/>
      <c r="AG124" s="327"/>
      <c r="AH124" s="327"/>
      <c r="AI124" s="327"/>
      <c r="AJ124" s="327"/>
      <c r="AK124" s="327"/>
      <c r="AL124" s="327"/>
      <c r="AM124" s="327"/>
    </row>
    <row r="125" spans="1:53" x14ac:dyDescent="0.2">
      <c r="D125" s="121" t="s">
        <v>51</v>
      </c>
      <c r="E125" s="148" t="s">
        <v>69</v>
      </c>
      <c r="F125" s="327" t="s">
        <v>77</v>
      </c>
      <c r="G125" s="327"/>
      <c r="H125" s="327"/>
      <c r="I125" s="327"/>
      <c r="J125" s="327"/>
      <c r="K125" s="327"/>
      <c r="L125" s="327"/>
      <c r="M125" s="327"/>
      <c r="N125" s="327"/>
      <c r="O125" s="327"/>
      <c r="P125" s="327"/>
      <c r="Q125" s="327"/>
      <c r="R125" s="327"/>
      <c r="S125" s="327"/>
      <c r="T125" s="327"/>
      <c r="U125" s="327"/>
      <c r="V125" s="327"/>
      <c r="W125" s="327"/>
      <c r="X125" s="327"/>
      <c r="Y125" s="327"/>
      <c r="Z125" s="327"/>
      <c r="AA125" s="327"/>
      <c r="AB125" s="327"/>
      <c r="AC125" s="327"/>
      <c r="AD125" s="327"/>
      <c r="AE125" s="327"/>
      <c r="AF125" s="327"/>
      <c r="AG125" s="327"/>
      <c r="AH125" s="327"/>
      <c r="AI125" s="327"/>
      <c r="AJ125" s="327"/>
      <c r="AK125" s="327"/>
      <c r="AL125" s="327"/>
      <c r="AM125" s="327"/>
    </row>
    <row r="126" spans="1:53" x14ac:dyDescent="0.2">
      <c r="D126" s="121" t="s">
        <v>55</v>
      </c>
      <c r="E126" s="148" t="s">
        <v>69</v>
      </c>
      <c r="F126" s="327" t="s">
        <v>42</v>
      </c>
      <c r="G126" s="327"/>
      <c r="H126" s="327"/>
      <c r="I126" s="327"/>
      <c r="J126" s="327"/>
      <c r="K126" s="327"/>
      <c r="L126" s="327"/>
      <c r="M126" s="327"/>
      <c r="N126" s="327"/>
      <c r="O126" s="327"/>
      <c r="P126" s="327"/>
      <c r="Q126" s="327"/>
      <c r="R126" s="327"/>
      <c r="S126" s="327"/>
      <c r="T126" s="327"/>
      <c r="U126" s="327"/>
      <c r="V126" s="327"/>
      <c r="W126" s="327"/>
      <c r="X126" s="327"/>
      <c r="Y126" s="327"/>
      <c r="Z126" s="327"/>
      <c r="AA126" s="327"/>
      <c r="AB126" s="327"/>
      <c r="AC126" s="327"/>
      <c r="AD126" s="327"/>
      <c r="AE126" s="327"/>
      <c r="AF126" s="327"/>
      <c r="AG126" s="327"/>
      <c r="AH126" s="327"/>
      <c r="AI126" s="327"/>
      <c r="AJ126" s="327"/>
      <c r="AK126" s="327"/>
      <c r="AL126" s="327"/>
      <c r="AM126" s="327"/>
    </row>
    <row r="127" spans="1:53" x14ac:dyDescent="0.2">
      <c r="D127" s="121" t="s">
        <v>78</v>
      </c>
      <c r="E127" s="148" t="s">
        <v>69</v>
      </c>
      <c r="F127" s="327" t="s">
        <v>79</v>
      </c>
      <c r="G127" s="327"/>
      <c r="H127" s="327"/>
      <c r="I127" s="327"/>
      <c r="J127" s="327"/>
      <c r="K127" s="327"/>
      <c r="L127" s="327"/>
      <c r="M127" s="327"/>
      <c r="N127" s="327"/>
      <c r="O127" s="327"/>
      <c r="P127" s="327"/>
      <c r="Q127" s="327"/>
      <c r="R127" s="327"/>
      <c r="S127" s="327"/>
      <c r="T127" s="327"/>
      <c r="U127" s="327"/>
      <c r="V127" s="327"/>
      <c r="W127" s="327"/>
      <c r="X127" s="327"/>
      <c r="Y127" s="327"/>
      <c r="Z127" s="327"/>
      <c r="AA127" s="327"/>
      <c r="AB127" s="327"/>
      <c r="AC127" s="327"/>
      <c r="AD127" s="327"/>
      <c r="AE127" s="327"/>
      <c r="AF127" s="327"/>
      <c r="AG127" s="327"/>
      <c r="AH127" s="327"/>
      <c r="AI127" s="327"/>
      <c r="AJ127" s="327"/>
      <c r="AK127" s="327"/>
      <c r="AL127" s="327"/>
      <c r="AM127" s="327"/>
    </row>
    <row r="128" spans="1:53" x14ac:dyDescent="0.2">
      <c r="D128" s="121" t="s">
        <v>56</v>
      </c>
      <c r="E128" s="148" t="s">
        <v>69</v>
      </c>
      <c r="F128" s="327" t="s">
        <v>80</v>
      </c>
      <c r="G128" s="327"/>
      <c r="H128" s="327"/>
      <c r="I128" s="327"/>
      <c r="J128" s="327"/>
      <c r="K128" s="327"/>
      <c r="L128" s="327"/>
      <c r="M128" s="327"/>
      <c r="N128" s="327"/>
      <c r="O128" s="327"/>
      <c r="P128" s="327"/>
      <c r="Q128" s="327"/>
      <c r="R128" s="327"/>
      <c r="S128" s="327"/>
      <c r="T128" s="327"/>
      <c r="U128" s="327"/>
      <c r="V128" s="327"/>
      <c r="W128" s="327"/>
      <c r="X128" s="327"/>
      <c r="Y128" s="327"/>
      <c r="Z128" s="327"/>
      <c r="AA128" s="327"/>
      <c r="AB128" s="327"/>
      <c r="AC128" s="327"/>
      <c r="AD128" s="327"/>
      <c r="AE128" s="327"/>
      <c r="AF128" s="327"/>
      <c r="AG128" s="327"/>
      <c r="AH128" s="327"/>
      <c r="AI128" s="327"/>
      <c r="AJ128" s="327"/>
      <c r="AK128" s="327"/>
      <c r="AL128" s="327"/>
      <c r="AM128" s="327"/>
    </row>
    <row r="129" spans="4:39" x14ac:dyDescent="0.2">
      <c r="D129" s="121" t="s">
        <v>57</v>
      </c>
      <c r="E129" s="148" t="s">
        <v>69</v>
      </c>
      <c r="F129" s="327" t="s">
        <v>81</v>
      </c>
      <c r="G129" s="327"/>
      <c r="H129" s="327"/>
      <c r="I129" s="327"/>
      <c r="J129" s="327"/>
      <c r="K129" s="327"/>
      <c r="L129" s="327"/>
      <c r="M129" s="327"/>
      <c r="N129" s="327"/>
      <c r="O129" s="327"/>
      <c r="P129" s="327"/>
      <c r="Q129" s="327"/>
      <c r="R129" s="327"/>
      <c r="S129" s="327"/>
      <c r="T129" s="327"/>
      <c r="U129" s="327"/>
      <c r="V129" s="327"/>
      <c r="W129" s="327"/>
      <c r="X129" s="327"/>
      <c r="Y129" s="327"/>
      <c r="Z129" s="327"/>
      <c r="AA129" s="327"/>
      <c r="AB129" s="327"/>
      <c r="AC129" s="327"/>
      <c r="AD129" s="327"/>
      <c r="AE129" s="327"/>
      <c r="AF129" s="327"/>
      <c r="AG129" s="327"/>
      <c r="AH129" s="327"/>
      <c r="AI129" s="327"/>
      <c r="AJ129" s="327"/>
      <c r="AK129" s="327"/>
      <c r="AL129" s="327"/>
      <c r="AM129" s="327"/>
    </row>
    <row r="130" spans="4:39" x14ac:dyDescent="0.2">
      <c r="D130" s="121" t="s">
        <v>53</v>
      </c>
      <c r="E130" s="148" t="s">
        <v>69</v>
      </c>
      <c r="F130" s="327" t="s">
        <v>82</v>
      </c>
      <c r="G130" s="327"/>
      <c r="H130" s="327"/>
      <c r="I130" s="327"/>
      <c r="J130" s="327"/>
      <c r="K130" s="327"/>
      <c r="L130" s="327"/>
      <c r="M130" s="327"/>
      <c r="N130" s="327"/>
      <c r="O130" s="327"/>
      <c r="P130" s="327"/>
      <c r="Q130" s="327"/>
      <c r="R130" s="327"/>
      <c r="S130" s="327"/>
      <c r="T130" s="327"/>
      <c r="U130" s="327"/>
      <c r="V130" s="327"/>
      <c r="W130" s="327"/>
      <c r="X130" s="327"/>
      <c r="Y130" s="327"/>
      <c r="Z130" s="327"/>
      <c r="AA130" s="327"/>
      <c r="AB130" s="327"/>
      <c r="AC130" s="327"/>
      <c r="AD130" s="327"/>
      <c r="AE130" s="327"/>
      <c r="AF130" s="327"/>
      <c r="AG130" s="327"/>
      <c r="AH130" s="327"/>
      <c r="AI130" s="327"/>
      <c r="AJ130" s="327"/>
      <c r="AK130" s="327"/>
      <c r="AL130" s="327"/>
      <c r="AM130" s="327"/>
    </row>
    <row r="131" spans="4:39" x14ac:dyDescent="0.2">
      <c r="D131" s="121" t="s">
        <v>58</v>
      </c>
      <c r="E131" s="148" t="s">
        <v>69</v>
      </c>
      <c r="F131" s="327" t="s">
        <v>45</v>
      </c>
      <c r="G131" s="327"/>
      <c r="H131" s="327"/>
      <c r="I131" s="327"/>
      <c r="J131" s="327"/>
      <c r="K131" s="327"/>
      <c r="L131" s="327"/>
      <c r="M131" s="327"/>
      <c r="N131" s="327"/>
      <c r="O131" s="327"/>
      <c r="P131" s="327"/>
      <c r="Q131" s="327"/>
      <c r="R131" s="327"/>
      <c r="S131" s="327"/>
      <c r="T131" s="327"/>
      <c r="U131" s="327"/>
      <c r="V131" s="327"/>
      <c r="W131" s="327"/>
      <c r="X131" s="327"/>
      <c r="Y131" s="327"/>
      <c r="Z131" s="327"/>
      <c r="AA131" s="327"/>
      <c r="AB131" s="327"/>
      <c r="AC131" s="327"/>
      <c r="AD131" s="327"/>
      <c r="AE131" s="327"/>
      <c r="AF131" s="327"/>
      <c r="AG131" s="327"/>
      <c r="AH131" s="327"/>
      <c r="AI131" s="327"/>
      <c r="AJ131" s="327"/>
      <c r="AK131" s="327"/>
      <c r="AL131" s="327"/>
      <c r="AM131" s="327"/>
    </row>
    <row r="132" spans="4:39" x14ac:dyDescent="0.2">
      <c r="D132" s="121" t="s">
        <v>59</v>
      </c>
      <c r="E132" s="148" t="s">
        <v>69</v>
      </c>
      <c r="F132" s="327" t="s">
        <v>46</v>
      </c>
      <c r="G132" s="327"/>
      <c r="H132" s="327"/>
      <c r="I132" s="327"/>
      <c r="J132" s="327"/>
      <c r="K132" s="327"/>
      <c r="L132" s="327"/>
      <c r="M132" s="327"/>
      <c r="N132" s="327"/>
      <c r="O132" s="327"/>
      <c r="P132" s="327"/>
      <c r="Q132" s="327"/>
      <c r="R132" s="327"/>
      <c r="S132" s="327"/>
      <c r="T132" s="327"/>
      <c r="U132" s="327"/>
      <c r="V132" s="327"/>
      <c r="W132" s="327"/>
      <c r="X132" s="327"/>
      <c r="Y132" s="327"/>
      <c r="Z132" s="327"/>
      <c r="AA132" s="327"/>
      <c r="AB132" s="327"/>
      <c r="AC132" s="327"/>
      <c r="AD132" s="327"/>
      <c r="AE132" s="327"/>
      <c r="AF132" s="327"/>
      <c r="AG132" s="327"/>
      <c r="AH132" s="327"/>
      <c r="AI132" s="327"/>
      <c r="AJ132" s="327"/>
      <c r="AK132" s="327"/>
      <c r="AL132" s="327"/>
      <c r="AM132" s="327"/>
    </row>
    <row r="133" spans="4:39" ht="13.5" thickBot="1" x14ac:dyDescent="0.25">
      <c r="D133" s="121" t="s">
        <v>54</v>
      </c>
      <c r="E133" s="148" t="s">
        <v>69</v>
      </c>
      <c r="F133" s="327" t="s">
        <v>83</v>
      </c>
      <c r="G133" s="327"/>
      <c r="H133" s="327"/>
      <c r="I133" s="327"/>
      <c r="J133" s="327"/>
      <c r="K133" s="327"/>
      <c r="L133" s="327"/>
      <c r="M133" s="327"/>
      <c r="N133" s="327"/>
      <c r="O133" s="327"/>
      <c r="P133" s="327"/>
      <c r="Q133" s="327"/>
      <c r="R133" s="327"/>
      <c r="S133" s="327"/>
      <c r="T133" s="327"/>
      <c r="U133" s="327"/>
      <c r="V133" s="327"/>
      <c r="W133" s="327"/>
      <c r="X133" s="327"/>
      <c r="Y133" s="327"/>
      <c r="Z133" s="327"/>
      <c r="AA133" s="327"/>
      <c r="AB133" s="327"/>
      <c r="AC133" s="327"/>
      <c r="AD133" s="327"/>
      <c r="AE133" s="327"/>
      <c r="AF133" s="327"/>
      <c r="AG133" s="327"/>
      <c r="AH133" s="327"/>
      <c r="AI133" s="327"/>
      <c r="AJ133" s="327"/>
      <c r="AK133" s="327"/>
      <c r="AL133" s="327"/>
      <c r="AM133" s="327"/>
    </row>
    <row r="134" spans="4:39" ht="13.5" thickBot="1" x14ac:dyDescent="0.25">
      <c r="D134" s="89" t="s">
        <v>497</v>
      </c>
      <c r="E134" s="148" t="s">
        <v>69</v>
      </c>
      <c r="F134" s="327" t="s">
        <v>47</v>
      </c>
      <c r="G134" s="327"/>
      <c r="H134" s="327"/>
      <c r="I134" s="327"/>
      <c r="J134" s="327"/>
      <c r="K134" s="327"/>
      <c r="L134" s="327"/>
      <c r="M134" s="327"/>
      <c r="N134" s="327"/>
      <c r="O134" s="327"/>
      <c r="P134" s="327"/>
      <c r="Q134" s="327"/>
      <c r="R134" s="327"/>
      <c r="S134" s="327"/>
      <c r="T134" s="327"/>
      <c r="U134" s="327"/>
      <c r="V134" s="327"/>
      <c r="W134" s="327"/>
      <c r="X134" s="327"/>
      <c r="Y134" s="327"/>
      <c r="Z134" s="327"/>
      <c r="AA134" s="327"/>
      <c r="AB134" s="327"/>
      <c r="AC134" s="327"/>
      <c r="AD134" s="327"/>
      <c r="AE134" s="327"/>
      <c r="AF134" s="327"/>
      <c r="AG134" s="327"/>
      <c r="AH134" s="327"/>
      <c r="AI134" s="327"/>
      <c r="AJ134" s="327"/>
      <c r="AK134" s="327"/>
      <c r="AL134" s="327"/>
      <c r="AM134" s="327"/>
    </row>
    <row r="135" spans="4:39" x14ac:dyDescent="0.2">
      <c r="D135" s="121" t="s">
        <v>60</v>
      </c>
      <c r="E135" s="148" t="s">
        <v>69</v>
      </c>
      <c r="F135" s="327" t="s">
        <v>48</v>
      </c>
      <c r="G135" s="327"/>
      <c r="H135" s="327"/>
      <c r="I135" s="327"/>
      <c r="J135" s="327"/>
      <c r="K135" s="327"/>
      <c r="L135" s="327"/>
      <c r="M135" s="327"/>
      <c r="N135" s="327"/>
      <c r="O135" s="327"/>
      <c r="P135" s="327"/>
      <c r="Q135" s="327"/>
      <c r="R135" s="327"/>
      <c r="S135" s="327"/>
      <c r="T135" s="327"/>
      <c r="U135" s="327"/>
      <c r="V135" s="327"/>
      <c r="W135" s="327"/>
      <c r="X135" s="327"/>
      <c r="Y135" s="327"/>
      <c r="Z135" s="327"/>
      <c r="AA135" s="327"/>
      <c r="AB135" s="327"/>
      <c r="AC135" s="327"/>
      <c r="AD135" s="327"/>
      <c r="AE135" s="327"/>
      <c r="AF135" s="327"/>
      <c r="AG135" s="327"/>
      <c r="AH135" s="327"/>
      <c r="AI135" s="327"/>
      <c r="AJ135" s="327"/>
      <c r="AK135" s="327"/>
      <c r="AL135" s="327"/>
      <c r="AM135" s="327"/>
    </row>
    <row r="136" spans="4:39" x14ac:dyDescent="0.2">
      <c r="E136" s="149"/>
    </row>
    <row r="137" spans="4:39" x14ac:dyDescent="0.2">
      <c r="E137" s="149"/>
    </row>
    <row r="138" spans="4:39" x14ac:dyDescent="0.2">
      <c r="E138" s="149"/>
    </row>
    <row r="139" spans="4:39" x14ac:dyDescent="0.2">
      <c r="E139" s="149"/>
    </row>
  </sheetData>
  <autoFilter ref="AK8:BA8"/>
  <mergeCells count="598">
    <mergeCell ref="A3:O3"/>
    <mergeCell ref="AE3:AG3"/>
    <mergeCell ref="AH3:AJ3"/>
    <mergeCell ref="AL3:AN3"/>
    <mergeCell ref="AO3:AQ3"/>
    <mergeCell ref="I4:U4"/>
    <mergeCell ref="A1:O1"/>
    <mergeCell ref="AE1:AJ1"/>
    <mergeCell ref="AL1:AN2"/>
    <mergeCell ref="AO1:AQ2"/>
    <mergeCell ref="AE2:AG2"/>
    <mergeCell ref="AH2:AJ2"/>
    <mergeCell ref="H5:Q5"/>
    <mergeCell ref="R5:AK5"/>
    <mergeCell ref="A6:A7"/>
    <mergeCell ref="B6:B7"/>
    <mergeCell ref="C6:C7"/>
    <mergeCell ref="D6:D7"/>
    <mergeCell ref="E6:E7"/>
    <mergeCell ref="F6:AJ6"/>
    <mergeCell ref="AK6:AK7"/>
    <mergeCell ref="AX6:AX7"/>
    <mergeCell ref="AY6:AY7"/>
    <mergeCell ref="AZ6:AZ7"/>
    <mergeCell ref="BA6:BA7"/>
    <mergeCell ref="A77:A80"/>
    <mergeCell ref="B77:B80"/>
    <mergeCell ref="C77:C80"/>
    <mergeCell ref="D77:D80"/>
    <mergeCell ref="AK77:AK80"/>
    <mergeCell ref="AL77:AL80"/>
    <mergeCell ref="AR6:AR7"/>
    <mergeCell ref="AS6:AS7"/>
    <mergeCell ref="AT6:AT7"/>
    <mergeCell ref="AU6:AU7"/>
    <mergeCell ref="AV6:AV7"/>
    <mergeCell ref="AW6:AW7"/>
    <mergeCell ref="AL6:AL7"/>
    <mergeCell ref="AM6:AM7"/>
    <mergeCell ref="AN6:AN7"/>
    <mergeCell ref="AO6:AO7"/>
    <mergeCell ref="AP6:AP7"/>
    <mergeCell ref="AQ6:AQ7"/>
    <mergeCell ref="AQ9:AQ12"/>
    <mergeCell ref="AS9:AS12"/>
    <mergeCell ref="AY77:AY80"/>
    <mergeCell ref="AZ77:AZ80"/>
    <mergeCell ref="BA77:BA80"/>
    <mergeCell ref="A9:A12"/>
    <mergeCell ref="B9:B12"/>
    <mergeCell ref="C9:C12"/>
    <mergeCell ref="D9:D12"/>
    <mergeCell ref="AK9:AK12"/>
    <mergeCell ref="AL9:AL12"/>
    <mergeCell ref="AM9:AM12"/>
    <mergeCell ref="AS77:AS80"/>
    <mergeCell ref="AT77:AT80"/>
    <mergeCell ref="AU77:AU80"/>
    <mergeCell ref="AV77:AV80"/>
    <mergeCell ref="AW77:AW80"/>
    <mergeCell ref="AX77:AX80"/>
    <mergeCell ref="AM77:AM80"/>
    <mergeCell ref="AN77:AN80"/>
    <mergeCell ref="AO77:AO80"/>
    <mergeCell ref="AP77:AP80"/>
    <mergeCell ref="AQ77:AQ80"/>
    <mergeCell ref="AP13:AP16"/>
    <mergeCell ref="AR77:AR80"/>
    <mergeCell ref="AQ13:AQ16"/>
    <mergeCell ref="AR13:AR16"/>
    <mergeCell ref="AS13:AS16"/>
    <mergeCell ref="AT13:AT16"/>
    <mergeCell ref="AZ9:AZ12"/>
    <mergeCell ref="BA9:BA12"/>
    <mergeCell ref="A13:A16"/>
    <mergeCell ref="B13:B16"/>
    <mergeCell ref="C13:C16"/>
    <mergeCell ref="D13:D16"/>
    <mergeCell ref="AK13:AK16"/>
    <mergeCell ref="AL13:AL16"/>
    <mergeCell ref="AM13:AM16"/>
    <mergeCell ref="AN13:AN16"/>
    <mergeCell ref="AT9:AT12"/>
    <mergeCell ref="AU9:AU12"/>
    <mergeCell ref="AV9:AV12"/>
    <mergeCell ref="AW9:AW12"/>
    <mergeCell ref="AX9:AX12"/>
    <mergeCell ref="AY9:AY12"/>
    <mergeCell ref="AN9:AN12"/>
    <mergeCell ref="AO9:AO12"/>
    <mergeCell ref="AP9:AP12"/>
    <mergeCell ref="AR9:AR12"/>
    <mergeCell ref="BA17:BA20"/>
    <mergeCell ref="AP17:AP20"/>
    <mergeCell ref="AQ17:AQ20"/>
    <mergeCell ref="AR17:AR20"/>
    <mergeCell ref="AS17:AS20"/>
    <mergeCell ref="AT17:AT20"/>
    <mergeCell ref="AU17:AU20"/>
    <mergeCell ref="BA13:BA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O17:AO20"/>
    <mergeCell ref="AU13:AU16"/>
    <mergeCell ref="AV13:AV16"/>
    <mergeCell ref="AW13:AW16"/>
    <mergeCell ref="AX13:AX16"/>
    <mergeCell ref="AY13:AY16"/>
    <mergeCell ref="AZ13:AZ16"/>
    <mergeCell ref="AO13:AO16"/>
    <mergeCell ref="C21:C24"/>
    <mergeCell ref="D21:D24"/>
    <mergeCell ref="AK21:AK24"/>
    <mergeCell ref="AL21:AL24"/>
    <mergeCell ref="AV17:AV20"/>
    <mergeCell ref="AW17:AW20"/>
    <mergeCell ref="AX17:AX20"/>
    <mergeCell ref="AY17:AY20"/>
    <mergeCell ref="AZ17:AZ20"/>
    <mergeCell ref="AY21:AY24"/>
    <mergeCell ref="AZ21:AZ24"/>
    <mergeCell ref="BA21:BA24"/>
    <mergeCell ref="A25:A28"/>
    <mergeCell ref="B25:B28"/>
    <mergeCell ref="C25:C28"/>
    <mergeCell ref="D25:D28"/>
    <mergeCell ref="AK25:AK28"/>
    <mergeCell ref="AL25:AL28"/>
    <mergeCell ref="AM25:AM28"/>
    <mergeCell ref="AS21:AS24"/>
    <mergeCell ref="AT21:AT24"/>
    <mergeCell ref="AU21:AU24"/>
    <mergeCell ref="AV21:AV24"/>
    <mergeCell ref="AW21:AW24"/>
    <mergeCell ref="AX21:AX24"/>
    <mergeCell ref="AM21:AM24"/>
    <mergeCell ref="AN21:AN24"/>
    <mergeCell ref="AO21:AO24"/>
    <mergeCell ref="AP21:AP24"/>
    <mergeCell ref="AQ21:AQ24"/>
    <mergeCell ref="AR21:AR24"/>
    <mergeCell ref="A21:A24"/>
    <mergeCell ref="B21:B24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N29:AN32"/>
    <mergeCell ref="AT25:AT28"/>
    <mergeCell ref="AU25:AU28"/>
    <mergeCell ref="AV25:AV28"/>
    <mergeCell ref="AW25:AW28"/>
    <mergeCell ref="AX25:AX28"/>
    <mergeCell ref="AY25:AY28"/>
    <mergeCell ref="AN25:AN28"/>
    <mergeCell ref="AO25:AO28"/>
    <mergeCell ref="AP25:AP28"/>
    <mergeCell ref="AQ25:AQ28"/>
    <mergeCell ref="AR25:AR28"/>
    <mergeCell ref="AS25:AS28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O33:AO36"/>
    <mergeCell ref="AU29:AU32"/>
    <mergeCell ref="AV29:AV32"/>
    <mergeCell ref="AW29:AW32"/>
    <mergeCell ref="AX29:AX32"/>
    <mergeCell ref="AY29:AY32"/>
    <mergeCell ref="AZ29:AZ32"/>
    <mergeCell ref="AO29:AO32"/>
    <mergeCell ref="AP29:AP32"/>
    <mergeCell ref="AQ29:AQ32"/>
    <mergeCell ref="AR29:AR32"/>
    <mergeCell ref="AS29:AS32"/>
    <mergeCell ref="AT29:AT32"/>
    <mergeCell ref="AX33:AX36"/>
    <mergeCell ref="AY33:AY36"/>
    <mergeCell ref="AZ33:AZ36"/>
    <mergeCell ref="BA33:BA36"/>
    <mergeCell ref="AP33:AP36"/>
    <mergeCell ref="AQ33:AQ36"/>
    <mergeCell ref="AR33:AR36"/>
    <mergeCell ref="AS33:AS36"/>
    <mergeCell ref="AT33:AT36"/>
    <mergeCell ref="AU33:AU36"/>
    <mergeCell ref="AR37:AR40"/>
    <mergeCell ref="AY37:AY40"/>
    <mergeCell ref="AZ37:AZ40"/>
    <mergeCell ref="BA37:BA40"/>
    <mergeCell ref="AX37:AX40"/>
    <mergeCell ref="A37:A40"/>
    <mergeCell ref="B37:B40"/>
    <mergeCell ref="C37:C40"/>
    <mergeCell ref="D37:D40"/>
    <mergeCell ref="AK37:AK40"/>
    <mergeCell ref="AL37:AL40"/>
    <mergeCell ref="AV33:AV36"/>
    <mergeCell ref="AW33:AW36"/>
    <mergeCell ref="AQ41:AQ44"/>
    <mergeCell ref="AR41:AR44"/>
    <mergeCell ref="AS41:AS44"/>
    <mergeCell ref="A41:A44"/>
    <mergeCell ref="B41:B44"/>
    <mergeCell ref="C41:C44"/>
    <mergeCell ref="D41:D44"/>
    <mergeCell ref="AK41:AK44"/>
    <mergeCell ref="AL41:AL44"/>
    <mergeCell ref="AM41:AM44"/>
    <mergeCell ref="AS37:AS40"/>
    <mergeCell ref="AT37:AT40"/>
    <mergeCell ref="AU37:AU40"/>
    <mergeCell ref="AV37:AV40"/>
    <mergeCell ref="AW37:AW40"/>
    <mergeCell ref="AM37:AM40"/>
    <mergeCell ref="AN37:AN40"/>
    <mergeCell ref="AO37:AO40"/>
    <mergeCell ref="AP37:AP40"/>
    <mergeCell ref="AQ37:AQ40"/>
    <mergeCell ref="AP45:AP48"/>
    <mergeCell ref="AQ45:AQ48"/>
    <mergeCell ref="AR45:AR48"/>
    <mergeCell ref="AS45:AS48"/>
    <mergeCell ref="AT45:AT48"/>
    <mergeCell ref="AZ41:AZ44"/>
    <mergeCell ref="BA41:BA44"/>
    <mergeCell ref="A45:A48"/>
    <mergeCell ref="B45:B48"/>
    <mergeCell ref="C45:C48"/>
    <mergeCell ref="D45:D48"/>
    <mergeCell ref="AK45:AK48"/>
    <mergeCell ref="AL45:AL48"/>
    <mergeCell ref="AM45:AM48"/>
    <mergeCell ref="AN45:AN48"/>
    <mergeCell ref="AT41:AT44"/>
    <mergeCell ref="AU41:AU44"/>
    <mergeCell ref="AV41:AV44"/>
    <mergeCell ref="AW41:AW44"/>
    <mergeCell ref="AX41:AX44"/>
    <mergeCell ref="AY41:AY44"/>
    <mergeCell ref="AN41:AN44"/>
    <mergeCell ref="AO41:AO44"/>
    <mergeCell ref="AP41:AP44"/>
    <mergeCell ref="BA49:BA52"/>
    <mergeCell ref="AP49:AP52"/>
    <mergeCell ref="AQ49:AQ52"/>
    <mergeCell ref="AR49:AR52"/>
    <mergeCell ref="AS49:AS52"/>
    <mergeCell ref="AT49:AT52"/>
    <mergeCell ref="AU49:AU52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O49:AO52"/>
    <mergeCell ref="AU45:AU48"/>
    <mergeCell ref="AV45:AV48"/>
    <mergeCell ref="AW45:AW48"/>
    <mergeCell ref="AX45:AX48"/>
    <mergeCell ref="AY45:AY48"/>
    <mergeCell ref="AZ45:AZ48"/>
    <mergeCell ref="AO45:AO48"/>
    <mergeCell ref="C53:C56"/>
    <mergeCell ref="D53:D56"/>
    <mergeCell ref="AK53:AK56"/>
    <mergeCell ref="AL53:AL56"/>
    <mergeCell ref="AV49:AV52"/>
    <mergeCell ref="AW49:AW52"/>
    <mergeCell ref="AX49:AX52"/>
    <mergeCell ref="AY49:AY52"/>
    <mergeCell ref="AZ49:AZ52"/>
    <mergeCell ref="AY53:AY56"/>
    <mergeCell ref="AZ53:AZ56"/>
    <mergeCell ref="BA53:BA56"/>
    <mergeCell ref="A57:A60"/>
    <mergeCell ref="B57:B60"/>
    <mergeCell ref="C57:C60"/>
    <mergeCell ref="D57:D60"/>
    <mergeCell ref="AK57:AK60"/>
    <mergeCell ref="AL57:AL60"/>
    <mergeCell ref="AM57:AM60"/>
    <mergeCell ref="AS53:AS56"/>
    <mergeCell ref="AT53:AT56"/>
    <mergeCell ref="AU53:AU56"/>
    <mergeCell ref="AV53:AV56"/>
    <mergeCell ref="AW53:AW56"/>
    <mergeCell ref="AX53:AX56"/>
    <mergeCell ref="AM53:AM56"/>
    <mergeCell ref="AN53:AN56"/>
    <mergeCell ref="AO53:AO56"/>
    <mergeCell ref="AP53:AP56"/>
    <mergeCell ref="AQ53:AQ56"/>
    <mergeCell ref="AR53:AR56"/>
    <mergeCell ref="A53:A56"/>
    <mergeCell ref="B53:B56"/>
    <mergeCell ref="AZ57:AZ60"/>
    <mergeCell ref="BA57:BA60"/>
    <mergeCell ref="A61:A64"/>
    <mergeCell ref="B61:B64"/>
    <mergeCell ref="C61:C64"/>
    <mergeCell ref="D61:D64"/>
    <mergeCell ref="AK61:AK64"/>
    <mergeCell ref="AL61:AL64"/>
    <mergeCell ref="AM61:AM64"/>
    <mergeCell ref="AN61:AN64"/>
    <mergeCell ref="AT57:AT60"/>
    <mergeCell ref="AU57:AU60"/>
    <mergeCell ref="AV57:AV60"/>
    <mergeCell ref="AW57:AW60"/>
    <mergeCell ref="AX57:AX60"/>
    <mergeCell ref="AY57:AY60"/>
    <mergeCell ref="AN57:AN60"/>
    <mergeCell ref="AO57:AO60"/>
    <mergeCell ref="AP57:AP60"/>
    <mergeCell ref="AQ57:AQ60"/>
    <mergeCell ref="AR57:AR60"/>
    <mergeCell ref="AS57:AS60"/>
    <mergeCell ref="BA61:BA64"/>
    <mergeCell ref="A65:A68"/>
    <mergeCell ref="B65:B68"/>
    <mergeCell ref="C65:C68"/>
    <mergeCell ref="D65:D68"/>
    <mergeCell ref="AK65:AK68"/>
    <mergeCell ref="AL65:AL68"/>
    <mergeCell ref="AM65:AM68"/>
    <mergeCell ref="AN65:AN68"/>
    <mergeCell ref="AO65:AO68"/>
    <mergeCell ref="AU61:AU64"/>
    <mergeCell ref="AV61:AV64"/>
    <mergeCell ref="AW61:AW64"/>
    <mergeCell ref="AX61:AX64"/>
    <mergeCell ref="AY61:AY64"/>
    <mergeCell ref="AZ61:AZ64"/>
    <mergeCell ref="AO61:AO64"/>
    <mergeCell ref="AP61:AP64"/>
    <mergeCell ref="AQ61:AQ64"/>
    <mergeCell ref="AR61:AR64"/>
    <mergeCell ref="AS61:AS64"/>
    <mergeCell ref="AT61:AT64"/>
    <mergeCell ref="AX65:AX68"/>
    <mergeCell ref="AY65:AY68"/>
    <mergeCell ref="AZ65:AZ68"/>
    <mergeCell ref="BA65:BA68"/>
    <mergeCell ref="AP65:AP68"/>
    <mergeCell ref="AQ65:AQ68"/>
    <mergeCell ref="AR65:AR68"/>
    <mergeCell ref="AS65:AS68"/>
    <mergeCell ref="AT65:AT68"/>
    <mergeCell ref="AU65:AU68"/>
    <mergeCell ref="AR69:AR72"/>
    <mergeCell ref="AY69:AY72"/>
    <mergeCell ref="AZ69:AZ72"/>
    <mergeCell ref="BA69:BA72"/>
    <mergeCell ref="AX69:AX72"/>
    <mergeCell ref="A69:A72"/>
    <mergeCell ref="B69:B72"/>
    <mergeCell ref="C69:C72"/>
    <mergeCell ref="D69:D72"/>
    <mergeCell ref="AK69:AK72"/>
    <mergeCell ref="AL69:AL72"/>
    <mergeCell ref="AV65:AV68"/>
    <mergeCell ref="AW65:AW68"/>
    <mergeCell ref="AQ81:AQ84"/>
    <mergeCell ref="AR81:AR84"/>
    <mergeCell ref="AS81:AS84"/>
    <mergeCell ref="A81:A84"/>
    <mergeCell ref="B81:B84"/>
    <mergeCell ref="C81:C84"/>
    <mergeCell ref="D81:D84"/>
    <mergeCell ref="AK81:AK84"/>
    <mergeCell ref="AL81:AL84"/>
    <mergeCell ref="AM81:AM84"/>
    <mergeCell ref="AS69:AS72"/>
    <mergeCell ref="AT69:AT72"/>
    <mergeCell ref="AU69:AU72"/>
    <mergeCell ref="AV69:AV72"/>
    <mergeCell ref="AW69:AW72"/>
    <mergeCell ref="AM69:AM72"/>
    <mergeCell ref="AN69:AN72"/>
    <mergeCell ref="AO69:AO72"/>
    <mergeCell ref="AP69:AP72"/>
    <mergeCell ref="AQ69:AQ72"/>
    <mergeCell ref="AP85:AP88"/>
    <mergeCell ref="AQ85:AQ88"/>
    <mergeCell ref="AR85:AR88"/>
    <mergeCell ref="AS85:AS88"/>
    <mergeCell ref="AT85:AT88"/>
    <mergeCell ref="AZ81:AZ84"/>
    <mergeCell ref="BA81:BA84"/>
    <mergeCell ref="A85:A88"/>
    <mergeCell ref="B85:B88"/>
    <mergeCell ref="C85:C88"/>
    <mergeCell ref="D85:D88"/>
    <mergeCell ref="AK85:AK88"/>
    <mergeCell ref="AL85:AL88"/>
    <mergeCell ref="AM85:AM88"/>
    <mergeCell ref="AN85:AN88"/>
    <mergeCell ref="AT81:AT84"/>
    <mergeCell ref="AU81:AU84"/>
    <mergeCell ref="AV81:AV84"/>
    <mergeCell ref="AW81:AW84"/>
    <mergeCell ref="AX81:AX84"/>
    <mergeCell ref="AY81:AY84"/>
    <mergeCell ref="AN81:AN84"/>
    <mergeCell ref="AO81:AO84"/>
    <mergeCell ref="AP81:AP84"/>
    <mergeCell ref="BA89:BA92"/>
    <mergeCell ref="AP89:AP92"/>
    <mergeCell ref="AQ89:AQ92"/>
    <mergeCell ref="AR89:AR92"/>
    <mergeCell ref="AS89:AS92"/>
    <mergeCell ref="AT89:AT92"/>
    <mergeCell ref="AU89:AU92"/>
    <mergeCell ref="BA85:BA88"/>
    <mergeCell ref="A89:A92"/>
    <mergeCell ref="B89:B92"/>
    <mergeCell ref="C89:C92"/>
    <mergeCell ref="D89:D92"/>
    <mergeCell ref="AK89:AK92"/>
    <mergeCell ref="AL89:AL92"/>
    <mergeCell ref="AM89:AM92"/>
    <mergeCell ref="AN89:AN92"/>
    <mergeCell ref="AO89:AO92"/>
    <mergeCell ref="AU85:AU88"/>
    <mergeCell ref="AV85:AV88"/>
    <mergeCell ref="AW85:AW88"/>
    <mergeCell ref="AX85:AX88"/>
    <mergeCell ref="AY85:AY88"/>
    <mergeCell ref="AZ85:AZ88"/>
    <mergeCell ref="AO85:AO88"/>
    <mergeCell ref="C93:C96"/>
    <mergeCell ref="D93:D96"/>
    <mergeCell ref="AK93:AK96"/>
    <mergeCell ref="AL93:AL96"/>
    <mergeCell ref="AV89:AV92"/>
    <mergeCell ref="AW89:AW92"/>
    <mergeCell ref="AX89:AX92"/>
    <mergeCell ref="AY89:AY92"/>
    <mergeCell ref="AZ89:AZ92"/>
    <mergeCell ref="AY93:AY96"/>
    <mergeCell ref="AZ93:AZ96"/>
    <mergeCell ref="BA93:BA96"/>
    <mergeCell ref="A97:A100"/>
    <mergeCell ref="B97:B100"/>
    <mergeCell ref="C97:C100"/>
    <mergeCell ref="D97:D100"/>
    <mergeCell ref="AK97:AK100"/>
    <mergeCell ref="AL97:AL100"/>
    <mergeCell ref="AM97:AM100"/>
    <mergeCell ref="AS93:AS96"/>
    <mergeCell ref="AT93:AT96"/>
    <mergeCell ref="AU93:AU96"/>
    <mergeCell ref="AV93:AV96"/>
    <mergeCell ref="AW93:AW96"/>
    <mergeCell ref="AX93:AX96"/>
    <mergeCell ref="AM93:AM96"/>
    <mergeCell ref="AN93:AN96"/>
    <mergeCell ref="AO93:AO96"/>
    <mergeCell ref="AP93:AP96"/>
    <mergeCell ref="AQ93:AQ96"/>
    <mergeCell ref="AR93:AR96"/>
    <mergeCell ref="A93:A96"/>
    <mergeCell ref="B93:B96"/>
    <mergeCell ref="AZ97:AZ100"/>
    <mergeCell ref="BA97:BA100"/>
    <mergeCell ref="A101:A104"/>
    <mergeCell ref="B101:B104"/>
    <mergeCell ref="C101:C104"/>
    <mergeCell ref="D101:D104"/>
    <mergeCell ref="AK101:AK104"/>
    <mergeCell ref="AL101:AL104"/>
    <mergeCell ref="AM101:AM104"/>
    <mergeCell ref="AN101:AN104"/>
    <mergeCell ref="AT97:AT100"/>
    <mergeCell ref="AU97:AU100"/>
    <mergeCell ref="AV97:AV100"/>
    <mergeCell ref="AW97:AW100"/>
    <mergeCell ref="AX97:AX100"/>
    <mergeCell ref="AY97:AY100"/>
    <mergeCell ref="AN97:AN100"/>
    <mergeCell ref="AO97:AO100"/>
    <mergeCell ref="AP97:AP100"/>
    <mergeCell ref="AQ97:AQ100"/>
    <mergeCell ref="AR97:AR100"/>
    <mergeCell ref="AS97:AS100"/>
    <mergeCell ref="BA101:BA104"/>
    <mergeCell ref="A105:A108"/>
    <mergeCell ref="B105:B108"/>
    <mergeCell ref="C105:C108"/>
    <mergeCell ref="D105:D108"/>
    <mergeCell ref="AK105:AK108"/>
    <mergeCell ref="AL105:AL108"/>
    <mergeCell ref="AM105:AM108"/>
    <mergeCell ref="AN105:AN108"/>
    <mergeCell ref="AO105:AO108"/>
    <mergeCell ref="AU101:AU104"/>
    <mergeCell ref="AV101:AV104"/>
    <mergeCell ref="AW101:AW104"/>
    <mergeCell ref="AX101:AX104"/>
    <mergeCell ref="AY101:AY104"/>
    <mergeCell ref="AZ101:AZ104"/>
    <mergeCell ref="AO101:AO104"/>
    <mergeCell ref="AP101:AP104"/>
    <mergeCell ref="AQ101:AQ104"/>
    <mergeCell ref="AR101:AR104"/>
    <mergeCell ref="AS101:AS104"/>
    <mergeCell ref="AT101:AT104"/>
    <mergeCell ref="AV105:AV108"/>
    <mergeCell ref="AW105:AW108"/>
    <mergeCell ref="AX105:AX108"/>
    <mergeCell ref="AY105:AY108"/>
    <mergeCell ref="AZ105:AZ108"/>
    <mergeCell ref="BA105:BA108"/>
    <mergeCell ref="AP105:AP108"/>
    <mergeCell ref="AQ105:AQ108"/>
    <mergeCell ref="AR105:AR108"/>
    <mergeCell ref="AS105:AS108"/>
    <mergeCell ref="AT105:AT108"/>
    <mergeCell ref="AU105:AU108"/>
    <mergeCell ref="AM73:AM76"/>
    <mergeCell ref="AN73:AN76"/>
    <mergeCell ref="AO73:AO76"/>
    <mergeCell ref="AP73:AP76"/>
    <mergeCell ref="AQ73:AQ76"/>
    <mergeCell ref="AR73:AR76"/>
    <mergeCell ref="A73:A76"/>
    <mergeCell ref="B73:B76"/>
    <mergeCell ref="C73:C76"/>
    <mergeCell ref="D73:D76"/>
    <mergeCell ref="AK73:AK76"/>
    <mergeCell ref="AL73:AL76"/>
    <mergeCell ref="AY73:AY76"/>
    <mergeCell ref="AZ73:AZ76"/>
    <mergeCell ref="BA73:BA76"/>
    <mergeCell ref="AS73:AS76"/>
    <mergeCell ref="AT73:AT76"/>
    <mergeCell ref="AU73:AU76"/>
    <mergeCell ref="AV73:AV76"/>
    <mergeCell ref="AW73:AW76"/>
    <mergeCell ref="AX73:AX76"/>
    <mergeCell ref="A109:E109"/>
    <mergeCell ref="A110:E110"/>
    <mergeCell ref="A111:E111"/>
    <mergeCell ref="A112:E112"/>
    <mergeCell ref="A114:D114"/>
    <mergeCell ref="E114:J114"/>
    <mergeCell ref="L114:N114"/>
    <mergeCell ref="P114:T114"/>
    <mergeCell ref="AK114:AM114"/>
    <mergeCell ref="E115:J115"/>
    <mergeCell ref="L115:N115"/>
    <mergeCell ref="P115:T115"/>
    <mergeCell ref="E116:J116"/>
    <mergeCell ref="L116:N116"/>
    <mergeCell ref="P116:T116"/>
    <mergeCell ref="F121:AM121"/>
    <mergeCell ref="F122:AM122"/>
    <mergeCell ref="F123:AM123"/>
    <mergeCell ref="F124:AM124"/>
    <mergeCell ref="F125:AM125"/>
    <mergeCell ref="F126:AM126"/>
    <mergeCell ref="AK116:AM116"/>
    <mergeCell ref="E117:J117"/>
    <mergeCell ref="L117:N117"/>
    <mergeCell ref="P117:T117"/>
    <mergeCell ref="D119:AM119"/>
    <mergeCell ref="F120:AM120"/>
    <mergeCell ref="F133:AM133"/>
    <mergeCell ref="F134:AM134"/>
    <mergeCell ref="F135:AM135"/>
    <mergeCell ref="F127:AM127"/>
    <mergeCell ref="F128:AM128"/>
    <mergeCell ref="F129:AM129"/>
    <mergeCell ref="F130:AM130"/>
    <mergeCell ref="F131:AM131"/>
    <mergeCell ref="F132:AM132"/>
  </mergeCells>
  <conditionalFormatting sqref="W80:AJ80 W12:AJ12 S28:V28 W84:AJ84 W88:AF88 W92:AJ92 AH96:AJ96 W100:AJ100 W104:AJ104 W108:AJ108 W76:AJ76 AC16:AJ16 AC20:AJ20 AC24:AJ24 AC28:AJ28 AC32:AJ32 Z36:AJ36 W40:AJ40 W44:AJ44 W48:AJ48 W52:AJ52 W56:AJ56 W60:AJ60 W64:AJ64 W68:AJ68 W72:AJ72">
    <cfRule type="cellIs" dxfId="94" priority="18" stopIfTrue="1" operator="greaterThan">
      <formula>4</formula>
    </cfRule>
  </conditionalFormatting>
  <conditionalFormatting sqref="F80:R80 F12:R12 F16:R16 F20:R20 F24:R24 F28:R28 F32:T32 F36:T36 F40:T40 F44:T44 F48:T48 F52:T52 F56:T56 F60:T60 F64:T64 F68:T68 F72:T72 F84:T84 F88:T88 F92:T92 F100:T100 F104:T104 F108:T108 F76:T76">
    <cfRule type="cellIs" dxfId="93" priority="17" stopIfTrue="1" operator="greaterThan">
      <formula>4</formula>
    </cfRule>
  </conditionalFormatting>
  <conditionalFormatting sqref="E80">
    <cfRule type="cellIs" dxfId="92" priority="16" stopIfTrue="1" operator="greaterThan">
      <formula>4</formula>
    </cfRule>
  </conditionalFormatting>
  <conditionalFormatting sqref="U32:V32 U36:V36 U40:V40 U44:V44 U48:V48 U52:V52 U56:V56 U60:V60 U64:V64 U68:V68 U72:V72 U84:V84 U88:V88 U92:V92 U100:V100 U104:V104 U108:V108 U76:V76">
    <cfRule type="cellIs" dxfId="91" priority="15" stopIfTrue="1" operator="greaterThan">
      <formula>4</formula>
    </cfRule>
  </conditionalFormatting>
  <conditionalFormatting sqref="S80:T80 S12:T12 S16:T16 S20:T20 S24:T24">
    <cfRule type="cellIs" dxfId="90" priority="14" stopIfTrue="1" operator="greaterThan">
      <formula>4</formula>
    </cfRule>
  </conditionalFormatting>
  <conditionalFormatting sqref="U80:V80 U12:V12 U16:V16 U20:V20 U24:V24">
    <cfRule type="cellIs" dxfId="89" priority="13" stopIfTrue="1" operator="greaterThan">
      <formula>4</formula>
    </cfRule>
  </conditionalFormatting>
  <conditionalFormatting sqref="X36:Y36">
    <cfRule type="cellIs" dxfId="88" priority="9" stopIfTrue="1" operator="greaterThan">
      <formula>4</formula>
    </cfRule>
  </conditionalFormatting>
  <conditionalFormatting sqref="W16:AB16">
    <cfRule type="cellIs" dxfId="87" priority="8" stopIfTrue="1" operator="greaterThan">
      <formula>4</formula>
    </cfRule>
  </conditionalFormatting>
  <conditionalFormatting sqref="W36">
    <cfRule type="cellIs" dxfId="86" priority="10" stopIfTrue="1" operator="greaterThan">
      <formula>4</formula>
    </cfRule>
  </conditionalFormatting>
  <conditionalFormatting sqref="W32:AB32">
    <cfRule type="cellIs" dxfId="85" priority="4" stopIfTrue="1" operator="greaterThan">
      <formula>4</formula>
    </cfRule>
  </conditionalFormatting>
  <conditionalFormatting sqref="W20:AB20">
    <cfRule type="cellIs" dxfId="84" priority="7" stopIfTrue="1" operator="greaterThan">
      <formula>4</formula>
    </cfRule>
  </conditionalFormatting>
  <conditionalFormatting sqref="W24:AB24">
    <cfRule type="cellIs" dxfId="83" priority="6" stopIfTrue="1" operator="greaterThan">
      <formula>4</formula>
    </cfRule>
  </conditionalFormatting>
  <conditionalFormatting sqref="W28:AB28">
    <cfRule type="cellIs" dxfId="82" priority="5" stopIfTrue="1" operator="greaterThan">
      <formula>4</formula>
    </cfRule>
  </conditionalFormatting>
  <conditionalFormatting sqref="W96:AG96">
    <cfRule type="cellIs" dxfId="81" priority="3" stopIfTrue="1" operator="greaterThan">
      <formula>4</formula>
    </cfRule>
  </conditionalFormatting>
  <conditionalFormatting sqref="F96:T96">
    <cfRule type="cellIs" dxfId="80" priority="2" stopIfTrue="1" operator="greaterThan">
      <formula>4</formula>
    </cfRule>
  </conditionalFormatting>
  <conditionalFormatting sqref="U96:V96">
    <cfRule type="cellIs" dxfId="79" priority="1" stopIfTrue="1" operator="greaterThan">
      <formula>4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1">
    <tabColor theme="8"/>
  </sheetPr>
  <dimension ref="A1:BA99"/>
  <sheetViews>
    <sheetView zoomScaleNormal="100" workbookViewId="0">
      <pane xSplit="5" ySplit="8" topLeftCell="S36" activePane="bottomRight" state="frozen"/>
      <selection pane="topRight" activeCell="F1" sqref="F1"/>
      <selection pane="bottomLeft" activeCell="A13" sqref="A13"/>
      <selection pane="bottomRight" activeCell="AG50" sqref="AG50"/>
    </sheetView>
  </sheetViews>
  <sheetFormatPr defaultRowHeight="12.75" x14ac:dyDescent="0.2"/>
  <cols>
    <col min="1" max="1" width="4" style="63" customWidth="1"/>
    <col min="2" max="2" width="29.5703125" style="63" customWidth="1"/>
    <col min="3" max="3" width="13.140625" style="65" customWidth="1"/>
    <col min="4" max="4" width="27.7109375" style="63" customWidth="1"/>
    <col min="5" max="5" width="4" style="99" customWidth="1"/>
    <col min="6" max="23" width="4.7109375" style="63" customWidth="1"/>
    <col min="24" max="24" width="4.7109375" style="190" customWidth="1"/>
    <col min="25" max="25" width="4.7109375" style="63" customWidth="1"/>
    <col min="26" max="27" width="4.7109375" style="190" customWidth="1"/>
    <col min="28" max="29" width="4.7109375" style="63" customWidth="1"/>
    <col min="30" max="30" width="4.7109375" style="190" customWidth="1"/>
    <col min="31" max="31" width="4.7109375" style="174" customWidth="1"/>
    <col min="32" max="36" width="4.7109375" style="63" customWidth="1"/>
    <col min="37" max="37" width="8.5703125" style="63" customWidth="1"/>
    <col min="38" max="39" width="4.7109375" style="63" customWidth="1"/>
    <col min="40" max="40" width="8.85546875" style="63" customWidth="1"/>
    <col min="41" max="41" width="6.140625" style="63" customWidth="1"/>
    <col min="42" max="42" width="6.28515625" style="63" customWidth="1"/>
    <col min="43" max="45" width="4.7109375" style="63" customWidth="1"/>
    <col min="46" max="46" width="4.85546875" style="63" customWidth="1"/>
    <col min="47" max="47" width="9.5703125" style="63" customWidth="1"/>
    <col min="48" max="48" width="7.85546875" style="63" customWidth="1"/>
    <col min="49" max="52" width="4.7109375" style="63" customWidth="1"/>
    <col min="53" max="53" width="8.7109375" style="64" customWidth="1"/>
    <col min="54" max="256" width="9.140625" style="63"/>
    <col min="257" max="257" width="4" style="63" customWidth="1"/>
    <col min="258" max="258" width="29.5703125" style="63" customWidth="1"/>
    <col min="259" max="259" width="16.5703125" style="63" customWidth="1"/>
    <col min="260" max="260" width="27.7109375" style="63" customWidth="1"/>
    <col min="261" max="261" width="4" style="63" customWidth="1"/>
    <col min="262" max="292" width="4.7109375" style="63" customWidth="1"/>
    <col min="293" max="293" width="8.5703125" style="63" customWidth="1"/>
    <col min="294" max="295" width="4.7109375" style="63" customWidth="1"/>
    <col min="296" max="296" width="9.42578125" style="63" customWidth="1"/>
    <col min="297" max="297" width="6.140625" style="63" customWidth="1"/>
    <col min="298" max="298" width="6.28515625" style="63" customWidth="1"/>
    <col min="299" max="301" width="4.7109375" style="63" customWidth="1"/>
    <col min="302" max="302" width="4.85546875" style="63" customWidth="1"/>
    <col min="303" max="303" width="7" style="63" customWidth="1"/>
    <col min="304" max="304" width="6.28515625" style="63" customWidth="1"/>
    <col min="305" max="308" width="4.7109375" style="63" customWidth="1"/>
    <col min="309" max="309" width="8.7109375" style="63" customWidth="1"/>
    <col min="310" max="512" width="9.140625" style="63"/>
    <col min="513" max="513" width="4" style="63" customWidth="1"/>
    <col min="514" max="514" width="29.5703125" style="63" customWidth="1"/>
    <col min="515" max="515" width="16.5703125" style="63" customWidth="1"/>
    <col min="516" max="516" width="27.7109375" style="63" customWidth="1"/>
    <col min="517" max="517" width="4" style="63" customWidth="1"/>
    <col min="518" max="548" width="4.7109375" style="63" customWidth="1"/>
    <col min="549" max="549" width="8.5703125" style="63" customWidth="1"/>
    <col min="550" max="551" width="4.7109375" style="63" customWidth="1"/>
    <col min="552" max="552" width="9.42578125" style="63" customWidth="1"/>
    <col min="553" max="553" width="6.140625" style="63" customWidth="1"/>
    <col min="554" max="554" width="6.28515625" style="63" customWidth="1"/>
    <col min="555" max="557" width="4.7109375" style="63" customWidth="1"/>
    <col min="558" max="558" width="4.85546875" style="63" customWidth="1"/>
    <col min="559" max="559" width="7" style="63" customWidth="1"/>
    <col min="560" max="560" width="6.28515625" style="63" customWidth="1"/>
    <col min="561" max="564" width="4.7109375" style="63" customWidth="1"/>
    <col min="565" max="565" width="8.7109375" style="63" customWidth="1"/>
    <col min="566" max="768" width="9.140625" style="63"/>
    <col min="769" max="769" width="4" style="63" customWidth="1"/>
    <col min="770" max="770" width="29.5703125" style="63" customWidth="1"/>
    <col min="771" max="771" width="16.5703125" style="63" customWidth="1"/>
    <col min="772" max="772" width="27.7109375" style="63" customWidth="1"/>
    <col min="773" max="773" width="4" style="63" customWidth="1"/>
    <col min="774" max="804" width="4.7109375" style="63" customWidth="1"/>
    <col min="805" max="805" width="8.5703125" style="63" customWidth="1"/>
    <col min="806" max="807" width="4.7109375" style="63" customWidth="1"/>
    <col min="808" max="808" width="9.42578125" style="63" customWidth="1"/>
    <col min="809" max="809" width="6.140625" style="63" customWidth="1"/>
    <col min="810" max="810" width="6.28515625" style="63" customWidth="1"/>
    <col min="811" max="813" width="4.7109375" style="63" customWidth="1"/>
    <col min="814" max="814" width="4.85546875" style="63" customWidth="1"/>
    <col min="815" max="815" width="7" style="63" customWidth="1"/>
    <col min="816" max="816" width="6.28515625" style="63" customWidth="1"/>
    <col min="817" max="820" width="4.7109375" style="63" customWidth="1"/>
    <col min="821" max="821" width="8.7109375" style="63" customWidth="1"/>
    <col min="822" max="1024" width="9.140625" style="63"/>
    <col min="1025" max="1025" width="4" style="63" customWidth="1"/>
    <col min="1026" max="1026" width="29.5703125" style="63" customWidth="1"/>
    <col min="1027" max="1027" width="16.5703125" style="63" customWidth="1"/>
    <col min="1028" max="1028" width="27.7109375" style="63" customWidth="1"/>
    <col min="1029" max="1029" width="4" style="63" customWidth="1"/>
    <col min="1030" max="1060" width="4.7109375" style="63" customWidth="1"/>
    <col min="1061" max="1061" width="8.5703125" style="63" customWidth="1"/>
    <col min="1062" max="1063" width="4.7109375" style="63" customWidth="1"/>
    <col min="1064" max="1064" width="9.42578125" style="63" customWidth="1"/>
    <col min="1065" max="1065" width="6.140625" style="63" customWidth="1"/>
    <col min="1066" max="1066" width="6.28515625" style="63" customWidth="1"/>
    <col min="1067" max="1069" width="4.7109375" style="63" customWidth="1"/>
    <col min="1070" max="1070" width="4.85546875" style="63" customWidth="1"/>
    <col min="1071" max="1071" width="7" style="63" customWidth="1"/>
    <col min="1072" max="1072" width="6.28515625" style="63" customWidth="1"/>
    <col min="1073" max="1076" width="4.7109375" style="63" customWidth="1"/>
    <col min="1077" max="1077" width="8.7109375" style="63" customWidth="1"/>
    <col min="1078" max="1280" width="9.140625" style="63"/>
    <col min="1281" max="1281" width="4" style="63" customWidth="1"/>
    <col min="1282" max="1282" width="29.5703125" style="63" customWidth="1"/>
    <col min="1283" max="1283" width="16.5703125" style="63" customWidth="1"/>
    <col min="1284" max="1284" width="27.7109375" style="63" customWidth="1"/>
    <col min="1285" max="1285" width="4" style="63" customWidth="1"/>
    <col min="1286" max="1316" width="4.7109375" style="63" customWidth="1"/>
    <col min="1317" max="1317" width="8.5703125" style="63" customWidth="1"/>
    <col min="1318" max="1319" width="4.7109375" style="63" customWidth="1"/>
    <col min="1320" max="1320" width="9.42578125" style="63" customWidth="1"/>
    <col min="1321" max="1321" width="6.140625" style="63" customWidth="1"/>
    <col min="1322" max="1322" width="6.28515625" style="63" customWidth="1"/>
    <col min="1323" max="1325" width="4.7109375" style="63" customWidth="1"/>
    <col min="1326" max="1326" width="4.85546875" style="63" customWidth="1"/>
    <col min="1327" max="1327" width="7" style="63" customWidth="1"/>
    <col min="1328" max="1328" width="6.28515625" style="63" customWidth="1"/>
    <col min="1329" max="1332" width="4.7109375" style="63" customWidth="1"/>
    <col min="1333" max="1333" width="8.7109375" style="63" customWidth="1"/>
    <col min="1334" max="1536" width="9.140625" style="63"/>
    <col min="1537" max="1537" width="4" style="63" customWidth="1"/>
    <col min="1538" max="1538" width="29.5703125" style="63" customWidth="1"/>
    <col min="1539" max="1539" width="16.5703125" style="63" customWidth="1"/>
    <col min="1540" max="1540" width="27.7109375" style="63" customWidth="1"/>
    <col min="1541" max="1541" width="4" style="63" customWidth="1"/>
    <col min="1542" max="1572" width="4.7109375" style="63" customWidth="1"/>
    <col min="1573" max="1573" width="8.5703125" style="63" customWidth="1"/>
    <col min="1574" max="1575" width="4.7109375" style="63" customWidth="1"/>
    <col min="1576" max="1576" width="9.42578125" style="63" customWidth="1"/>
    <col min="1577" max="1577" width="6.140625" style="63" customWidth="1"/>
    <col min="1578" max="1578" width="6.28515625" style="63" customWidth="1"/>
    <col min="1579" max="1581" width="4.7109375" style="63" customWidth="1"/>
    <col min="1582" max="1582" width="4.85546875" style="63" customWidth="1"/>
    <col min="1583" max="1583" width="7" style="63" customWidth="1"/>
    <col min="1584" max="1584" width="6.28515625" style="63" customWidth="1"/>
    <col min="1585" max="1588" width="4.7109375" style="63" customWidth="1"/>
    <col min="1589" max="1589" width="8.7109375" style="63" customWidth="1"/>
    <col min="1590" max="1792" width="9.140625" style="63"/>
    <col min="1793" max="1793" width="4" style="63" customWidth="1"/>
    <col min="1794" max="1794" width="29.5703125" style="63" customWidth="1"/>
    <col min="1795" max="1795" width="16.5703125" style="63" customWidth="1"/>
    <col min="1796" max="1796" width="27.7109375" style="63" customWidth="1"/>
    <col min="1797" max="1797" width="4" style="63" customWidth="1"/>
    <col min="1798" max="1828" width="4.7109375" style="63" customWidth="1"/>
    <col min="1829" max="1829" width="8.5703125" style="63" customWidth="1"/>
    <col min="1830" max="1831" width="4.7109375" style="63" customWidth="1"/>
    <col min="1832" max="1832" width="9.42578125" style="63" customWidth="1"/>
    <col min="1833" max="1833" width="6.140625" style="63" customWidth="1"/>
    <col min="1834" max="1834" width="6.28515625" style="63" customWidth="1"/>
    <col min="1835" max="1837" width="4.7109375" style="63" customWidth="1"/>
    <col min="1838" max="1838" width="4.85546875" style="63" customWidth="1"/>
    <col min="1839" max="1839" width="7" style="63" customWidth="1"/>
    <col min="1840" max="1840" width="6.28515625" style="63" customWidth="1"/>
    <col min="1841" max="1844" width="4.7109375" style="63" customWidth="1"/>
    <col min="1845" max="1845" width="8.7109375" style="63" customWidth="1"/>
    <col min="1846" max="2048" width="9.140625" style="63"/>
    <col min="2049" max="2049" width="4" style="63" customWidth="1"/>
    <col min="2050" max="2050" width="29.5703125" style="63" customWidth="1"/>
    <col min="2051" max="2051" width="16.5703125" style="63" customWidth="1"/>
    <col min="2052" max="2052" width="27.7109375" style="63" customWidth="1"/>
    <col min="2053" max="2053" width="4" style="63" customWidth="1"/>
    <col min="2054" max="2084" width="4.7109375" style="63" customWidth="1"/>
    <col min="2085" max="2085" width="8.5703125" style="63" customWidth="1"/>
    <col min="2086" max="2087" width="4.7109375" style="63" customWidth="1"/>
    <col min="2088" max="2088" width="9.42578125" style="63" customWidth="1"/>
    <col min="2089" max="2089" width="6.140625" style="63" customWidth="1"/>
    <col min="2090" max="2090" width="6.28515625" style="63" customWidth="1"/>
    <col min="2091" max="2093" width="4.7109375" style="63" customWidth="1"/>
    <col min="2094" max="2094" width="4.85546875" style="63" customWidth="1"/>
    <col min="2095" max="2095" width="7" style="63" customWidth="1"/>
    <col min="2096" max="2096" width="6.28515625" style="63" customWidth="1"/>
    <col min="2097" max="2100" width="4.7109375" style="63" customWidth="1"/>
    <col min="2101" max="2101" width="8.7109375" style="63" customWidth="1"/>
    <col min="2102" max="2304" width="9.140625" style="63"/>
    <col min="2305" max="2305" width="4" style="63" customWidth="1"/>
    <col min="2306" max="2306" width="29.5703125" style="63" customWidth="1"/>
    <col min="2307" max="2307" width="16.5703125" style="63" customWidth="1"/>
    <col min="2308" max="2308" width="27.7109375" style="63" customWidth="1"/>
    <col min="2309" max="2309" width="4" style="63" customWidth="1"/>
    <col min="2310" max="2340" width="4.7109375" style="63" customWidth="1"/>
    <col min="2341" max="2341" width="8.5703125" style="63" customWidth="1"/>
    <col min="2342" max="2343" width="4.7109375" style="63" customWidth="1"/>
    <col min="2344" max="2344" width="9.42578125" style="63" customWidth="1"/>
    <col min="2345" max="2345" width="6.140625" style="63" customWidth="1"/>
    <col min="2346" max="2346" width="6.28515625" style="63" customWidth="1"/>
    <col min="2347" max="2349" width="4.7109375" style="63" customWidth="1"/>
    <col min="2350" max="2350" width="4.85546875" style="63" customWidth="1"/>
    <col min="2351" max="2351" width="7" style="63" customWidth="1"/>
    <col min="2352" max="2352" width="6.28515625" style="63" customWidth="1"/>
    <col min="2353" max="2356" width="4.7109375" style="63" customWidth="1"/>
    <col min="2357" max="2357" width="8.7109375" style="63" customWidth="1"/>
    <col min="2358" max="2560" width="9.140625" style="63"/>
    <col min="2561" max="2561" width="4" style="63" customWidth="1"/>
    <col min="2562" max="2562" width="29.5703125" style="63" customWidth="1"/>
    <col min="2563" max="2563" width="16.5703125" style="63" customWidth="1"/>
    <col min="2564" max="2564" width="27.7109375" style="63" customWidth="1"/>
    <col min="2565" max="2565" width="4" style="63" customWidth="1"/>
    <col min="2566" max="2596" width="4.7109375" style="63" customWidth="1"/>
    <col min="2597" max="2597" width="8.5703125" style="63" customWidth="1"/>
    <col min="2598" max="2599" width="4.7109375" style="63" customWidth="1"/>
    <col min="2600" max="2600" width="9.42578125" style="63" customWidth="1"/>
    <col min="2601" max="2601" width="6.140625" style="63" customWidth="1"/>
    <col min="2602" max="2602" width="6.28515625" style="63" customWidth="1"/>
    <col min="2603" max="2605" width="4.7109375" style="63" customWidth="1"/>
    <col min="2606" max="2606" width="4.85546875" style="63" customWidth="1"/>
    <col min="2607" max="2607" width="7" style="63" customWidth="1"/>
    <col min="2608" max="2608" width="6.28515625" style="63" customWidth="1"/>
    <col min="2609" max="2612" width="4.7109375" style="63" customWidth="1"/>
    <col min="2613" max="2613" width="8.7109375" style="63" customWidth="1"/>
    <col min="2614" max="2816" width="9.140625" style="63"/>
    <col min="2817" max="2817" width="4" style="63" customWidth="1"/>
    <col min="2818" max="2818" width="29.5703125" style="63" customWidth="1"/>
    <col min="2819" max="2819" width="16.5703125" style="63" customWidth="1"/>
    <col min="2820" max="2820" width="27.7109375" style="63" customWidth="1"/>
    <col min="2821" max="2821" width="4" style="63" customWidth="1"/>
    <col min="2822" max="2852" width="4.7109375" style="63" customWidth="1"/>
    <col min="2853" max="2853" width="8.5703125" style="63" customWidth="1"/>
    <col min="2854" max="2855" width="4.7109375" style="63" customWidth="1"/>
    <col min="2856" max="2856" width="9.42578125" style="63" customWidth="1"/>
    <col min="2857" max="2857" width="6.140625" style="63" customWidth="1"/>
    <col min="2858" max="2858" width="6.28515625" style="63" customWidth="1"/>
    <col min="2859" max="2861" width="4.7109375" style="63" customWidth="1"/>
    <col min="2862" max="2862" width="4.85546875" style="63" customWidth="1"/>
    <col min="2863" max="2863" width="7" style="63" customWidth="1"/>
    <col min="2864" max="2864" width="6.28515625" style="63" customWidth="1"/>
    <col min="2865" max="2868" width="4.7109375" style="63" customWidth="1"/>
    <col min="2869" max="2869" width="8.7109375" style="63" customWidth="1"/>
    <col min="2870" max="3072" width="9.140625" style="63"/>
    <col min="3073" max="3073" width="4" style="63" customWidth="1"/>
    <col min="3074" max="3074" width="29.5703125" style="63" customWidth="1"/>
    <col min="3075" max="3075" width="16.5703125" style="63" customWidth="1"/>
    <col min="3076" max="3076" width="27.7109375" style="63" customWidth="1"/>
    <col min="3077" max="3077" width="4" style="63" customWidth="1"/>
    <col min="3078" max="3108" width="4.7109375" style="63" customWidth="1"/>
    <col min="3109" max="3109" width="8.5703125" style="63" customWidth="1"/>
    <col min="3110" max="3111" width="4.7109375" style="63" customWidth="1"/>
    <col min="3112" max="3112" width="9.42578125" style="63" customWidth="1"/>
    <col min="3113" max="3113" width="6.140625" style="63" customWidth="1"/>
    <col min="3114" max="3114" width="6.28515625" style="63" customWidth="1"/>
    <col min="3115" max="3117" width="4.7109375" style="63" customWidth="1"/>
    <col min="3118" max="3118" width="4.85546875" style="63" customWidth="1"/>
    <col min="3119" max="3119" width="7" style="63" customWidth="1"/>
    <col min="3120" max="3120" width="6.28515625" style="63" customWidth="1"/>
    <col min="3121" max="3124" width="4.7109375" style="63" customWidth="1"/>
    <col min="3125" max="3125" width="8.7109375" style="63" customWidth="1"/>
    <col min="3126" max="3328" width="9.140625" style="63"/>
    <col min="3329" max="3329" width="4" style="63" customWidth="1"/>
    <col min="3330" max="3330" width="29.5703125" style="63" customWidth="1"/>
    <col min="3331" max="3331" width="16.5703125" style="63" customWidth="1"/>
    <col min="3332" max="3332" width="27.7109375" style="63" customWidth="1"/>
    <col min="3333" max="3333" width="4" style="63" customWidth="1"/>
    <col min="3334" max="3364" width="4.7109375" style="63" customWidth="1"/>
    <col min="3365" max="3365" width="8.5703125" style="63" customWidth="1"/>
    <col min="3366" max="3367" width="4.7109375" style="63" customWidth="1"/>
    <col min="3368" max="3368" width="9.42578125" style="63" customWidth="1"/>
    <col min="3369" max="3369" width="6.140625" style="63" customWidth="1"/>
    <col min="3370" max="3370" width="6.28515625" style="63" customWidth="1"/>
    <col min="3371" max="3373" width="4.7109375" style="63" customWidth="1"/>
    <col min="3374" max="3374" width="4.85546875" style="63" customWidth="1"/>
    <col min="3375" max="3375" width="7" style="63" customWidth="1"/>
    <col min="3376" max="3376" width="6.28515625" style="63" customWidth="1"/>
    <col min="3377" max="3380" width="4.7109375" style="63" customWidth="1"/>
    <col min="3381" max="3381" width="8.7109375" style="63" customWidth="1"/>
    <col min="3382" max="3584" width="9.140625" style="63"/>
    <col min="3585" max="3585" width="4" style="63" customWidth="1"/>
    <col min="3586" max="3586" width="29.5703125" style="63" customWidth="1"/>
    <col min="3587" max="3587" width="16.5703125" style="63" customWidth="1"/>
    <col min="3588" max="3588" width="27.7109375" style="63" customWidth="1"/>
    <col min="3589" max="3589" width="4" style="63" customWidth="1"/>
    <col min="3590" max="3620" width="4.7109375" style="63" customWidth="1"/>
    <col min="3621" max="3621" width="8.5703125" style="63" customWidth="1"/>
    <col min="3622" max="3623" width="4.7109375" style="63" customWidth="1"/>
    <col min="3624" max="3624" width="9.42578125" style="63" customWidth="1"/>
    <col min="3625" max="3625" width="6.140625" style="63" customWidth="1"/>
    <col min="3626" max="3626" width="6.28515625" style="63" customWidth="1"/>
    <col min="3627" max="3629" width="4.7109375" style="63" customWidth="1"/>
    <col min="3630" max="3630" width="4.85546875" style="63" customWidth="1"/>
    <col min="3631" max="3631" width="7" style="63" customWidth="1"/>
    <col min="3632" max="3632" width="6.28515625" style="63" customWidth="1"/>
    <col min="3633" max="3636" width="4.7109375" style="63" customWidth="1"/>
    <col min="3637" max="3637" width="8.7109375" style="63" customWidth="1"/>
    <col min="3638" max="3840" width="9.140625" style="63"/>
    <col min="3841" max="3841" width="4" style="63" customWidth="1"/>
    <col min="3842" max="3842" width="29.5703125" style="63" customWidth="1"/>
    <col min="3843" max="3843" width="16.5703125" style="63" customWidth="1"/>
    <col min="3844" max="3844" width="27.7109375" style="63" customWidth="1"/>
    <col min="3845" max="3845" width="4" style="63" customWidth="1"/>
    <col min="3846" max="3876" width="4.7109375" style="63" customWidth="1"/>
    <col min="3877" max="3877" width="8.5703125" style="63" customWidth="1"/>
    <col min="3878" max="3879" width="4.7109375" style="63" customWidth="1"/>
    <col min="3880" max="3880" width="9.42578125" style="63" customWidth="1"/>
    <col min="3881" max="3881" width="6.140625" style="63" customWidth="1"/>
    <col min="3882" max="3882" width="6.28515625" style="63" customWidth="1"/>
    <col min="3883" max="3885" width="4.7109375" style="63" customWidth="1"/>
    <col min="3886" max="3886" width="4.85546875" style="63" customWidth="1"/>
    <col min="3887" max="3887" width="7" style="63" customWidth="1"/>
    <col min="3888" max="3888" width="6.28515625" style="63" customWidth="1"/>
    <col min="3889" max="3892" width="4.7109375" style="63" customWidth="1"/>
    <col min="3893" max="3893" width="8.7109375" style="63" customWidth="1"/>
    <col min="3894" max="4096" width="9.140625" style="63"/>
    <col min="4097" max="4097" width="4" style="63" customWidth="1"/>
    <col min="4098" max="4098" width="29.5703125" style="63" customWidth="1"/>
    <col min="4099" max="4099" width="16.5703125" style="63" customWidth="1"/>
    <col min="4100" max="4100" width="27.7109375" style="63" customWidth="1"/>
    <col min="4101" max="4101" width="4" style="63" customWidth="1"/>
    <col min="4102" max="4132" width="4.7109375" style="63" customWidth="1"/>
    <col min="4133" max="4133" width="8.5703125" style="63" customWidth="1"/>
    <col min="4134" max="4135" width="4.7109375" style="63" customWidth="1"/>
    <col min="4136" max="4136" width="9.42578125" style="63" customWidth="1"/>
    <col min="4137" max="4137" width="6.140625" style="63" customWidth="1"/>
    <col min="4138" max="4138" width="6.28515625" style="63" customWidth="1"/>
    <col min="4139" max="4141" width="4.7109375" style="63" customWidth="1"/>
    <col min="4142" max="4142" width="4.85546875" style="63" customWidth="1"/>
    <col min="4143" max="4143" width="7" style="63" customWidth="1"/>
    <col min="4144" max="4144" width="6.28515625" style="63" customWidth="1"/>
    <col min="4145" max="4148" width="4.7109375" style="63" customWidth="1"/>
    <col min="4149" max="4149" width="8.7109375" style="63" customWidth="1"/>
    <col min="4150" max="4352" width="9.140625" style="63"/>
    <col min="4353" max="4353" width="4" style="63" customWidth="1"/>
    <col min="4354" max="4354" width="29.5703125" style="63" customWidth="1"/>
    <col min="4355" max="4355" width="16.5703125" style="63" customWidth="1"/>
    <col min="4356" max="4356" width="27.7109375" style="63" customWidth="1"/>
    <col min="4357" max="4357" width="4" style="63" customWidth="1"/>
    <col min="4358" max="4388" width="4.7109375" style="63" customWidth="1"/>
    <col min="4389" max="4389" width="8.5703125" style="63" customWidth="1"/>
    <col min="4390" max="4391" width="4.7109375" style="63" customWidth="1"/>
    <col min="4392" max="4392" width="9.42578125" style="63" customWidth="1"/>
    <col min="4393" max="4393" width="6.140625" style="63" customWidth="1"/>
    <col min="4394" max="4394" width="6.28515625" style="63" customWidth="1"/>
    <col min="4395" max="4397" width="4.7109375" style="63" customWidth="1"/>
    <col min="4398" max="4398" width="4.85546875" style="63" customWidth="1"/>
    <col min="4399" max="4399" width="7" style="63" customWidth="1"/>
    <col min="4400" max="4400" width="6.28515625" style="63" customWidth="1"/>
    <col min="4401" max="4404" width="4.7109375" style="63" customWidth="1"/>
    <col min="4405" max="4405" width="8.7109375" style="63" customWidth="1"/>
    <col min="4406" max="4608" width="9.140625" style="63"/>
    <col min="4609" max="4609" width="4" style="63" customWidth="1"/>
    <col min="4610" max="4610" width="29.5703125" style="63" customWidth="1"/>
    <col min="4611" max="4611" width="16.5703125" style="63" customWidth="1"/>
    <col min="4612" max="4612" width="27.7109375" style="63" customWidth="1"/>
    <col min="4613" max="4613" width="4" style="63" customWidth="1"/>
    <col min="4614" max="4644" width="4.7109375" style="63" customWidth="1"/>
    <col min="4645" max="4645" width="8.5703125" style="63" customWidth="1"/>
    <col min="4646" max="4647" width="4.7109375" style="63" customWidth="1"/>
    <col min="4648" max="4648" width="9.42578125" style="63" customWidth="1"/>
    <col min="4649" max="4649" width="6.140625" style="63" customWidth="1"/>
    <col min="4650" max="4650" width="6.28515625" style="63" customWidth="1"/>
    <col min="4651" max="4653" width="4.7109375" style="63" customWidth="1"/>
    <col min="4654" max="4654" width="4.85546875" style="63" customWidth="1"/>
    <col min="4655" max="4655" width="7" style="63" customWidth="1"/>
    <col min="4656" max="4656" width="6.28515625" style="63" customWidth="1"/>
    <col min="4657" max="4660" width="4.7109375" style="63" customWidth="1"/>
    <col min="4661" max="4661" width="8.7109375" style="63" customWidth="1"/>
    <col min="4662" max="4864" width="9.140625" style="63"/>
    <col min="4865" max="4865" width="4" style="63" customWidth="1"/>
    <col min="4866" max="4866" width="29.5703125" style="63" customWidth="1"/>
    <col min="4867" max="4867" width="16.5703125" style="63" customWidth="1"/>
    <col min="4868" max="4868" width="27.7109375" style="63" customWidth="1"/>
    <col min="4869" max="4869" width="4" style="63" customWidth="1"/>
    <col min="4870" max="4900" width="4.7109375" style="63" customWidth="1"/>
    <col min="4901" max="4901" width="8.5703125" style="63" customWidth="1"/>
    <col min="4902" max="4903" width="4.7109375" style="63" customWidth="1"/>
    <col min="4904" max="4904" width="9.42578125" style="63" customWidth="1"/>
    <col min="4905" max="4905" width="6.140625" style="63" customWidth="1"/>
    <col min="4906" max="4906" width="6.28515625" style="63" customWidth="1"/>
    <col min="4907" max="4909" width="4.7109375" style="63" customWidth="1"/>
    <col min="4910" max="4910" width="4.85546875" style="63" customWidth="1"/>
    <col min="4911" max="4911" width="7" style="63" customWidth="1"/>
    <col min="4912" max="4912" width="6.28515625" style="63" customWidth="1"/>
    <col min="4913" max="4916" width="4.7109375" style="63" customWidth="1"/>
    <col min="4917" max="4917" width="8.7109375" style="63" customWidth="1"/>
    <col min="4918" max="5120" width="9.140625" style="63"/>
    <col min="5121" max="5121" width="4" style="63" customWidth="1"/>
    <col min="5122" max="5122" width="29.5703125" style="63" customWidth="1"/>
    <col min="5123" max="5123" width="16.5703125" style="63" customWidth="1"/>
    <col min="5124" max="5124" width="27.7109375" style="63" customWidth="1"/>
    <col min="5125" max="5125" width="4" style="63" customWidth="1"/>
    <col min="5126" max="5156" width="4.7109375" style="63" customWidth="1"/>
    <col min="5157" max="5157" width="8.5703125" style="63" customWidth="1"/>
    <col min="5158" max="5159" width="4.7109375" style="63" customWidth="1"/>
    <col min="5160" max="5160" width="9.42578125" style="63" customWidth="1"/>
    <col min="5161" max="5161" width="6.140625" style="63" customWidth="1"/>
    <col min="5162" max="5162" width="6.28515625" style="63" customWidth="1"/>
    <col min="5163" max="5165" width="4.7109375" style="63" customWidth="1"/>
    <col min="5166" max="5166" width="4.85546875" style="63" customWidth="1"/>
    <col min="5167" max="5167" width="7" style="63" customWidth="1"/>
    <col min="5168" max="5168" width="6.28515625" style="63" customWidth="1"/>
    <col min="5169" max="5172" width="4.7109375" style="63" customWidth="1"/>
    <col min="5173" max="5173" width="8.7109375" style="63" customWidth="1"/>
    <col min="5174" max="5376" width="9.140625" style="63"/>
    <col min="5377" max="5377" width="4" style="63" customWidth="1"/>
    <col min="5378" max="5378" width="29.5703125" style="63" customWidth="1"/>
    <col min="5379" max="5379" width="16.5703125" style="63" customWidth="1"/>
    <col min="5380" max="5380" width="27.7109375" style="63" customWidth="1"/>
    <col min="5381" max="5381" width="4" style="63" customWidth="1"/>
    <col min="5382" max="5412" width="4.7109375" style="63" customWidth="1"/>
    <col min="5413" max="5413" width="8.5703125" style="63" customWidth="1"/>
    <col min="5414" max="5415" width="4.7109375" style="63" customWidth="1"/>
    <col min="5416" max="5416" width="9.42578125" style="63" customWidth="1"/>
    <col min="5417" max="5417" width="6.140625" style="63" customWidth="1"/>
    <col min="5418" max="5418" width="6.28515625" style="63" customWidth="1"/>
    <col min="5419" max="5421" width="4.7109375" style="63" customWidth="1"/>
    <col min="5422" max="5422" width="4.85546875" style="63" customWidth="1"/>
    <col min="5423" max="5423" width="7" style="63" customWidth="1"/>
    <col min="5424" max="5424" width="6.28515625" style="63" customWidth="1"/>
    <col min="5425" max="5428" width="4.7109375" style="63" customWidth="1"/>
    <col min="5429" max="5429" width="8.7109375" style="63" customWidth="1"/>
    <col min="5430" max="5632" width="9.140625" style="63"/>
    <col min="5633" max="5633" width="4" style="63" customWidth="1"/>
    <col min="5634" max="5634" width="29.5703125" style="63" customWidth="1"/>
    <col min="5635" max="5635" width="16.5703125" style="63" customWidth="1"/>
    <col min="5636" max="5636" width="27.7109375" style="63" customWidth="1"/>
    <col min="5637" max="5637" width="4" style="63" customWidth="1"/>
    <col min="5638" max="5668" width="4.7109375" style="63" customWidth="1"/>
    <col min="5669" max="5669" width="8.5703125" style="63" customWidth="1"/>
    <col min="5670" max="5671" width="4.7109375" style="63" customWidth="1"/>
    <col min="5672" max="5672" width="9.42578125" style="63" customWidth="1"/>
    <col min="5673" max="5673" width="6.140625" style="63" customWidth="1"/>
    <col min="5674" max="5674" width="6.28515625" style="63" customWidth="1"/>
    <col min="5675" max="5677" width="4.7109375" style="63" customWidth="1"/>
    <col min="5678" max="5678" width="4.85546875" style="63" customWidth="1"/>
    <col min="5679" max="5679" width="7" style="63" customWidth="1"/>
    <col min="5680" max="5680" width="6.28515625" style="63" customWidth="1"/>
    <col min="5681" max="5684" width="4.7109375" style="63" customWidth="1"/>
    <col min="5685" max="5685" width="8.7109375" style="63" customWidth="1"/>
    <col min="5686" max="5888" width="9.140625" style="63"/>
    <col min="5889" max="5889" width="4" style="63" customWidth="1"/>
    <col min="5890" max="5890" width="29.5703125" style="63" customWidth="1"/>
    <col min="5891" max="5891" width="16.5703125" style="63" customWidth="1"/>
    <col min="5892" max="5892" width="27.7109375" style="63" customWidth="1"/>
    <col min="5893" max="5893" width="4" style="63" customWidth="1"/>
    <col min="5894" max="5924" width="4.7109375" style="63" customWidth="1"/>
    <col min="5925" max="5925" width="8.5703125" style="63" customWidth="1"/>
    <col min="5926" max="5927" width="4.7109375" style="63" customWidth="1"/>
    <col min="5928" max="5928" width="9.42578125" style="63" customWidth="1"/>
    <col min="5929" max="5929" width="6.140625" style="63" customWidth="1"/>
    <col min="5930" max="5930" width="6.28515625" style="63" customWidth="1"/>
    <col min="5931" max="5933" width="4.7109375" style="63" customWidth="1"/>
    <col min="5934" max="5934" width="4.85546875" style="63" customWidth="1"/>
    <col min="5935" max="5935" width="7" style="63" customWidth="1"/>
    <col min="5936" max="5936" width="6.28515625" style="63" customWidth="1"/>
    <col min="5937" max="5940" width="4.7109375" style="63" customWidth="1"/>
    <col min="5941" max="5941" width="8.7109375" style="63" customWidth="1"/>
    <col min="5942" max="6144" width="9.140625" style="63"/>
    <col min="6145" max="6145" width="4" style="63" customWidth="1"/>
    <col min="6146" max="6146" width="29.5703125" style="63" customWidth="1"/>
    <col min="6147" max="6147" width="16.5703125" style="63" customWidth="1"/>
    <col min="6148" max="6148" width="27.7109375" style="63" customWidth="1"/>
    <col min="6149" max="6149" width="4" style="63" customWidth="1"/>
    <col min="6150" max="6180" width="4.7109375" style="63" customWidth="1"/>
    <col min="6181" max="6181" width="8.5703125" style="63" customWidth="1"/>
    <col min="6182" max="6183" width="4.7109375" style="63" customWidth="1"/>
    <col min="6184" max="6184" width="9.42578125" style="63" customWidth="1"/>
    <col min="6185" max="6185" width="6.140625" style="63" customWidth="1"/>
    <col min="6186" max="6186" width="6.28515625" style="63" customWidth="1"/>
    <col min="6187" max="6189" width="4.7109375" style="63" customWidth="1"/>
    <col min="6190" max="6190" width="4.85546875" style="63" customWidth="1"/>
    <col min="6191" max="6191" width="7" style="63" customWidth="1"/>
    <col min="6192" max="6192" width="6.28515625" style="63" customWidth="1"/>
    <col min="6193" max="6196" width="4.7109375" style="63" customWidth="1"/>
    <col min="6197" max="6197" width="8.7109375" style="63" customWidth="1"/>
    <col min="6198" max="6400" width="9.140625" style="63"/>
    <col min="6401" max="6401" width="4" style="63" customWidth="1"/>
    <col min="6402" max="6402" width="29.5703125" style="63" customWidth="1"/>
    <col min="6403" max="6403" width="16.5703125" style="63" customWidth="1"/>
    <col min="6404" max="6404" width="27.7109375" style="63" customWidth="1"/>
    <col min="6405" max="6405" width="4" style="63" customWidth="1"/>
    <col min="6406" max="6436" width="4.7109375" style="63" customWidth="1"/>
    <col min="6437" max="6437" width="8.5703125" style="63" customWidth="1"/>
    <col min="6438" max="6439" width="4.7109375" style="63" customWidth="1"/>
    <col min="6440" max="6440" width="9.42578125" style="63" customWidth="1"/>
    <col min="6441" max="6441" width="6.140625" style="63" customWidth="1"/>
    <col min="6442" max="6442" width="6.28515625" style="63" customWidth="1"/>
    <col min="6443" max="6445" width="4.7109375" style="63" customWidth="1"/>
    <col min="6446" max="6446" width="4.85546875" style="63" customWidth="1"/>
    <col min="6447" max="6447" width="7" style="63" customWidth="1"/>
    <col min="6448" max="6448" width="6.28515625" style="63" customWidth="1"/>
    <col min="6449" max="6452" width="4.7109375" style="63" customWidth="1"/>
    <col min="6453" max="6453" width="8.7109375" style="63" customWidth="1"/>
    <col min="6454" max="6656" width="9.140625" style="63"/>
    <col min="6657" max="6657" width="4" style="63" customWidth="1"/>
    <col min="6658" max="6658" width="29.5703125" style="63" customWidth="1"/>
    <col min="6659" max="6659" width="16.5703125" style="63" customWidth="1"/>
    <col min="6660" max="6660" width="27.7109375" style="63" customWidth="1"/>
    <col min="6661" max="6661" width="4" style="63" customWidth="1"/>
    <col min="6662" max="6692" width="4.7109375" style="63" customWidth="1"/>
    <col min="6693" max="6693" width="8.5703125" style="63" customWidth="1"/>
    <col min="6694" max="6695" width="4.7109375" style="63" customWidth="1"/>
    <col min="6696" max="6696" width="9.42578125" style="63" customWidth="1"/>
    <col min="6697" max="6697" width="6.140625" style="63" customWidth="1"/>
    <col min="6698" max="6698" width="6.28515625" style="63" customWidth="1"/>
    <col min="6699" max="6701" width="4.7109375" style="63" customWidth="1"/>
    <col min="6702" max="6702" width="4.85546875" style="63" customWidth="1"/>
    <col min="6703" max="6703" width="7" style="63" customWidth="1"/>
    <col min="6704" max="6704" width="6.28515625" style="63" customWidth="1"/>
    <col min="6705" max="6708" width="4.7109375" style="63" customWidth="1"/>
    <col min="6709" max="6709" width="8.7109375" style="63" customWidth="1"/>
    <col min="6710" max="6912" width="9.140625" style="63"/>
    <col min="6913" max="6913" width="4" style="63" customWidth="1"/>
    <col min="6914" max="6914" width="29.5703125" style="63" customWidth="1"/>
    <col min="6915" max="6915" width="16.5703125" style="63" customWidth="1"/>
    <col min="6916" max="6916" width="27.7109375" style="63" customWidth="1"/>
    <col min="6917" max="6917" width="4" style="63" customWidth="1"/>
    <col min="6918" max="6948" width="4.7109375" style="63" customWidth="1"/>
    <col min="6949" max="6949" width="8.5703125" style="63" customWidth="1"/>
    <col min="6950" max="6951" width="4.7109375" style="63" customWidth="1"/>
    <col min="6952" max="6952" width="9.42578125" style="63" customWidth="1"/>
    <col min="6953" max="6953" width="6.140625" style="63" customWidth="1"/>
    <col min="6954" max="6954" width="6.28515625" style="63" customWidth="1"/>
    <col min="6955" max="6957" width="4.7109375" style="63" customWidth="1"/>
    <col min="6958" max="6958" width="4.85546875" style="63" customWidth="1"/>
    <col min="6959" max="6959" width="7" style="63" customWidth="1"/>
    <col min="6960" max="6960" width="6.28515625" style="63" customWidth="1"/>
    <col min="6961" max="6964" width="4.7109375" style="63" customWidth="1"/>
    <col min="6965" max="6965" width="8.7109375" style="63" customWidth="1"/>
    <col min="6966" max="7168" width="9.140625" style="63"/>
    <col min="7169" max="7169" width="4" style="63" customWidth="1"/>
    <col min="7170" max="7170" width="29.5703125" style="63" customWidth="1"/>
    <col min="7171" max="7171" width="16.5703125" style="63" customWidth="1"/>
    <col min="7172" max="7172" width="27.7109375" style="63" customWidth="1"/>
    <col min="7173" max="7173" width="4" style="63" customWidth="1"/>
    <col min="7174" max="7204" width="4.7109375" style="63" customWidth="1"/>
    <col min="7205" max="7205" width="8.5703125" style="63" customWidth="1"/>
    <col min="7206" max="7207" width="4.7109375" style="63" customWidth="1"/>
    <col min="7208" max="7208" width="9.42578125" style="63" customWidth="1"/>
    <col min="7209" max="7209" width="6.140625" style="63" customWidth="1"/>
    <col min="7210" max="7210" width="6.28515625" style="63" customWidth="1"/>
    <col min="7211" max="7213" width="4.7109375" style="63" customWidth="1"/>
    <col min="7214" max="7214" width="4.85546875" style="63" customWidth="1"/>
    <col min="7215" max="7215" width="7" style="63" customWidth="1"/>
    <col min="7216" max="7216" width="6.28515625" style="63" customWidth="1"/>
    <col min="7217" max="7220" width="4.7109375" style="63" customWidth="1"/>
    <col min="7221" max="7221" width="8.7109375" style="63" customWidth="1"/>
    <col min="7222" max="7424" width="9.140625" style="63"/>
    <col min="7425" max="7425" width="4" style="63" customWidth="1"/>
    <col min="7426" max="7426" width="29.5703125" style="63" customWidth="1"/>
    <col min="7427" max="7427" width="16.5703125" style="63" customWidth="1"/>
    <col min="7428" max="7428" width="27.7109375" style="63" customWidth="1"/>
    <col min="7429" max="7429" width="4" style="63" customWidth="1"/>
    <col min="7430" max="7460" width="4.7109375" style="63" customWidth="1"/>
    <col min="7461" max="7461" width="8.5703125" style="63" customWidth="1"/>
    <col min="7462" max="7463" width="4.7109375" style="63" customWidth="1"/>
    <col min="7464" max="7464" width="9.42578125" style="63" customWidth="1"/>
    <col min="7465" max="7465" width="6.140625" style="63" customWidth="1"/>
    <col min="7466" max="7466" width="6.28515625" style="63" customWidth="1"/>
    <col min="7467" max="7469" width="4.7109375" style="63" customWidth="1"/>
    <col min="7470" max="7470" width="4.85546875" style="63" customWidth="1"/>
    <col min="7471" max="7471" width="7" style="63" customWidth="1"/>
    <col min="7472" max="7472" width="6.28515625" style="63" customWidth="1"/>
    <col min="7473" max="7476" width="4.7109375" style="63" customWidth="1"/>
    <col min="7477" max="7477" width="8.7109375" style="63" customWidth="1"/>
    <col min="7478" max="7680" width="9.140625" style="63"/>
    <col min="7681" max="7681" width="4" style="63" customWidth="1"/>
    <col min="7682" max="7682" width="29.5703125" style="63" customWidth="1"/>
    <col min="7683" max="7683" width="16.5703125" style="63" customWidth="1"/>
    <col min="7684" max="7684" width="27.7109375" style="63" customWidth="1"/>
    <col min="7685" max="7685" width="4" style="63" customWidth="1"/>
    <col min="7686" max="7716" width="4.7109375" style="63" customWidth="1"/>
    <col min="7717" max="7717" width="8.5703125" style="63" customWidth="1"/>
    <col min="7718" max="7719" width="4.7109375" style="63" customWidth="1"/>
    <col min="7720" max="7720" width="9.42578125" style="63" customWidth="1"/>
    <col min="7721" max="7721" width="6.140625" style="63" customWidth="1"/>
    <col min="7722" max="7722" width="6.28515625" style="63" customWidth="1"/>
    <col min="7723" max="7725" width="4.7109375" style="63" customWidth="1"/>
    <col min="7726" max="7726" width="4.85546875" style="63" customWidth="1"/>
    <col min="7727" max="7727" width="7" style="63" customWidth="1"/>
    <col min="7728" max="7728" width="6.28515625" style="63" customWidth="1"/>
    <col min="7729" max="7732" width="4.7109375" style="63" customWidth="1"/>
    <col min="7733" max="7733" width="8.7109375" style="63" customWidth="1"/>
    <col min="7734" max="7936" width="9.140625" style="63"/>
    <col min="7937" max="7937" width="4" style="63" customWidth="1"/>
    <col min="7938" max="7938" width="29.5703125" style="63" customWidth="1"/>
    <col min="7939" max="7939" width="16.5703125" style="63" customWidth="1"/>
    <col min="7940" max="7940" width="27.7109375" style="63" customWidth="1"/>
    <col min="7941" max="7941" width="4" style="63" customWidth="1"/>
    <col min="7942" max="7972" width="4.7109375" style="63" customWidth="1"/>
    <col min="7973" max="7973" width="8.5703125" style="63" customWidth="1"/>
    <col min="7974" max="7975" width="4.7109375" style="63" customWidth="1"/>
    <col min="7976" max="7976" width="9.42578125" style="63" customWidth="1"/>
    <col min="7977" max="7977" width="6.140625" style="63" customWidth="1"/>
    <col min="7978" max="7978" width="6.28515625" style="63" customWidth="1"/>
    <col min="7979" max="7981" width="4.7109375" style="63" customWidth="1"/>
    <col min="7982" max="7982" width="4.85546875" style="63" customWidth="1"/>
    <col min="7983" max="7983" width="7" style="63" customWidth="1"/>
    <col min="7984" max="7984" width="6.28515625" style="63" customWidth="1"/>
    <col min="7985" max="7988" width="4.7109375" style="63" customWidth="1"/>
    <col min="7989" max="7989" width="8.7109375" style="63" customWidth="1"/>
    <col min="7990" max="8192" width="9.140625" style="63"/>
    <col min="8193" max="8193" width="4" style="63" customWidth="1"/>
    <col min="8194" max="8194" width="29.5703125" style="63" customWidth="1"/>
    <col min="8195" max="8195" width="16.5703125" style="63" customWidth="1"/>
    <col min="8196" max="8196" width="27.7109375" style="63" customWidth="1"/>
    <col min="8197" max="8197" width="4" style="63" customWidth="1"/>
    <col min="8198" max="8228" width="4.7109375" style="63" customWidth="1"/>
    <col min="8229" max="8229" width="8.5703125" style="63" customWidth="1"/>
    <col min="8230" max="8231" width="4.7109375" style="63" customWidth="1"/>
    <col min="8232" max="8232" width="9.42578125" style="63" customWidth="1"/>
    <col min="8233" max="8233" width="6.140625" style="63" customWidth="1"/>
    <col min="8234" max="8234" width="6.28515625" style="63" customWidth="1"/>
    <col min="8235" max="8237" width="4.7109375" style="63" customWidth="1"/>
    <col min="8238" max="8238" width="4.85546875" style="63" customWidth="1"/>
    <col min="8239" max="8239" width="7" style="63" customWidth="1"/>
    <col min="8240" max="8240" width="6.28515625" style="63" customWidth="1"/>
    <col min="8241" max="8244" width="4.7109375" style="63" customWidth="1"/>
    <col min="8245" max="8245" width="8.7109375" style="63" customWidth="1"/>
    <col min="8246" max="8448" width="9.140625" style="63"/>
    <col min="8449" max="8449" width="4" style="63" customWidth="1"/>
    <col min="8450" max="8450" width="29.5703125" style="63" customWidth="1"/>
    <col min="8451" max="8451" width="16.5703125" style="63" customWidth="1"/>
    <col min="8452" max="8452" width="27.7109375" style="63" customWidth="1"/>
    <col min="8453" max="8453" width="4" style="63" customWidth="1"/>
    <col min="8454" max="8484" width="4.7109375" style="63" customWidth="1"/>
    <col min="8485" max="8485" width="8.5703125" style="63" customWidth="1"/>
    <col min="8486" max="8487" width="4.7109375" style="63" customWidth="1"/>
    <col min="8488" max="8488" width="9.42578125" style="63" customWidth="1"/>
    <col min="8489" max="8489" width="6.140625" style="63" customWidth="1"/>
    <col min="8490" max="8490" width="6.28515625" style="63" customWidth="1"/>
    <col min="8491" max="8493" width="4.7109375" style="63" customWidth="1"/>
    <col min="8494" max="8494" width="4.85546875" style="63" customWidth="1"/>
    <col min="8495" max="8495" width="7" style="63" customWidth="1"/>
    <col min="8496" max="8496" width="6.28515625" style="63" customWidth="1"/>
    <col min="8497" max="8500" width="4.7109375" style="63" customWidth="1"/>
    <col min="8501" max="8501" width="8.7109375" style="63" customWidth="1"/>
    <col min="8502" max="8704" width="9.140625" style="63"/>
    <col min="8705" max="8705" width="4" style="63" customWidth="1"/>
    <col min="8706" max="8706" width="29.5703125" style="63" customWidth="1"/>
    <col min="8707" max="8707" width="16.5703125" style="63" customWidth="1"/>
    <col min="8708" max="8708" width="27.7109375" style="63" customWidth="1"/>
    <col min="8709" max="8709" width="4" style="63" customWidth="1"/>
    <col min="8710" max="8740" width="4.7109375" style="63" customWidth="1"/>
    <col min="8741" max="8741" width="8.5703125" style="63" customWidth="1"/>
    <col min="8742" max="8743" width="4.7109375" style="63" customWidth="1"/>
    <col min="8744" max="8744" width="9.42578125" style="63" customWidth="1"/>
    <col min="8745" max="8745" width="6.140625" style="63" customWidth="1"/>
    <col min="8746" max="8746" width="6.28515625" style="63" customWidth="1"/>
    <col min="8747" max="8749" width="4.7109375" style="63" customWidth="1"/>
    <col min="8750" max="8750" width="4.85546875" style="63" customWidth="1"/>
    <col min="8751" max="8751" width="7" style="63" customWidth="1"/>
    <col min="8752" max="8752" width="6.28515625" style="63" customWidth="1"/>
    <col min="8753" max="8756" width="4.7109375" style="63" customWidth="1"/>
    <col min="8757" max="8757" width="8.7109375" style="63" customWidth="1"/>
    <col min="8758" max="8960" width="9.140625" style="63"/>
    <col min="8961" max="8961" width="4" style="63" customWidth="1"/>
    <col min="8962" max="8962" width="29.5703125" style="63" customWidth="1"/>
    <col min="8963" max="8963" width="16.5703125" style="63" customWidth="1"/>
    <col min="8964" max="8964" width="27.7109375" style="63" customWidth="1"/>
    <col min="8965" max="8965" width="4" style="63" customWidth="1"/>
    <col min="8966" max="8996" width="4.7109375" style="63" customWidth="1"/>
    <col min="8997" max="8997" width="8.5703125" style="63" customWidth="1"/>
    <col min="8998" max="8999" width="4.7109375" style="63" customWidth="1"/>
    <col min="9000" max="9000" width="9.42578125" style="63" customWidth="1"/>
    <col min="9001" max="9001" width="6.140625" style="63" customWidth="1"/>
    <col min="9002" max="9002" width="6.28515625" style="63" customWidth="1"/>
    <col min="9003" max="9005" width="4.7109375" style="63" customWidth="1"/>
    <col min="9006" max="9006" width="4.85546875" style="63" customWidth="1"/>
    <col min="9007" max="9007" width="7" style="63" customWidth="1"/>
    <col min="9008" max="9008" width="6.28515625" style="63" customWidth="1"/>
    <col min="9009" max="9012" width="4.7109375" style="63" customWidth="1"/>
    <col min="9013" max="9013" width="8.7109375" style="63" customWidth="1"/>
    <col min="9014" max="9216" width="9.140625" style="63"/>
    <col min="9217" max="9217" width="4" style="63" customWidth="1"/>
    <col min="9218" max="9218" width="29.5703125" style="63" customWidth="1"/>
    <col min="9219" max="9219" width="16.5703125" style="63" customWidth="1"/>
    <col min="9220" max="9220" width="27.7109375" style="63" customWidth="1"/>
    <col min="9221" max="9221" width="4" style="63" customWidth="1"/>
    <col min="9222" max="9252" width="4.7109375" style="63" customWidth="1"/>
    <col min="9253" max="9253" width="8.5703125" style="63" customWidth="1"/>
    <col min="9254" max="9255" width="4.7109375" style="63" customWidth="1"/>
    <col min="9256" max="9256" width="9.42578125" style="63" customWidth="1"/>
    <col min="9257" max="9257" width="6.140625" style="63" customWidth="1"/>
    <col min="9258" max="9258" width="6.28515625" style="63" customWidth="1"/>
    <col min="9259" max="9261" width="4.7109375" style="63" customWidth="1"/>
    <col min="9262" max="9262" width="4.85546875" style="63" customWidth="1"/>
    <col min="9263" max="9263" width="7" style="63" customWidth="1"/>
    <col min="9264" max="9264" width="6.28515625" style="63" customWidth="1"/>
    <col min="9265" max="9268" width="4.7109375" style="63" customWidth="1"/>
    <col min="9269" max="9269" width="8.7109375" style="63" customWidth="1"/>
    <col min="9270" max="9472" width="9.140625" style="63"/>
    <col min="9473" max="9473" width="4" style="63" customWidth="1"/>
    <col min="9474" max="9474" width="29.5703125" style="63" customWidth="1"/>
    <col min="9475" max="9475" width="16.5703125" style="63" customWidth="1"/>
    <col min="9476" max="9476" width="27.7109375" style="63" customWidth="1"/>
    <col min="9477" max="9477" width="4" style="63" customWidth="1"/>
    <col min="9478" max="9508" width="4.7109375" style="63" customWidth="1"/>
    <col min="9509" max="9509" width="8.5703125" style="63" customWidth="1"/>
    <col min="9510" max="9511" width="4.7109375" style="63" customWidth="1"/>
    <col min="9512" max="9512" width="9.42578125" style="63" customWidth="1"/>
    <col min="9513" max="9513" width="6.140625" style="63" customWidth="1"/>
    <col min="9514" max="9514" width="6.28515625" style="63" customWidth="1"/>
    <col min="9515" max="9517" width="4.7109375" style="63" customWidth="1"/>
    <col min="9518" max="9518" width="4.85546875" style="63" customWidth="1"/>
    <col min="9519" max="9519" width="7" style="63" customWidth="1"/>
    <col min="9520" max="9520" width="6.28515625" style="63" customWidth="1"/>
    <col min="9521" max="9524" width="4.7109375" style="63" customWidth="1"/>
    <col min="9525" max="9525" width="8.7109375" style="63" customWidth="1"/>
    <col min="9526" max="9728" width="9.140625" style="63"/>
    <col min="9729" max="9729" width="4" style="63" customWidth="1"/>
    <col min="9730" max="9730" width="29.5703125" style="63" customWidth="1"/>
    <col min="9731" max="9731" width="16.5703125" style="63" customWidth="1"/>
    <col min="9732" max="9732" width="27.7109375" style="63" customWidth="1"/>
    <col min="9733" max="9733" width="4" style="63" customWidth="1"/>
    <col min="9734" max="9764" width="4.7109375" style="63" customWidth="1"/>
    <col min="9765" max="9765" width="8.5703125" style="63" customWidth="1"/>
    <col min="9766" max="9767" width="4.7109375" style="63" customWidth="1"/>
    <col min="9768" max="9768" width="9.42578125" style="63" customWidth="1"/>
    <col min="9769" max="9769" width="6.140625" style="63" customWidth="1"/>
    <col min="9770" max="9770" width="6.28515625" style="63" customWidth="1"/>
    <col min="9771" max="9773" width="4.7109375" style="63" customWidth="1"/>
    <col min="9774" max="9774" width="4.85546875" style="63" customWidth="1"/>
    <col min="9775" max="9775" width="7" style="63" customWidth="1"/>
    <col min="9776" max="9776" width="6.28515625" style="63" customWidth="1"/>
    <col min="9777" max="9780" width="4.7109375" style="63" customWidth="1"/>
    <col min="9781" max="9781" width="8.7109375" style="63" customWidth="1"/>
    <col min="9782" max="9984" width="9.140625" style="63"/>
    <col min="9985" max="9985" width="4" style="63" customWidth="1"/>
    <col min="9986" max="9986" width="29.5703125" style="63" customWidth="1"/>
    <col min="9987" max="9987" width="16.5703125" style="63" customWidth="1"/>
    <col min="9988" max="9988" width="27.7109375" style="63" customWidth="1"/>
    <col min="9989" max="9989" width="4" style="63" customWidth="1"/>
    <col min="9990" max="10020" width="4.7109375" style="63" customWidth="1"/>
    <col min="10021" max="10021" width="8.5703125" style="63" customWidth="1"/>
    <col min="10022" max="10023" width="4.7109375" style="63" customWidth="1"/>
    <col min="10024" max="10024" width="9.42578125" style="63" customWidth="1"/>
    <col min="10025" max="10025" width="6.140625" style="63" customWidth="1"/>
    <col min="10026" max="10026" width="6.28515625" style="63" customWidth="1"/>
    <col min="10027" max="10029" width="4.7109375" style="63" customWidth="1"/>
    <col min="10030" max="10030" width="4.85546875" style="63" customWidth="1"/>
    <col min="10031" max="10031" width="7" style="63" customWidth="1"/>
    <col min="10032" max="10032" width="6.28515625" style="63" customWidth="1"/>
    <col min="10033" max="10036" width="4.7109375" style="63" customWidth="1"/>
    <col min="10037" max="10037" width="8.7109375" style="63" customWidth="1"/>
    <col min="10038" max="10240" width="9.140625" style="63"/>
    <col min="10241" max="10241" width="4" style="63" customWidth="1"/>
    <col min="10242" max="10242" width="29.5703125" style="63" customWidth="1"/>
    <col min="10243" max="10243" width="16.5703125" style="63" customWidth="1"/>
    <col min="10244" max="10244" width="27.7109375" style="63" customWidth="1"/>
    <col min="10245" max="10245" width="4" style="63" customWidth="1"/>
    <col min="10246" max="10276" width="4.7109375" style="63" customWidth="1"/>
    <col min="10277" max="10277" width="8.5703125" style="63" customWidth="1"/>
    <col min="10278" max="10279" width="4.7109375" style="63" customWidth="1"/>
    <col min="10280" max="10280" width="9.42578125" style="63" customWidth="1"/>
    <col min="10281" max="10281" width="6.140625" style="63" customWidth="1"/>
    <col min="10282" max="10282" width="6.28515625" style="63" customWidth="1"/>
    <col min="10283" max="10285" width="4.7109375" style="63" customWidth="1"/>
    <col min="10286" max="10286" width="4.85546875" style="63" customWidth="1"/>
    <col min="10287" max="10287" width="7" style="63" customWidth="1"/>
    <col min="10288" max="10288" width="6.28515625" style="63" customWidth="1"/>
    <col min="10289" max="10292" width="4.7109375" style="63" customWidth="1"/>
    <col min="10293" max="10293" width="8.7109375" style="63" customWidth="1"/>
    <col min="10294" max="10496" width="9.140625" style="63"/>
    <col min="10497" max="10497" width="4" style="63" customWidth="1"/>
    <col min="10498" max="10498" width="29.5703125" style="63" customWidth="1"/>
    <col min="10499" max="10499" width="16.5703125" style="63" customWidth="1"/>
    <col min="10500" max="10500" width="27.7109375" style="63" customWidth="1"/>
    <col min="10501" max="10501" width="4" style="63" customWidth="1"/>
    <col min="10502" max="10532" width="4.7109375" style="63" customWidth="1"/>
    <col min="10533" max="10533" width="8.5703125" style="63" customWidth="1"/>
    <col min="10534" max="10535" width="4.7109375" style="63" customWidth="1"/>
    <col min="10536" max="10536" width="9.42578125" style="63" customWidth="1"/>
    <col min="10537" max="10537" width="6.140625" style="63" customWidth="1"/>
    <col min="10538" max="10538" width="6.28515625" style="63" customWidth="1"/>
    <col min="10539" max="10541" width="4.7109375" style="63" customWidth="1"/>
    <col min="10542" max="10542" width="4.85546875" style="63" customWidth="1"/>
    <col min="10543" max="10543" width="7" style="63" customWidth="1"/>
    <col min="10544" max="10544" width="6.28515625" style="63" customWidth="1"/>
    <col min="10545" max="10548" width="4.7109375" style="63" customWidth="1"/>
    <col min="10549" max="10549" width="8.7109375" style="63" customWidth="1"/>
    <col min="10550" max="10752" width="9.140625" style="63"/>
    <col min="10753" max="10753" width="4" style="63" customWidth="1"/>
    <col min="10754" max="10754" width="29.5703125" style="63" customWidth="1"/>
    <col min="10755" max="10755" width="16.5703125" style="63" customWidth="1"/>
    <col min="10756" max="10756" width="27.7109375" style="63" customWidth="1"/>
    <col min="10757" max="10757" width="4" style="63" customWidth="1"/>
    <col min="10758" max="10788" width="4.7109375" style="63" customWidth="1"/>
    <col min="10789" max="10789" width="8.5703125" style="63" customWidth="1"/>
    <col min="10790" max="10791" width="4.7109375" style="63" customWidth="1"/>
    <col min="10792" max="10792" width="9.42578125" style="63" customWidth="1"/>
    <col min="10793" max="10793" width="6.140625" style="63" customWidth="1"/>
    <col min="10794" max="10794" width="6.28515625" style="63" customWidth="1"/>
    <col min="10795" max="10797" width="4.7109375" style="63" customWidth="1"/>
    <col min="10798" max="10798" width="4.85546875" style="63" customWidth="1"/>
    <col min="10799" max="10799" width="7" style="63" customWidth="1"/>
    <col min="10800" max="10800" width="6.28515625" style="63" customWidth="1"/>
    <col min="10801" max="10804" width="4.7109375" style="63" customWidth="1"/>
    <col min="10805" max="10805" width="8.7109375" style="63" customWidth="1"/>
    <col min="10806" max="11008" width="9.140625" style="63"/>
    <col min="11009" max="11009" width="4" style="63" customWidth="1"/>
    <col min="11010" max="11010" width="29.5703125" style="63" customWidth="1"/>
    <col min="11011" max="11011" width="16.5703125" style="63" customWidth="1"/>
    <col min="11012" max="11012" width="27.7109375" style="63" customWidth="1"/>
    <col min="11013" max="11013" width="4" style="63" customWidth="1"/>
    <col min="11014" max="11044" width="4.7109375" style="63" customWidth="1"/>
    <col min="11045" max="11045" width="8.5703125" style="63" customWidth="1"/>
    <col min="11046" max="11047" width="4.7109375" style="63" customWidth="1"/>
    <col min="11048" max="11048" width="9.42578125" style="63" customWidth="1"/>
    <col min="11049" max="11049" width="6.140625" style="63" customWidth="1"/>
    <col min="11050" max="11050" width="6.28515625" style="63" customWidth="1"/>
    <col min="11051" max="11053" width="4.7109375" style="63" customWidth="1"/>
    <col min="11054" max="11054" width="4.85546875" style="63" customWidth="1"/>
    <col min="11055" max="11055" width="7" style="63" customWidth="1"/>
    <col min="11056" max="11056" width="6.28515625" style="63" customWidth="1"/>
    <col min="11057" max="11060" width="4.7109375" style="63" customWidth="1"/>
    <col min="11061" max="11061" width="8.7109375" style="63" customWidth="1"/>
    <col min="11062" max="11264" width="9.140625" style="63"/>
    <col min="11265" max="11265" width="4" style="63" customWidth="1"/>
    <col min="11266" max="11266" width="29.5703125" style="63" customWidth="1"/>
    <col min="11267" max="11267" width="16.5703125" style="63" customWidth="1"/>
    <col min="11268" max="11268" width="27.7109375" style="63" customWidth="1"/>
    <col min="11269" max="11269" width="4" style="63" customWidth="1"/>
    <col min="11270" max="11300" width="4.7109375" style="63" customWidth="1"/>
    <col min="11301" max="11301" width="8.5703125" style="63" customWidth="1"/>
    <col min="11302" max="11303" width="4.7109375" style="63" customWidth="1"/>
    <col min="11304" max="11304" width="9.42578125" style="63" customWidth="1"/>
    <col min="11305" max="11305" width="6.140625" style="63" customWidth="1"/>
    <col min="11306" max="11306" width="6.28515625" style="63" customWidth="1"/>
    <col min="11307" max="11309" width="4.7109375" style="63" customWidth="1"/>
    <col min="11310" max="11310" width="4.85546875" style="63" customWidth="1"/>
    <col min="11311" max="11311" width="7" style="63" customWidth="1"/>
    <col min="11312" max="11312" width="6.28515625" style="63" customWidth="1"/>
    <col min="11313" max="11316" width="4.7109375" style="63" customWidth="1"/>
    <col min="11317" max="11317" width="8.7109375" style="63" customWidth="1"/>
    <col min="11318" max="11520" width="9.140625" style="63"/>
    <col min="11521" max="11521" width="4" style="63" customWidth="1"/>
    <col min="11522" max="11522" width="29.5703125" style="63" customWidth="1"/>
    <col min="11523" max="11523" width="16.5703125" style="63" customWidth="1"/>
    <col min="11524" max="11524" width="27.7109375" style="63" customWidth="1"/>
    <col min="11525" max="11525" width="4" style="63" customWidth="1"/>
    <col min="11526" max="11556" width="4.7109375" style="63" customWidth="1"/>
    <col min="11557" max="11557" width="8.5703125" style="63" customWidth="1"/>
    <col min="11558" max="11559" width="4.7109375" style="63" customWidth="1"/>
    <col min="11560" max="11560" width="9.42578125" style="63" customWidth="1"/>
    <col min="11561" max="11561" width="6.140625" style="63" customWidth="1"/>
    <col min="11562" max="11562" width="6.28515625" style="63" customWidth="1"/>
    <col min="11563" max="11565" width="4.7109375" style="63" customWidth="1"/>
    <col min="11566" max="11566" width="4.85546875" style="63" customWidth="1"/>
    <col min="11567" max="11567" width="7" style="63" customWidth="1"/>
    <col min="11568" max="11568" width="6.28515625" style="63" customWidth="1"/>
    <col min="11569" max="11572" width="4.7109375" style="63" customWidth="1"/>
    <col min="11573" max="11573" width="8.7109375" style="63" customWidth="1"/>
    <col min="11574" max="11776" width="9.140625" style="63"/>
    <col min="11777" max="11777" width="4" style="63" customWidth="1"/>
    <col min="11778" max="11778" width="29.5703125" style="63" customWidth="1"/>
    <col min="11779" max="11779" width="16.5703125" style="63" customWidth="1"/>
    <col min="11780" max="11780" width="27.7109375" style="63" customWidth="1"/>
    <col min="11781" max="11781" width="4" style="63" customWidth="1"/>
    <col min="11782" max="11812" width="4.7109375" style="63" customWidth="1"/>
    <col min="11813" max="11813" width="8.5703125" style="63" customWidth="1"/>
    <col min="11814" max="11815" width="4.7109375" style="63" customWidth="1"/>
    <col min="11816" max="11816" width="9.42578125" style="63" customWidth="1"/>
    <col min="11817" max="11817" width="6.140625" style="63" customWidth="1"/>
    <col min="11818" max="11818" width="6.28515625" style="63" customWidth="1"/>
    <col min="11819" max="11821" width="4.7109375" style="63" customWidth="1"/>
    <col min="11822" max="11822" width="4.85546875" style="63" customWidth="1"/>
    <col min="11823" max="11823" width="7" style="63" customWidth="1"/>
    <col min="11824" max="11824" width="6.28515625" style="63" customWidth="1"/>
    <col min="11825" max="11828" width="4.7109375" style="63" customWidth="1"/>
    <col min="11829" max="11829" width="8.7109375" style="63" customWidth="1"/>
    <col min="11830" max="12032" width="9.140625" style="63"/>
    <col min="12033" max="12033" width="4" style="63" customWidth="1"/>
    <col min="12034" max="12034" width="29.5703125" style="63" customWidth="1"/>
    <col min="12035" max="12035" width="16.5703125" style="63" customWidth="1"/>
    <col min="12036" max="12036" width="27.7109375" style="63" customWidth="1"/>
    <col min="12037" max="12037" width="4" style="63" customWidth="1"/>
    <col min="12038" max="12068" width="4.7109375" style="63" customWidth="1"/>
    <col min="12069" max="12069" width="8.5703125" style="63" customWidth="1"/>
    <col min="12070" max="12071" width="4.7109375" style="63" customWidth="1"/>
    <col min="12072" max="12072" width="9.42578125" style="63" customWidth="1"/>
    <col min="12073" max="12073" width="6.140625" style="63" customWidth="1"/>
    <col min="12074" max="12074" width="6.28515625" style="63" customWidth="1"/>
    <col min="12075" max="12077" width="4.7109375" style="63" customWidth="1"/>
    <col min="12078" max="12078" width="4.85546875" style="63" customWidth="1"/>
    <col min="12079" max="12079" width="7" style="63" customWidth="1"/>
    <col min="12080" max="12080" width="6.28515625" style="63" customWidth="1"/>
    <col min="12081" max="12084" width="4.7109375" style="63" customWidth="1"/>
    <col min="12085" max="12085" width="8.7109375" style="63" customWidth="1"/>
    <col min="12086" max="12288" width="9.140625" style="63"/>
    <col min="12289" max="12289" width="4" style="63" customWidth="1"/>
    <col min="12290" max="12290" width="29.5703125" style="63" customWidth="1"/>
    <col min="12291" max="12291" width="16.5703125" style="63" customWidth="1"/>
    <col min="12292" max="12292" width="27.7109375" style="63" customWidth="1"/>
    <col min="12293" max="12293" width="4" style="63" customWidth="1"/>
    <col min="12294" max="12324" width="4.7109375" style="63" customWidth="1"/>
    <col min="12325" max="12325" width="8.5703125" style="63" customWidth="1"/>
    <col min="12326" max="12327" width="4.7109375" style="63" customWidth="1"/>
    <col min="12328" max="12328" width="9.42578125" style="63" customWidth="1"/>
    <col min="12329" max="12329" width="6.140625" style="63" customWidth="1"/>
    <col min="12330" max="12330" width="6.28515625" style="63" customWidth="1"/>
    <col min="12331" max="12333" width="4.7109375" style="63" customWidth="1"/>
    <col min="12334" max="12334" width="4.85546875" style="63" customWidth="1"/>
    <col min="12335" max="12335" width="7" style="63" customWidth="1"/>
    <col min="12336" max="12336" width="6.28515625" style="63" customWidth="1"/>
    <col min="12337" max="12340" width="4.7109375" style="63" customWidth="1"/>
    <col min="12341" max="12341" width="8.7109375" style="63" customWidth="1"/>
    <col min="12342" max="12544" width="9.140625" style="63"/>
    <col min="12545" max="12545" width="4" style="63" customWidth="1"/>
    <col min="12546" max="12546" width="29.5703125" style="63" customWidth="1"/>
    <col min="12547" max="12547" width="16.5703125" style="63" customWidth="1"/>
    <col min="12548" max="12548" width="27.7109375" style="63" customWidth="1"/>
    <col min="12549" max="12549" width="4" style="63" customWidth="1"/>
    <col min="12550" max="12580" width="4.7109375" style="63" customWidth="1"/>
    <col min="12581" max="12581" width="8.5703125" style="63" customWidth="1"/>
    <col min="12582" max="12583" width="4.7109375" style="63" customWidth="1"/>
    <col min="12584" max="12584" width="9.42578125" style="63" customWidth="1"/>
    <col min="12585" max="12585" width="6.140625" style="63" customWidth="1"/>
    <col min="12586" max="12586" width="6.28515625" style="63" customWidth="1"/>
    <col min="12587" max="12589" width="4.7109375" style="63" customWidth="1"/>
    <col min="12590" max="12590" width="4.85546875" style="63" customWidth="1"/>
    <col min="12591" max="12591" width="7" style="63" customWidth="1"/>
    <col min="12592" max="12592" width="6.28515625" style="63" customWidth="1"/>
    <col min="12593" max="12596" width="4.7109375" style="63" customWidth="1"/>
    <col min="12597" max="12597" width="8.7109375" style="63" customWidth="1"/>
    <col min="12598" max="12800" width="9.140625" style="63"/>
    <col min="12801" max="12801" width="4" style="63" customWidth="1"/>
    <col min="12802" max="12802" width="29.5703125" style="63" customWidth="1"/>
    <col min="12803" max="12803" width="16.5703125" style="63" customWidth="1"/>
    <col min="12804" max="12804" width="27.7109375" style="63" customWidth="1"/>
    <col min="12805" max="12805" width="4" style="63" customWidth="1"/>
    <col min="12806" max="12836" width="4.7109375" style="63" customWidth="1"/>
    <col min="12837" max="12837" width="8.5703125" style="63" customWidth="1"/>
    <col min="12838" max="12839" width="4.7109375" style="63" customWidth="1"/>
    <col min="12840" max="12840" width="9.42578125" style="63" customWidth="1"/>
    <col min="12841" max="12841" width="6.140625" style="63" customWidth="1"/>
    <col min="12842" max="12842" width="6.28515625" style="63" customWidth="1"/>
    <col min="12843" max="12845" width="4.7109375" style="63" customWidth="1"/>
    <col min="12846" max="12846" width="4.85546875" style="63" customWidth="1"/>
    <col min="12847" max="12847" width="7" style="63" customWidth="1"/>
    <col min="12848" max="12848" width="6.28515625" style="63" customWidth="1"/>
    <col min="12849" max="12852" width="4.7109375" style="63" customWidth="1"/>
    <col min="12853" max="12853" width="8.7109375" style="63" customWidth="1"/>
    <col min="12854" max="13056" width="9.140625" style="63"/>
    <col min="13057" max="13057" width="4" style="63" customWidth="1"/>
    <col min="13058" max="13058" width="29.5703125" style="63" customWidth="1"/>
    <col min="13059" max="13059" width="16.5703125" style="63" customWidth="1"/>
    <col min="13060" max="13060" width="27.7109375" style="63" customWidth="1"/>
    <col min="13061" max="13061" width="4" style="63" customWidth="1"/>
    <col min="13062" max="13092" width="4.7109375" style="63" customWidth="1"/>
    <col min="13093" max="13093" width="8.5703125" style="63" customWidth="1"/>
    <col min="13094" max="13095" width="4.7109375" style="63" customWidth="1"/>
    <col min="13096" max="13096" width="9.42578125" style="63" customWidth="1"/>
    <col min="13097" max="13097" width="6.140625" style="63" customWidth="1"/>
    <col min="13098" max="13098" width="6.28515625" style="63" customWidth="1"/>
    <col min="13099" max="13101" width="4.7109375" style="63" customWidth="1"/>
    <col min="13102" max="13102" width="4.85546875" style="63" customWidth="1"/>
    <col min="13103" max="13103" width="7" style="63" customWidth="1"/>
    <col min="13104" max="13104" width="6.28515625" style="63" customWidth="1"/>
    <col min="13105" max="13108" width="4.7109375" style="63" customWidth="1"/>
    <col min="13109" max="13109" width="8.7109375" style="63" customWidth="1"/>
    <col min="13110" max="13312" width="9.140625" style="63"/>
    <col min="13313" max="13313" width="4" style="63" customWidth="1"/>
    <col min="13314" max="13314" width="29.5703125" style="63" customWidth="1"/>
    <col min="13315" max="13315" width="16.5703125" style="63" customWidth="1"/>
    <col min="13316" max="13316" width="27.7109375" style="63" customWidth="1"/>
    <col min="13317" max="13317" width="4" style="63" customWidth="1"/>
    <col min="13318" max="13348" width="4.7109375" style="63" customWidth="1"/>
    <col min="13349" max="13349" width="8.5703125" style="63" customWidth="1"/>
    <col min="13350" max="13351" width="4.7109375" style="63" customWidth="1"/>
    <col min="13352" max="13352" width="9.42578125" style="63" customWidth="1"/>
    <col min="13353" max="13353" width="6.140625" style="63" customWidth="1"/>
    <col min="13354" max="13354" width="6.28515625" style="63" customWidth="1"/>
    <col min="13355" max="13357" width="4.7109375" style="63" customWidth="1"/>
    <col min="13358" max="13358" width="4.85546875" style="63" customWidth="1"/>
    <col min="13359" max="13359" width="7" style="63" customWidth="1"/>
    <col min="13360" max="13360" width="6.28515625" style="63" customWidth="1"/>
    <col min="13361" max="13364" width="4.7109375" style="63" customWidth="1"/>
    <col min="13365" max="13365" width="8.7109375" style="63" customWidth="1"/>
    <col min="13366" max="13568" width="9.140625" style="63"/>
    <col min="13569" max="13569" width="4" style="63" customWidth="1"/>
    <col min="13570" max="13570" width="29.5703125" style="63" customWidth="1"/>
    <col min="13571" max="13571" width="16.5703125" style="63" customWidth="1"/>
    <col min="13572" max="13572" width="27.7109375" style="63" customWidth="1"/>
    <col min="13573" max="13573" width="4" style="63" customWidth="1"/>
    <col min="13574" max="13604" width="4.7109375" style="63" customWidth="1"/>
    <col min="13605" max="13605" width="8.5703125" style="63" customWidth="1"/>
    <col min="13606" max="13607" width="4.7109375" style="63" customWidth="1"/>
    <col min="13608" max="13608" width="9.42578125" style="63" customWidth="1"/>
    <col min="13609" max="13609" width="6.140625" style="63" customWidth="1"/>
    <col min="13610" max="13610" width="6.28515625" style="63" customWidth="1"/>
    <col min="13611" max="13613" width="4.7109375" style="63" customWidth="1"/>
    <col min="13614" max="13614" width="4.85546875" style="63" customWidth="1"/>
    <col min="13615" max="13615" width="7" style="63" customWidth="1"/>
    <col min="13616" max="13616" width="6.28515625" style="63" customWidth="1"/>
    <col min="13617" max="13620" width="4.7109375" style="63" customWidth="1"/>
    <col min="13621" max="13621" width="8.7109375" style="63" customWidth="1"/>
    <col min="13622" max="13824" width="9.140625" style="63"/>
    <col min="13825" max="13825" width="4" style="63" customWidth="1"/>
    <col min="13826" max="13826" width="29.5703125" style="63" customWidth="1"/>
    <col min="13827" max="13827" width="16.5703125" style="63" customWidth="1"/>
    <col min="13828" max="13828" width="27.7109375" style="63" customWidth="1"/>
    <col min="13829" max="13829" width="4" style="63" customWidth="1"/>
    <col min="13830" max="13860" width="4.7109375" style="63" customWidth="1"/>
    <col min="13861" max="13861" width="8.5703125" style="63" customWidth="1"/>
    <col min="13862" max="13863" width="4.7109375" style="63" customWidth="1"/>
    <col min="13864" max="13864" width="9.42578125" style="63" customWidth="1"/>
    <col min="13865" max="13865" width="6.140625" style="63" customWidth="1"/>
    <col min="13866" max="13866" width="6.28515625" style="63" customWidth="1"/>
    <col min="13867" max="13869" width="4.7109375" style="63" customWidth="1"/>
    <col min="13870" max="13870" width="4.85546875" style="63" customWidth="1"/>
    <col min="13871" max="13871" width="7" style="63" customWidth="1"/>
    <col min="13872" max="13872" width="6.28515625" style="63" customWidth="1"/>
    <col min="13873" max="13876" width="4.7109375" style="63" customWidth="1"/>
    <col min="13877" max="13877" width="8.7109375" style="63" customWidth="1"/>
    <col min="13878" max="14080" width="9.140625" style="63"/>
    <col min="14081" max="14081" width="4" style="63" customWidth="1"/>
    <col min="14082" max="14082" width="29.5703125" style="63" customWidth="1"/>
    <col min="14083" max="14083" width="16.5703125" style="63" customWidth="1"/>
    <col min="14084" max="14084" width="27.7109375" style="63" customWidth="1"/>
    <col min="14085" max="14085" width="4" style="63" customWidth="1"/>
    <col min="14086" max="14116" width="4.7109375" style="63" customWidth="1"/>
    <col min="14117" max="14117" width="8.5703125" style="63" customWidth="1"/>
    <col min="14118" max="14119" width="4.7109375" style="63" customWidth="1"/>
    <col min="14120" max="14120" width="9.42578125" style="63" customWidth="1"/>
    <col min="14121" max="14121" width="6.140625" style="63" customWidth="1"/>
    <col min="14122" max="14122" width="6.28515625" style="63" customWidth="1"/>
    <col min="14123" max="14125" width="4.7109375" style="63" customWidth="1"/>
    <col min="14126" max="14126" width="4.85546875" style="63" customWidth="1"/>
    <col min="14127" max="14127" width="7" style="63" customWidth="1"/>
    <col min="14128" max="14128" width="6.28515625" style="63" customWidth="1"/>
    <col min="14129" max="14132" width="4.7109375" style="63" customWidth="1"/>
    <col min="14133" max="14133" width="8.7109375" style="63" customWidth="1"/>
    <col min="14134" max="14336" width="9.140625" style="63"/>
    <col min="14337" max="14337" width="4" style="63" customWidth="1"/>
    <col min="14338" max="14338" width="29.5703125" style="63" customWidth="1"/>
    <col min="14339" max="14339" width="16.5703125" style="63" customWidth="1"/>
    <col min="14340" max="14340" width="27.7109375" style="63" customWidth="1"/>
    <col min="14341" max="14341" width="4" style="63" customWidth="1"/>
    <col min="14342" max="14372" width="4.7109375" style="63" customWidth="1"/>
    <col min="14373" max="14373" width="8.5703125" style="63" customWidth="1"/>
    <col min="14374" max="14375" width="4.7109375" style="63" customWidth="1"/>
    <col min="14376" max="14376" width="9.42578125" style="63" customWidth="1"/>
    <col min="14377" max="14377" width="6.140625" style="63" customWidth="1"/>
    <col min="14378" max="14378" width="6.28515625" style="63" customWidth="1"/>
    <col min="14379" max="14381" width="4.7109375" style="63" customWidth="1"/>
    <col min="14382" max="14382" width="4.85546875" style="63" customWidth="1"/>
    <col min="14383" max="14383" width="7" style="63" customWidth="1"/>
    <col min="14384" max="14384" width="6.28515625" style="63" customWidth="1"/>
    <col min="14385" max="14388" width="4.7109375" style="63" customWidth="1"/>
    <col min="14389" max="14389" width="8.7109375" style="63" customWidth="1"/>
    <col min="14390" max="14592" width="9.140625" style="63"/>
    <col min="14593" max="14593" width="4" style="63" customWidth="1"/>
    <col min="14594" max="14594" width="29.5703125" style="63" customWidth="1"/>
    <col min="14595" max="14595" width="16.5703125" style="63" customWidth="1"/>
    <col min="14596" max="14596" width="27.7109375" style="63" customWidth="1"/>
    <col min="14597" max="14597" width="4" style="63" customWidth="1"/>
    <col min="14598" max="14628" width="4.7109375" style="63" customWidth="1"/>
    <col min="14629" max="14629" width="8.5703125" style="63" customWidth="1"/>
    <col min="14630" max="14631" width="4.7109375" style="63" customWidth="1"/>
    <col min="14632" max="14632" width="9.42578125" style="63" customWidth="1"/>
    <col min="14633" max="14633" width="6.140625" style="63" customWidth="1"/>
    <col min="14634" max="14634" width="6.28515625" style="63" customWidth="1"/>
    <col min="14635" max="14637" width="4.7109375" style="63" customWidth="1"/>
    <col min="14638" max="14638" width="4.85546875" style="63" customWidth="1"/>
    <col min="14639" max="14639" width="7" style="63" customWidth="1"/>
    <col min="14640" max="14640" width="6.28515625" style="63" customWidth="1"/>
    <col min="14641" max="14644" width="4.7109375" style="63" customWidth="1"/>
    <col min="14645" max="14645" width="8.7109375" style="63" customWidth="1"/>
    <col min="14646" max="14848" width="9.140625" style="63"/>
    <col min="14849" max="14849" width="4" style="63" customWidth="1"/>
    <col min="14850" max="14850" width="29.5703125" style="63" customWidth="1"/>
    <col min="14851" max="14851" width="16.5703125" style="63" customWidth="1"/>
    <col min="14852" max="14852" width="27.7109375" style="63" customWidth="1"/>
    <col min="14853" max="14853" width="4" style="63" customWidth="1"/>
    <col min="14854" max="14884" width="4.7109375" style="63" customWidth="1"/>
    <col min="14885" max="14885" width="8.5703125" style="63" customWidth="1"/>
    <col min="14886" max="14887" width="4.7109375" style="63" customWidth="1"/>
    <col min="14888" max="14888" width="9.42578125" style="63" customWidth="1"/>
    <col min="14889" max="14889" width="6.140625" style="63" customWidth="1"/>
    <col min="14890" max="14890" width="6.28515625" style="63" customWidth="1"/>
    <col min="14891" max="14893" width="4.7109375" style="63" customWidth="1"/>
    <col min="14894" max="14894" width="4.85546875" style="63" customWidth="1"/>
    <col min="14895" max="14895" width="7" style="63" customWidth="1"/>
    <col min="14896" max="14896" width="6.28515625" style="63" customWidth="1"/>
    <col min="14897" max="14900" width="4.7109375" style="63" customWidth="1"/>
    <col min="14901" max="14901" width="8.7109375" style="63" customWidth="1"/>
    <col min="14902" max="15104" width="9.140625" style="63"/>
    <col min="15105" max="15105" width="4" style="63" customWidth="1"/>
    <col min="15106" max="15106" width="29.5703125" style="63" customWidth="1"/>
    <col min="15107" max="15107" width="16.5703125" style="63" customWidth="1"/>
    <col min="15108" max="15108" width="27.7109375" style="63" customWidth="1"/>
    <col min="15109" max="15109" width="4" style="63" customWidth="1"/>
    <col min="15110" max="15140" width="4.7109375" style="63" customWidth="1"/>
    <col min="15141" max="15141" width="8.5703125" style="63" customWidth="1"/>
    <col min="15142" max="15143" width="4.7109375" style="63" customWidth="1"/>
    <col min="15144" max="15144" width="9.42578125" style="63" customWidth="1"/>
    <col min="15145" max="15145" width="6.140625" style="63" customWidth="1"/>
    <col min="15146" max="15146" width="6.28515625" style="63" customWidth="1"/>
    <col min="15147" max="15149" width="4.7109375" style="63" customWidth="1"/>
    <col min="15150" max="15150" width="4.85546875" style="63" customWidth="1"/>
    <col min="15151" max="15151" width="7" style="63" customWidth="1"/>
    <col min="15152" max="15152" width="6.28515625" style="63" customWidth="1"/>
    <col min="15153" max="15156" width="4.7109375" style="63" customWidth="1"/>
    <col min="15157" max="15157" width="8.7109375" style="63" customWidth="1"/>
    <col min="15158" max="15360" width="9.140625" style="63"/>
    <col min="15361" max="15361" width="4" style="63" customWidth="1"/>
    <col min="15362" max="15362" width="29.5703125" style="63" customWidth="1"/>
    <col min="15363" max="15363" width="16.5703125" style="63" customWidth="1"/>
    <col min="15364" max="15364" width="27.7109375" style="63" customWidth="1"/>
    <col min="15365" max="15365" width="4" style="63" customWidth="1"/>
    <col min="15366" max="15396" width="4.7109375" style="63" customWidth="1"/>
    <col min="15397" max="15397" width="8.5703125" style="63" customWidth="1"/>
    <col min="15398" max="15399" width="4.7109375" style="63" customWidth="1"/>
    <col min="15400" max="15400" width="9.42578125" style="63" customWidth="1"/>
    <col min="15401" max="15401" width="6.140625" style="63" customWidth="1"/>
    <col min="15402" max="15402" width="6.28515625" style="63" customWidth="1"/>
    <col min="15403" max="15405" width="4.7109375" style="63" customWidth="1"/>
    <col min="15406" max="15406" width="4.85546875" style="63" customWidth="1"/>
    <col min="15407" max="15407" width="7" style="63" customWidth="1"/>
    <col min="15408" max="15408" width="6.28515625" style="63" customWidth="1"/>
    <col min="15409" max="15412" width="4.7109375" style="63" customWidth="1"/>
    <col min="15413" max="15413" width="8.7109375" style="63" customWidth="1"/>
    <col min="15414" max="15616" width="9.140625" style="63"/>
    <col min="15617" max="15617" width="4" style="63" customWidth="1"/>
    <col min="15618" max="15618" width="29.5703125" style="63" customWidth="1"/>
    <col min="15619" max="15619" width="16.5703125" style="63" customWidth="1"/>
    <col min="15620" max="15620" width="27.7109375" style="63" customWidth="1"/>
    <col min="15621" max="15621" width="4" style="63" customWidth="1"/>
    <col min="15622" max="15652" width="4.7109375" style="63" customWidth="1"/>
    <col min="15653" max="15653" width="8.5703125" style="63" customWidth="1"/>
    <col min="15654" max="15655" width="4.7109375" style="63" customWidth="1"/>
    <col min="15656" max="15656" width="9.42578125" style="63" customWidth="1"/>
    <col min="15657" max="15657" width="6.140625" style="63" customWidth="1"/>
    <col min="15658" max="15658" width="6.28515625" style="63" customWidth="1"/>
    <col min="15659" max="15661" width="4.7109375" style="63" customWidth="1"/>
    <col min="15662" max="15662" width="4.85546875" style="63" customWidth="1"/>
    <col min="15663" max="15663" width="7" style="63" customWidth="1"/>
    <col min="15664" max="15664" width="6.28515625" style="63" customWidth="1"/>
    <col min="15665" max="15668" width="4.7109375" style="63" customWidth="1"/>
    <col min="15669" max="15669" width="8.7109375" style="63" customWidth="1"/>
    <col min="15670" max="15872" width="9.140625" style="63"/>
    <col min="15873" max="15873" width="4" style="63" customWidth="1"/>
    <col min="15874" max="15874" width="29.5703125" style="63" customWidth="1"/>
    <col min="15875" max="15875" width="16.5703125" style="63" customWidth="1"/>
    <col min="15876" max="15876" width="27.7109375" style="63" customWidth="1"/>
    <col min="15877" max="15877" width="4" style="63" customWidth="1"/>
    <col min="15878" max="15908" width="4.7109375" style="63" customWidth="1"/>
    <col min="15909" max="15909" width="8.5703125" style="63" customWidth="1"/>
    <col min="15910" max="15911" width="4.7109375" style="63" customWidth="1"/>
    <col min="15912" max="15912" width="9.42578125" style="63" customWidth="1"/>
    <col min="15913" max="15913" width="6.140625" style="63" customWidth="1"/>
    <col min="15914" max="15914" width="6.28515625" style="63" customWidth="1"/>
    <col min="15915" max="15917" width="4.7109375" style="63" customWidth="1"/>
    <col min="15918" max="15918" width="4.85546875" style="63" customWidth="1"/>
    <col min="15919" max="15919" width="7" style="63" customWidth="1"/>
    <col min="15920" max="15920" width="6.28515625" style="63" customWidth="1"/>
    <col min="15921" max="15924" width="4.7109375" style="63" customWidth="1"/>
    <col min="15925" max="15925" width="8.7109375" style="63" customWidth="1"/>
    <col min="15926" max="16128" width="9.140625" style="63"/>
    <col min="16129" max="16129" width="4" style="63" customWidth="1"/>
    <col min="16130" max="16130" width="29.5703125" style="63" customWidth="1"/>
    <col min="16131" max="16131" width="16.5703125" style="63" customWidth="1"/>
    <col min="16132" max="16132" width="27.7109375" style="63" customWidth="1"/>
    <col min="16133" max="16133" width="4" style="63" customWidth="1"/>
    <col min="16134" max="16164" width="4.7109375" style="63" customWidth="1"/>
    <col min="16165" max="16165" width="8.5703125" style="63" customWidth="1"/>
    <col min="16166" max="16167" width="4.7109375" style="63" customWidth="1"/>
    <col min="16168" max="16168" width="9.42578125" style="63" customWidth="1"/>
    <col min="16169" max="16169" width="6.140625" style="63" customWidth="1"/>
    <col min="16170" max="16170" width="6.28515625" style="63" customWidth="1"/>
    <col min="16171" max="16173" width="4.7109375" style="63" customWidth="1"/>
    <col min="16174" max="16174" width="4.85546875" style="63" customWidth="1"/>
    <col min="16175" max="16175" width="7" style="63" customWidth="1"/>
    <col min="16176" max="16176" width="6.28515625" style="63" customWidth="1"/>
    <col min="16177" max="16180" width="4.7109375" style="63" customWidth="1"/>
    <col min="16181" max="16181" width="8.7109375" style="63" customWidth="1"/>
    <col min="16182" max="16384" width="9.140625" style="63"/>
  </cols>
  <sheetData>
    <row r="1" spans="1:53" ht="12.75" customHeight="1" x14ac:dyDescent="0.2">
      <c r="A1" s="243" t="s">
        <v>16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AE1" s="244" t="s">
        <v>17</v>
      </c>
      <c r="AF1" s="245"/>
      <c r="AG1" s="245"/>
      <c r="AH1" s="245"/>
      <c r="AI1" s="245"/>
      <c r="AJ1" s="246"/>
      <c r="AL1" s="247" t="s">
        <v>18</v>
      </c>
      <c r="AM1" s="248"/>
      <c r="AN1" s="249"/>
      <c r="AO1" s="247" t="s">
        <v>19</v>
      </c>
      <c r="AP1" s="248"/>
      <c r="AQ1" s="249"/>
    </row>
    <row r="2" spans="1:53" ht="12.75" customHeight="1" x14ac:dyDescent="0.2">
      <c r="D2" s="162"/>
      <c r="E2" s="142"/>
      <c r="AE2" s="244" t="s">
        <v>21</v>
      </c>
      <c r="AF2" s="245"/>
      <c r="AG2" s="246"/>
      <c r="AH2" s="253" t="s">
        <v>22</v>
      </c>
      <c r="AI2" s="254"/>
      <c r="AJ2" s="255"/>
      <c r="AL2" s="250"/>
      <c r="AM2" s="251"/>
      <c r="AN2" s="252"/>
      <c r="AO2" s="250"/>
      <c r="AP2" s="251"/>
      <c r="AQ2" s="252"/>
    </row>
    <row r="3" spans="1:53" ht="13.5" customHeight="1" x14ac:dyDescent="0.2">
      <c r="A3" s="239" t="s">
        <v>23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71"/>
      <c r="Q3" s="71"/>
      <c r="R3" s="71"/>
      <c r="S3" s="68"/>
      <c r="T3" s="68"/>
      <c r="U3" s="68"/>
      <c r="V3" s="68"/>
      <c r="W3" s="68"/>
      <c r="Y3" s="68"/>
      <c r="AB3" s="68"/>
      <c r="AC3" s="68"/>
      <c r="AE3" s="260">
        <v>43497</v>
      </c>
      <c r="AF3" s="261"/>
      <c r="AG3" s="262"/>
      <c r="AH3" s="260">
        <v>43524</v>
      </c>
      <c r="AI3" s="261"/>
      <c r="AJ3" s="262"/>
      <c r="AK3" s="68"/>
      <c r="AL3" s="263"/>
      <c r="AM3" s="264"/>
      <c r="AN3" s="265"/>
      <c r="AO3" s="266">
        <f ca="1">TODAY()</f>
        <v>43522</v>
      </c>
      <c r="AP3" s="267"/>
      <c r="AQ3" s="268"/>
    </row>
    <row r="4" spans="1:53" ht="16.5" customHeight="1" x14ac:dyDescent="0.2">
      <c r="A4" s="68"/>
      <c r="B4" s="73"/>
      <c r="C4" s="74"/>
      <c r="D4" s="68"/>
      <c r="E4" s="143"/>
      <c r="F4" s="68"/>
      <c r="G4" s="68"/>
      <c r="H4" s="68"/>
      <c r="I4" s="270" t="s">
        <v>24</v>
      </c>
      <c r="J4" s="270"/>
      <c r="K4" s="270"/>
      <c r="L4" s="270"/>
      <c r="M4" s="270"/>
      <c r="N4" s="270"/>
      <c r="O4" s="270"/>
      <c r="P4" s="270"/>
      <c r="Q4" s="270"/>
      <c r="R4" s="270"/>
      <c r="S4" s="270"/>
      <c r="T4" s="270"/>
      <c r="U4" s="270"/>
      <c r="V4" s="153"/>
      <c r="W4" s="153"/>
      <c r="X4" s="191"/>
      <c r="Y4" s="153"/>
      <c r="Z4" s="191"/>
      <c r="AA4" s="191"/>
      <c r="AB4" s="153"/>
      <c r="AC4" s="153"/>
      <c r="AD4" s="191"/>
      <c r="AE4" s="415"/>
      <c r="AF4" s="76"/>
      <c r="AG4" s="76"/>
      <c r="AH4" s="76"/>
      <c r="AI4" s="76"/>
      <c r="AJ4" s="76"/>
      <c r="AK4" s="76"/>
      <c r="AQ4" s="77"/>
      <c r="AR4" s="77"/>
      <c r="AS4" s="77"/>
      <c r="AT4" s="77"/>
      <c r="AU4" s="77"/>
      <c r="AV4" s="77"/>
      <c r="AW4" s="77"/>
      <c r="AX4" s="77"/>
      <c r="AY4" s="77"/>
      <c r="AZ4" s="77"/>
    </row>
    <row r="5" spans="1:53" ht="18" customHeight="1" thickBot="1" x14ac:dyDescent="0.25">
      <c r="A5" s="68"/>
      <c r="B5" s="68"/>
      <c r="C5" s="69"/>
      <c r="D5" s="68"/>
      <c r="E5" s="143"/>
      <c r="F5" s="73"/>
      <c r="G5" s="73"/>
      <c r="H5" s="271" t="s">
        <v>25</v>
      </c>
      <c r="I5" s="271"/>
      <c r="J5" s="271"/>
      <c r="K5" s="271"/>
      <c r="L5" s="271"/>
      <c r="M5" s="271"/>
      <c r="N5" s="271"/>
      <c r="O5" s="271"/>
      <c r="P5" s="271"/>
      <c r="Q5" s="271"/>
      <c r="R5" s="272" t="s">
        <v>26</v>
      </c>
      <c r="S5" s="272"/>
      <c r="T5" s="272"/>
      <c r="U5" s="272"/>
      <c r="V5" s="272"/>
      <c r="W5" s="272"/>
      <c r="X5" s="272"/>
      <c r="Y5" s="272"/>
      <c r="Z5" s="272"/>
      <c r="AA5" s="272"/>
      <c r="AB5" s="272"/>
      <c r="AC5" s="272"/>
      <c r="AD5" s="272"/>
      <c r="AE5" s="272"/>
      <c r="AF5" s="272"/>
      <c r="AG5" s="272"/>
      <c r="AH5" s="272"/>
      <c r="AI5" s="272"/>
      <c r="AJ5" s="272"/>
      <c r="AK5" s="272"/>
      <c r="AL5" s="76"/>
      <c r="AM5" s="76"/>
      <c r="AN5" s="76"/>
      <c r="AO5" s="76"/>
      <c r="AP5" s="76"/>
      <c r="AQ5" s="77"/>
      <c r="AR5" s="77"/>
      <c r="AS5" s="77"/>
      <c r="AT5" s="77"/>
      <c r="AU5" s="77"/>
      <c r="AV5" s="77"/>
      <c r="AW5" s="77"/>
      <c r="AX5" s="77"/>
      <c r="AY5" s="77"/>
      <c r="AZ5" s="77"/>
    </row>
    <row r="6" spans="1:53" s="78" customFormat="1" ht="19.5" customHeight="1" thickBot="1" x14ac:dyDescent="0.25">
      <c r="A6" s="273" t="s">
        <v>27</v>
      </c>
      <c r="B6" s="344" t="s">
        <v>28</v>
      </c>
      <c r="C6" s="285" t="s">
        <v>29</v>
      </c>
      <c r="D6" s="273" t="s">
        <v>30</v>
      </c>
      <c r="E6" s="346" t="s">
        <v>4</v>
      </c>
      <c r="F6" s="289" t="s">
        <v>32</v>
      </c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  <c r="Z6" s="289"/>
      <c r="AA6" s="289"/>
      <c r="AB6" s="289"/>
      <c r="AC6" s="289"/>
      <c r="AD6" s="289"/>
      <c r="AE6" s="289"/>
      <c r="AF6" s="289"/>
      <c r="AG6" s="289"/>
      <c r="AH6" s="289"/>
      <c r="AI6" s="289"/>
      <c r="AJ6" s="289"/>
      <c r="AK6" s="290" t="s">
        <v>33</v>
      </c>
      <c r="AL6" s="281" t="s">
        <v>34</v>
      </c>
      <c r="AM6" s="258" t="s">
        <v>86</v>
      </c>
      <c r="AN6" s="283" t="s">
        <v>36</v>
      </c>
      <c r="AO6" s="258" t="s">
        <v>37</v>
      </c>
      <c r="AP6" s="256" t="s">
        <v>38</v>
      </c>
      <c r="AQ6" s="258" t="s">
        <v>39</v>
      </c>
      <c r="AR6" s="256" t="s">
        <v>40</v>
      </c>
      <c r="AS6" s="256" t="s">
        <v>41</v>
      </c>
      <c r="AT6" s="256" t="s">
        <v>42</v>
      </c>
      <c r="AU6" s="256" t="s">
        <v>43</v>
      </c>
      <c r="AV6" s="256" t="s">
        <v>44</v>
      </c>
      <c r="AW6" s="256" t="s">
        <v>45</v>
      </c>
      <c r="AX6" s="256" t="s">
        <v>46</v>
      </c>
      <c r="AY6" s="256" t="s">
        <v>47</v>
      </c>
      <c r="AZ6" s="256" t="s">
        <v>48</v>
      </c>
      <c r="BA6" s="313" t="s">
        <v>49</v>
      </c>
    </row>
    <row r="7" spans="1:53" s="78" customFormat="1" ht="105.75" customHeight="1" thickBot="1" x14ac:dyDescent="0.25">
      <c r="A7" s="274"/>
      <c r="B7" s="345"/>
      <c r="C7" s="286"/>
      <c r="D7" s="274"/>
      <c r="E7" s="347"/>
      <c r="F7" s="79">
        <v>1</v>
      </c>
      <c r="G7" s="80">
        <v>2</v>
      </c>
      <c r="H7" s="80">
        <v>3</v>
      </c>
      <c r="I7" s="80">
        <v>4</v>
      </c>
      <c r="J7" s="80">
        <v>5</v>
      </c>
      <c r="K7" s="80">
        <v>6</v>
      </c>
      <c r="L7" s="80">
        <v>7</v>
      </c>
      <c r="M7" s="80">
        <v>8</v>
      </c>
      <c r="N7" s="80">
        <v>9</v>
      </c>
      <c r="O7" s="80">
        <v>10</v>
      </c>
      <c r="P7" s="80">
        <v>11</v>
      </c>
      <c r="Q7" s="80">
        <v>12</v>
      </c>
      <c r="R7" s="80">
        <v>13</v>
      </c>
      <c r="S7" s="80">
        <v>14</v>
      </c>
      <c r="T7" s="80">
        <v>15</v>
      </c>
      <c r="U7" s="80">
        <v>16</v>
      </c>
      <c r="V7" s="80">
        <v>17</v>
      </c>
      <c r="W7" s="80">
        <v>18</v>
      </c>
      <c r="X7" s="192">
        <v>19</v>
      </c>
      <c r="Y7" s="80">
        <v>20</v>
      </c>
      <c r="Z7" s="192">
        <v>21</v>
      </c>
      <c r="AA7" s="192">
        <v>22</v>
      </c>
      <c r="AB7" s="80">
        <v>23</v>
      </c>
      <c r="AC7" s="80">
        <v>24</v>
      </c>
      <c r="AD7" s="192">
        <v>25</v>
      </c>
      <c r="AE7" s="176">
        <v>26</v>
      </c>
      <c r="AF7" s="80">
        <v>27</v>
      </c>
      <c r="AG7" s="80">
        <v>28</v>
      </c>
      <c r="AH7" s="80"/>
      <c r="AI7" s="80"/>
      <c r="AJ7" s="81"/>
      <c r="AK7" s="291"/>
      <c r="AL7" s="282"/>
      <c r="AM7" s="259"/>
      <c r="AN7" s="284"/>
      <c r="AO7" s="259"/>
      <c r="AP7" s="257"/>
      <c r="AQ7" s="259"/>
      <c r="AR7" s="257"/>
      <c r="AS7" s="257"/>
      <c r="AT7" s="257"/>
      <c r="AU7" s="257"/>
      <c r="AV7" s="257"/>
      <c r="AW7" s="257"/>
      <c r="AX7" s="257"/>
      <c r="AY7" s="257"/>
      <c r="AZ7" s="257"/>
      <c r="BA7" s="314"/>
    </row>
    <row r="8" spans="1:53" s="78" customFormat="1" ht="39" customHeight="1" thickBot="1" x14ac:dyDescent="0.25">
      <c r="A8" s="82"/>
      <c r="B8" s="83"/>
      <c r="C8" s="141"/>
      <c r="D8" s="83"/>
      <c r="E8" s="144"/>
      <c r="F8" s="85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193"/>
      <c r="Y8" s="86"/>
      <c r="Z8" s="193"/>
      <c r="AA8" s="193"/>
      <c r="AB8" s="86"/>
      <c r="AC8" s="86"/>
      <c r="AD8" s="193"/>
      <c r="AE8" s="177"/>
      <c r="AF8" s="86"/>
      <c r="AG8" s="86"/>
      <c r="AH8" s="86"/>
      <c r="AI8" s="86"/>
      <c r="AJ8" s="87"/>
      <c r="AK8" s="88" t="s">
        <v>10</v>
      </c>
      <c r="AL8" s="89" t="s">
        <v>50</v>
      </c>
      <c r="AM8" s="89" t="s">
        <v>51</v>
      </c>
      <c r="AN8" s="90" t="s">
        <v>51</v>
      </c>
      <c r="AO8" s="89"/>
      <c r="AP8" s="89" t="s">
        <v>11</v>
      </c>
      <c r="AQ8" s="89" t="s">
        <v>52</v>
      </c>
      <c r="AR8" s="89" t="s">
        <v>53</v>
      </c>
      <c r="AS8" s="89" t="s">
        <v>54</v>
      </c>
      <c r="AT8" s="89" t="s">
        <v>55</v>
      </c>
      <c r="AU8" s="89" t="s">
        <v>56</v>
      </c>
      <c r="AV8" s="89" t="s">
        <v>57</v>
      </c>
      <c r="AW8" s="89" t="s">
        <v>58</v>
      </c>
      <c r="AX8" s="89" t="s">
        <v>59</v>
      </c>
      <c r="AY8" s="89" t="s">
        <v>497</v>
      </c>
      <c r="AZ8" s="89" t="s">
        <v>60</v>
      </c>
      <c r="BA8" s="91" t="s">
        <v>61</v>
      </c>
    </row>
    <row r="9" spans="1:53" ht="15" customHeight="1" x14ac:dyDescent="0.2">
      <c r="A9" s="292">
        <v>1</v>
      </c>
      <c r="B9" s="295" t="str">
        <f>IFERROR(VLOOKUP($C9,Списки!$A$1:$C$4003,2,0),"")</f>
        <v>Боднар Марина Віталіївна</v>
      </c>
      <c r="C9" s="343" t="s">
        <v>162</v>
      </c>
      <c r="D9" s="301" t="str">
        <f>IFERROR(VLOOKUP($C9,Списки!$A$1:$C$4003,3,0),"")</f>
        <v>бухгалтер</v>
      </c>
      <c r="E9" s="150"/>
      <c r="F9" s="92" t="str">
        <f>VLOOKUP(F$7,Графік!$M$5:$P$35,3,0)</f>
        <v>Р</v>
      </c>
      <c r="G9" s="124" t="str">
        <f>VLOOKUP(G$7,Графік!$M$5:$P$35,3,0)</f>
        <v>ВВ</v>
      </c>
      <c r="H9" s="124" t="s">
        <v>505</v>
      </c>
      <c r="I9" s="124" t="str">
        <f>VLOOKUP(I$7,Графік!$M$5:$P$35,3,0)</f>
        <v>Р</v>
      </c>
      <c r="J9" s="124" t="str">
        <f>VLOOKUP(J$7,Графік!$M$5:$P$35,3,0)</f>
        <v>Р</v>
      </c>
      <c r="K9" s="124" t="str">
        <f>VLOOKUP(K$7,Графік!$M$5:$P$35,3,0)</f>
        <v>Р</v>
      </c>
      <c r="L9" s="124" t="str">
        <f>VLOOKUP(L$7,Графік!$M$5:$P$35,3,0)</f>
        <v>Р</v>
      </c>
      <c r="M9" s="124" t="str">
        <f>VLOOKUP(M$7,Графік!$M$5:$P$35,3,0)</f>
        <v>Р</v>
      </c>
      <c r="N9" s="124" t="str">
        <f>VLOOKUP(N$7,Графік!$M$5:$P$35,3,0)</f>
        <v>ВВ</v>
      </c>
      <c r="O9" s="124" t="str">
        <f>VLOOKUP(O$7,Графік!$M$5:$P$35,3,0)</f>
        <v>ВВ</v>
      </c>
      <c r="P9" s="124" t="str">
        <f>VLOOKUP(P$7,Графік!$M$5:$P$35,3,0)</f>
        <v>Р</v>
      </c>
      <c r="Q9" s="124" t="str">
        <f>VLOOKUP(Q$7,Графік!$M$5:$P$35,3,0)</f>
        <v>Р</v>
      </c>
      <c r="R9" s="124" t="str">
        <f>VLOOKUP(R$7,Графік!$M$5:$P$35,3,0)</f>
        <v>Р</v>
      </c>
      <c r="S9" s="124" t="str">
        <f>VLOOKUP(S$7,Графік!$M$5:$P$35,3,0)</f>
        <v>Р</v>
      </c>
      <c r="T9" s="124" t="str">
        <f>VLOOKUP(T$7,Графік!$M$5:$P$35,3,0)</f>
        <v>Р</v>
      </c>
      <c r="U9" s="124" t="s">
        <v>505</v>
      </c>
      <c r="V9" s="124" t="str">
        <f>VLOOKUP(V$7,Графік!$M$5:$P$35,3,0)</f>
        <v>ВВ</v>
      </c>
      <c r="W9" s="124" t="str">
        <f>VLOOKUP(W$7,Графік!$M$5:$P$35,3,0)</f>
        <v>Р</v>
      </c>
      <c r="X9" s="159" t="str">
        <f>VLOOKUP(X$7,Графік!$M$5:$P$35,3,0)</f>
        <v>Р</v>
      </c>
      <c r="Y9" s="124" t="str">
        <f>VLOOKUP(Y$7,Графік!$M$5:$P$35,3,0)</f>
        <v>Р</v>
      </c>
      <c r="Z9" s="159" t="str">
        <f>VLOOKUP(Z$7,Графік!$M$5:$P$35,3,0)</f>
        <v>Р</v>
      </c>
      <c r="AA9" s="159" t="str">
        <f>VLOOKUP(AA$7,Графік!$M$5:$P$35,3,0)</f>
        <v>Р</v>
      </c>
      <c r="AB9" s="124" t="str">
        <f>VLOOKUP(AB$7,Графік!$M$5:$P$35,3,0)</f>
        <v>ВВ</v>
      </c>
      <c r="AC9" s="124" t="str">
        <f>VLOOKUP(AC$7,Графік!$M$5:$P$35,3,0)</f>
        <v>ВВ</v>
      </c>
      <c r="AD9" s="159" t="str">
        <f>VLOOKUP(AD$7,Графік!$M$5:$P$35,3,0)</f>
        <v>Р</v>
      </c>
      <c r="AE9" s="188" t="str">
        <f>VLOOKUP(AE$7,Графік!$M$5:$P$35,3,0)</f>
        <v>Р</v>
      </c>
      <c r="AF9" s="124" t="str">
        <f>VLOOKUP(AF$7,Графік!$M$5:$P$35,3,0)</f>
        <v>Р</v>
      </c>
      <c r="AG9" s="124" t="str">
        <f>VLOOKUP(AG$7,Графік!$M$5:$P$35,3,0)</f>
        <v>Р</v>
      </c>
      <c r="AH9" s="124"/>
      <c r="AI9" s="124"/>
      <c r="AJ9" s="125"/>
      <c r="AK9" s="275">
        <f ca="1">SUMIF($F9:$AJ12,"Р",$F10:$AJ10)</f>
        <v>144</v>
      </c>
      <c r="AL9" s="278">
        <f ca="1">SUMIF($F11:$AJ12,"НУ",$F12:$AJ12)</f>
        <v>0</v>
      </c>
      <c r="AM9" s="304">
        <f ca="1">SUMIF(F9:AJ12,"РВ",F10:AJ10)</f>
        <v>16.5</v>
      </c>
      <c r="AN9" s="307">
        <f ca="1">AK9+AL9+AM9</f>
        <v>160.5</v>
      </c>
      <c r="AO9" s="310">
        <f>COUNTIF($F9:$AJ12,"=Р")</f>
        <v>20</v>
      </c>
      <c r="AP9" s="310">
        <f>COUNTIF($F9:$AJ12,"=ВВ")</f>
        <v>6</v>
      </c>
      <c r="AQ9" s="310">
        <f>COUNTIF($F9:$AJ12,"=В")</f>
        <v>0</v>
      </c>
      <c r="AR9" s="240">
        <f>COUNTIF($F9:$AJ12,"=НА")</f>
        <v>0</v>
      </c>
      <c r="AS9" s="240">
        <f>COUNTIF(F9:AJ12,"=ТН")</f>
        <v>0</v>
      </c>
      <c r="AT9" s="240">
        <f>COUNTIF($F9:$AJ12,"=ВД")</f>
        <v>0</v>
      </c>
      <c r="AU9" s="240">
        <f>COUNTIF($F9:$AJ12,"=ВП")</f>
        <v>0</v>
      </c>
      <c r="AV9" s="240">
        <f>COUNTIF($F9:$AJ12,"=ДД")</f>
        <v>0</v>
      </c>
      <c r="AW9" s="240">
        <f>COUNTIF($F9:$AJ12,"=П")</f>
        <v>0</v>
      </c>
      <c r="AX9" s="240">
        <f>COUNTIF($F9:$AJ12,"=ПР")</f>
        <v>0</v>
      </c>
      <c r="AY9" s="315">
        <f>COUNTIF($F9:$AJ12,"=І")</f>
        <v>0</v>
      </c>
      <c r="AZ9" s="315">
        <f>COUNTIF($F9:$AJ12,"=НЗ")</f>
        <v>0</v>
      </c>
      <c r="BA9" s="318">
        <f>IF(C9&gt;1,Графік!$P$36,"")</f>
        <v>160</v>
      </c>
    </row>
    <row r="10" spans="1:53" s="99" customFormat="1" ht="15" customHeight="1" x14ac:dyDescent="0.2">
      <c r="A10" s="293"/>
      <c r="B10" s="296"/>
      <c r="C10" s="299"/>
      <c r="D10" s="302"/>
      <c r="E10" s="151"/>
      <c r="F10" s="96">
        <f>IF(F9="Р",8,"")</f>
        <v>8</v>
      </c>
      <c r="G10" s="97" t="str">
        <f t="shared" ref="G10:V10" si="0">IF(G9="Р",8,"")</f>
        <v/>
      </c>
      <c r="H10" s="97">
        <v>10</v>
      </c>
      <c r="I10" s="97">
        <f t="shared" si="0"/>
        <v>8</v>
      </c>
      <c r="J10" s="97">
        <f t="shared" si="0"/>
        <v>8</v>
      </c>
      <c r="K10" s="97">
        <f t="shared" si="0"/>
        <v>8</v>
      </c>
      <c r="L10" s="97">
        <f t="shared" si="0"/>
        <v>8</v>
      </c>
      <c r="M10" s="97">
        <f t="shared" si="0"/>
        <v>8</v>
      </c>
      <c r="N10" s="97" t="str">
        <f t="shared" si="0"/>
        <v/>
      </c>
      <c r="O10" s="97" t="str">
        <f t="shared" si="0"/>
        <v/>
      </c>
      <c r="P10" s="97">
        <f t="shared" si="0"/>
        <v>8</v>
      </c>
      <c r="Q10" s="97">
        <f t="shared" si="0"/>
        <v>8</v>
      </c>
      <c r="R10" s="97">
        <f t="shared" si="0"/>
        <v>8</v>
      </c>
      <c r="S10" s="97">
        <f t="shared" si="0"/>
        <v>8</v>
      </c>
      <c r="T10" s="97">
        <f t="shared" si="0"/>
        <v>8</v>
      </c>
      <c r="U10" s="97">
        <v>6.5</v>
      </c>
      <c r="V10" s="97" t="str">
        <f t="shared" si="0"/>
        <v/>
      </c>
      <c r="W10" s="97">
        <v>8</v>
      </c>
      <c r="X10" s="160">
        <v>8</v>
      </c>
      <c r="Y10" s="97">
        <v>8</v>
      </c>
      <c r="Z10" s="160">
        <v>8</v>
      </c>
      <c r="AA10" s="160">
        <v>8</v>
      </c>
      <c r="AB10" s="97"/>
      <c r="AC10" s="97"/>
      <c r="AD10" s="160">
        <v>8</v>
      </c>
      <c r="AE10" s="179">
        <v>8</v>
      </c>
      <c r="AF10" s="97"/>
      <c r="AG10" s="97"/>
      <c r="AH10" s="97"/>
      <c r="AI10" s="97"/>
      <c r="AJ10" s="98"/>
      <c r="AK10" s="276"/>
      <c r="AL10" s="279"/>
      <c r="AM10" s="305"/>
      <c r="AN10" s="308"/>
      <c r="AO10" s="311"/>
      <c r="AP10" s="311"/>
      <c r="AQ10" s="311"/>
      <c r="AR10" s="241"/>
      <c r="AS10" s="241"/>
      <c r="AT10" s="241"/>
      <c r="AU10" s="241"/>
      <c r="AV10" s="241"/>
      <c r="AW10" s="241"/>
      <c r="AX10" s="241"/>
      <c r="AY10" s="316"/>
      <c r="AZ10" s="316"/>
      <c r="BA10" s="319"/>
    </row>
    <row r="11" spans="1:53" ht="15" customHeight="1" x14ac:dyDescent="0.2">
      <c r="A11" s="293"/>
      <c r="B11" s="296"/>
      <c r="C11" s="299"/>
      <c r="D11" s="302"/>
      <c r="E11" s="151"/>
      <c r="F11" s="100" t="str">
        <f>IF(F12&gt;0,"НУ","")</f>
        <v/>
      </c>
      <c r="G11" s="101" t="str">
        <f t="shared" ref="G11:V11" si="1">IF(G12&gt;0,"НУ","")</f>
        <v/>
      </c>
      <c r="H11" s="101" t="str">
        <f t="shared" si="1"/>
        <v/>
      </c>
      <c r="I11" s="101" t="str">
        <f t="shared" si="1"/>
        <v/>
      </c>
      <c r="J11" s="101" t="str">
        <f t="shared" si="1"/>
        <v/>
      </c>
      <c r="K11" s="101" t="str">
        <f t="shared" si="1"/>
        <v/>
      </c>
      <c r="L11" s="101" t="str">
        <f t="shared" si="1"/>
        <v/>
      </c>
      <c r="M11" s="101" t="str">
        <f t="shared" si="1"/>
        <v/>
      </c>
      <c r="N11" s="101" t="str">
        <f t="shared" si="1"/>
        <v/>
      </c>
      <c r="O11" s="101" t="str">
        <f t="shared" si="1"/>
        <v/>
      </c>
      <c r="P11" s="101" t="str">
        <f t="shared" si="1"/>
        <v/>
      </c>
      <c r="Q11" s="101" t="str">
        <f t="shared" si="1"/>
        <v/>
      </c>
      <c r="R11" s="101" t="str">
        <f t="shared" si="1"/>
        <v/>
      </c>
      <c r="S11" s="101" t="str">
        <f t="shared" si="1"/>
        <v/>
      </c>
      <c r="T11" s="101" t="str">
        <f t="shared" si="1"/>
        <v/>
      </c>
      <c r="U11" s="101" t="str">
        <f t="shared" si="1"/>
        <v/>
      </c>
      <c r="V11" s="101" t="str">
        <f t="shared" si="1"/>
        <v/>
      </c>
      <c r="W11" s="101"/>
      <c r="X11" s="102"/>
      <c r="Y11" s="101"/>
      <c r="Z11" s="102"/>
      <c r="AA11" s="102"/>
      <c r="AB11" s="101"/>
      <c r="AC11" s="101"/>
      <c r="AD11" s="102"/>
      <c r="AE11" s="180"/>
      <c r="AF11" s="101"/>
      <c r="AG11" s="101"/>
      <c r="AH11" s="101" t="str">
        <f t="shared" ref="AH11:AJ11" si="2">IF(AH12&gt;0,"НУ","")</f>
        <v/>
      </c>
      <c r="AI11" s="101" t="str">
        <f t="shared" si="2"/>
        <v/>
      </c>
      <c r="AJ11" s="130" t="str">
        <f t="shared" si="2"/>
        <v/>
      </c>
      <c r="AK11" s="276"/>
      <c r="AL11" s="279"/>
      <c r="AM11" s="305"/>
      <c r="AN11" s="308"/>
      <c r="AO11" s="311"/>
      <c r="AP11" s="311"/>
      <c r="AQ11" s="311"/>
      <c r="AR11" s="241"/>
      <c r="AS11" s="241"/>
      <c r="AT11" s="241"/>
      <c r="AU11" s="241"/>
      <c r="AV11" s="241"/>
      <c r="AW11" s="241"/>
      <c r="AX11" s="241"/>
      <c r="AY11" s="316"/>
      <c r="AZ11" s="316"/>
      <c r="BA11" s="319"/>
    </row>
    <row r="12" spans="1:53" s="99" customFormat="1" ht="15" customHeight="1" thickBot="1" x14ac:dyDescent="0.25">
      <c r="A12" s="294"/>
      <c r="B12" s="297"/>
      <c r="C12" s="300"/>
      <c r="D12" s="303"/>
      <c r="E12" s="152"/>
      <c r="F12" s="105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94"/>
      <c r="Y12" s="106"/>
      <c r="Z12" s="194"/>
      <c r="AA12" s="194"/>
      <c r="AB12" s="106"/>
      <c r="AC12" s="106"/>
      <c r="AD12" s="194"/>
      <c r="AE12" s="181"/>
      <c r="AF12" s="106"/>
      <c r="AG12" s="106"/>
      <c r="AH12" s="106"/>
      <c r="AI12" s="106"/>
      <c r="AJ12" s="107"/>
      <c r="AK12" s="277"/>
      <c r="AL12" s="280"/>
      <c r="AM12" s="306"/>
      <c r="AN12" s="309"/>
      <c r="AO12" s="312"/>
      <c r="AP12" s="312"/>
      <c r="AQ12" s="312"/>
      <c r="AR12" s="242"/>
      <c r="AS12" s="242"/>
      <c r="AT12" s="242"/>
      <c r="AU12" s="242"/>
      <c r="AV12" s="242"/>
      <c r="AW12" s="242"/>
      <c r="AX12" s="242"/>
      <c r="AY12" s="317"/>
      <c r="AZ12" s="317"/>
      <c r="BA12" s="320"/>
    </row>
    <row r="13" spans="1:53" ht="15" customHeight="1" x14ac:dyDescent="0.2">
      <c r="A13" s="292">
        <v>2</v>
      </c>
      <c r="B13" s="295" t="str">
        <f>IFERROR(VLOOKUP($C13,Списки!$A$1:$C$4003,2,0),"")</f>
        <v>Кердей Яна Василівна</v>
      </c>
      <c r="C13" s="343" t="s">
        <v>165</v>
      </c>
      <c r="D13" s="301" t="str">
        <f>IFERROR(VLOOKUP($C13,Списки!$A$1:$C$4003,3,0),"")</f>
        <v xml:space="preserve">головний бухгалтер </v>
      </c>
      <c r="E13" s="145"/>
      <c r="F13" s="92" t="str">
        <f>VLOOKUP(F$7,Графік!$M$5:$P$35,3,0)</f>
        <v>Р</v>
      </c>
      <c r="G13" s="124" t="str">
        <f>VLOOKUP(G$7,Графік!$M$5:$P$35,3,0)</f>
        <v>ВВ</v>
      </c>
      <c r="H13" s="124" t="str">
        <f>VLOOKUP(H$7,Графік!$M$5:$P$35,3,0)</f>
        <v>ВВ</v>
      </c>
      <c r="I13" s="124" t="str">
        <f>VLOOKUP(I$7,Графік!$M$5:$P$35,3,0)</f>
        <v>Р</v>
      </c>
      <c r="J13" s="124" t="str">
        <f>VLOOKUP(J$7,Графік!$M$5:$P$35,3,0)</f>
        <v>Р</v>
      </c>
      <c r="K13" s="124" t="str">
        <f>VLOOKUP(K$7,Графік!$M$5:$P$35,3,0)</f>
        <v>Р</v>
      </c>
      <c r="L13" s="124" t="str">
        <f>VLOOKUP(L$7,Графік!$M$5:$P$35,3,0)</f>
        <v>Р</v>
      </c>
      <c r="M13" s="124" t="str">
        <f>VLOOKUP(M$7,Графік!$M$5:$P$35,3,0)</f>
        <v>Р</v>
      </c>
      <c r="N13" s="124" t="str">
        <f>VLOOKUP(N$7,Графік!$M$5:$P$35,3,0)</f>
        <v>ВВ</v>
      </c>
      <c r="O13" s="124" t="str">
        <f>VLOOKUP(O$7,Графік!$M$5:$P$35,3,0)</f>
        <v>ВВ</v>
      </c>
      <c r="P13" s="124" t="str">
        <f>VLOOKUP(P$7,Графік!$M$5:$P$35,3,0)</f>
        <v>Р</v>
      </c>
      <c r="Q13" s="124" t="str">
        <f>VLOOKUP(Q$7,Графік!$M$5:$P$35,3,0)</f>
        <v>Р</v>
      </c>
      <c r="R13" s="124" t="str">
        <f>VLOOKUP(R$7,Графік!$M$5:$P$35,3,0)</f>
        <v>Р</v>
      </c>
      <c r="S13" s="124" t="str">
        <f>VLOOKUP(S$7,Графік!$M$5:$P$35,3,0)</f>
        <v>Р</v>
      </c>
      <c r="T13" s="124" t="str">
        <f>VLOOKUP(T$7,Графік!$M$5:$P$35,3,0)</f>
        <v>Р</v>
      </c>
      <c r="U13" s="124" t="str">
        <f>VLOOKUP(U$7,Графік!$M$5:$P$35,3,0)</f>
        <v>ВВ</v>
      </c>
      <c r="V13" s="124" t="str">
        <f>VLOOKUP(V$7,Графік!$M$5:$P$35,3,0)</f>
        <v>ВВ</v>
      </c>
      <c r="W13" s="124" t="str">
        <f>VLOOKUP(W$7,Графік!$M$5:$P$35,3,0)</f>
        <v>Р</v>
      </c>
      <c r="X13" s="159" t="str">
        <f>VLOOKUP(X$7,Графік!$M$5:$P$35,3,0)</f>
        <v>Р</v>
      </c>
      <c r="Y13" s="124" t="str">
        <f>VLOOKUP(Y$7,Графік!$M$5:$P$35,3,0)</f>
        <v>Р</v>
      </c>
      <c r="Z13" s="159" t="str">
        <f>VLOOKUP(Z$7,Графік!$M$5:$P$35,3,0)</f>
        <v>Р</v>
      </c>
      <c r="AA13" s="159" t="str">
        <f>VLOOKUP(AA$7,Графік!$M$5:$P$35,3,0)</f>
        <v>Р</v>
      </c>
      <c r="AB13" s="124" t="str">
        <f>VLOOKUP(AB$7,Графік!$M$5:$P$35,3,0)</f>
        <v>ВВ</v>
      </c>
      <c r="AC13" s="124" t="str">
        <f>VLOOKUP(AC$7,Графік!$M$5:$P$35,3,0)</f>
        <v>ВВ</v>
      </c>
      <c r="AD13" s="159" t="str">
        <f>VLOOKUP(AD$7,Графік!$M$5:$P$35,3,0)</f>
        <v>Р</v>
      </c>
      <c r="AE13" s="188" t="str">
        <f>VLOOKUP(AE$7,Графік!$M$5:$P$35,3,0)</f>
        <v>Р</v>
      </c>
      <c r="AF13" s="124" t="str">
        <f>VLOOKUP(AF$7,Графік!$M$5:$P$35,3,0)</f>
        <v>Р</v>
      </c>
      <c r="AG13" s="124" t="str">
        <f>VLOOKUP(AG$7,Графік!$M$5:$P$35,3,0)</f>
        <v>Р</v>
      </c>
      <c r="AH13" s="124"/>
      <c r="AI13" s="124"/>
      <c r="AJ13" s="125"/>
      <c r="AK13" s="321">
        <f ca="1">SUMIF($F13:$AJ16,"Р",$F14:$AJ14)</f>
        <v>144</v>
      </c>
      <c r="AL13" s="279">
        <f ca="1">SUMIF($F15:$AJ16,"НУ",$F16:$AJ16)</f>
        <v>0</v>
      </c>
      <c r="AM13" s="305">
        <f ca="1">SUMIF(F13:AJ16,"РВ",F14:AJ14)</f>
        <v>0</v>
      </c>
      <c r="AN13" s="308">
        <f ca="1">AK13+AL13+AM13</f>
        <v>144</v>
      </c>
      <c r="AO13" s="310">
        <f t="shared" ref="AO13" si="3">COUNTIF($F13:$AJ16,"=Р")</f>
        <v>20</v>
      </c>
      <c r="AP13" s="311">
        <f>COUNTIF($F13:$AJ16,"=ВВ")</f>
        <v>8</v>
      </c>
      <c r="AQ13" s="311">
        <f>COUNTIF($F13:$AJ16,"=В")</f>
        <v>0</v>
      </c>
      <c r="AR13" s="241">
        <f>COUNTIF($F13:$AJ16,"=НА")</f>
        <v>0</v>
      </c>
      <c r="AS13" s="241">
        <f>COUNTIF(F13:AJ16,"=ТН")</f>
        <v>0</v>
      </c>
      <c r="AT13" s="241">
        <f>COUNTIF($F13:$AJ16,"=ВД")</f>
        <v>0</v>
      </c>
      <c r="AU13" s="241">
        <f>COUNTIF($F13:$AJ16,"=ВП")</f>
        <v>0</v>
      </c>
      <c r="AV13" s="241">
        <f>COUNTIF($F13:$AJ16,"=ДД")</f>
        <v>0</v>
      </c>
      <c r="AW13" s="241">
        <f>COUNTIF($F13:$AJ16,"=П")</f>
        <v>0</v>
      </c>
      <c r="AX13" s="241">
        <f>COUNTIF($F13:$AJ16,"=ПР")</f>
        <v>0</v>
      </c>
      <c r="AY13" s="316">
        <f>COUNTIF($F13:$AJ16,"=І")</f>
        <v>0</v>
      </c>
      <c r="AZ13" s="316">
        <f>COUNTIF($F13:$AJ16,"=НЗ")</f>
        <v>0</v>
      </c>
      <c r="BA13" s="318">
        <f>IF(C13&gt;1,Графік!$P$36,"")</f>
        <v>160</v>
      </c>
    </row>
    <row r="14" spans="1:53" ht="15" customHeight="1" x14ac:dyDescent="0.2">
      <c r="A14" s="293"/>
      <c r="B14" s="296"/>
      <c r="C14" s="299"/>
      <c r="D14" s="302"/>
      <c r="E14" s="146"/>
      <c r="F14" s="96">
        <f t="shared" ref="F14:V14" si="4">IF(F13="Р",8,"")</f>
        <v>8</v>
      </c>
      <c r="G14" s="97" t="str">
        <f t="shared" si="4"/>
        <v/>
      </c>
      <c r="H14" s="97" t="str">
        <f t="shared" si="4"/>
        <v/>
      </c>
      <c r="I14" s="97">
        <f t="shared" si="4"/>
        <v>8</v>
      </c>
      <c r="J14" s="97">
        <f t="shared" si="4"/>
        <v>8</v>
      </c>
      <c r="K14" s="97">
        <f t="shared" si="4"/>
        <v>8</v>
      </c>
      <c r="L14" s="97">
        <f t="shared" si="4"/>
        <v>8</v>
      </c>
      <c r="M14" s="97">
        <f t="shared" si="4"/>
        <v>8</v>
      </c>
      <c r="N14" s="97" t="str">
        <f t="shared" si="4"/>
        <v/>
      </c>
      <c r="O14" s="97" t="str">
        <f t="shared" si="4"/>
        <v/>
      </c>
      <c r="P14" s="97">
        <f t="shared" si="4"/>
        <v>8</v>
      </c>
      <c r="Q14" s="97">
        <f t="shared" si="4"/>
        <v>8</v>
      </c>
      <c r="R14" s="97">
        <f t="shared" si="4"/>
        <v>8</v>
      </c>
      <c r="S14" s="97">
        <f t="shared" si="4"/>
        <v>8</v>
      </c>
      <c r="T14" s="97">
        <f t="shared" si="4"/>
        <v>8</v>
      </c>
      <c r="U14" s="97" t="str">
        <f t="shared" si="4"/>
        <v/>
      </c>
      <c r="V14" s="97" t="str">
        <f t="shared" si="4"/>
        <v/>
      </c>
      <c r="W14" s="97">
        <v>8</v>
      </c>
      <c r="X14" s="160">
        <v>8</v>
      </c>
      <c r="Y14" s="97">
        <v>8</v>
      </c>
      <c r="Z14" s="160">
        <v>8</v>
      </c>
      <c r="AA14" s="160">
        <v>8</v>
      </c>
      <c r="AB14" s="97"/>
      <c r="AC14" s="97"/>
      <c r="AD14" s="160">
        <v>8</v>
      </c>
      <c r="AE14" s="179">
        <v>8</v>
      </c>
      <c r="AF14" s="97"/>
      <c r="AG14" s="97"/>
      <c r="AH14" s="97"/>
      <c r="AI14" s="97"/>
      <c r="AJ14" s="98"/>
      <c r="AK14" s="321"/>
      <c r="AL14" s="279"/>
      <c r="AM14" s="305"/>
      <c r="AN14" s="308"/>
      <c r="AO14" s="311"/>
      <c r="AP14" s="311"/>
      <c r="AQ14" s="311"/>
      <c r="AR14" s="241"/>
      <c r="AS14" s="241"/>
      <c r="AT14" s="241"/>
      <c r="AU14" s="241"/>
      <c r="AV14" s="241"/>
      <c r="AW14" s="241"/>
      <c r="AX14" s="241"/>
      <c r="AY14" s="316"/>
      <c r="AZ14" s="316"/>
      <c r="BA14" s="319"/>
    </row>
    <row r="15" spans="1:53" ht="15" customHeight="1" x14ac:dyDescent="0.2">
      <c r="A15" s="293"/>
      <c r="B15" s="296"/>
      <c r="C15" s="299"/>
      <c r="D15" s="302"/>
      <c r="E15" s="146"/>
      <c r="F15" s="100" t="str">
        <f t="shared" ref="F15:V15" si="5">IF(F16&gt;0,"НУ","")</f>
        <v/>
      </c>
      <c r="G15" s="101" t="str">
        <f t="shared" si="5"/>
        <v/>
      </c>
      <c r="H15" s="101" t="str">
        <f t="shared" si="5"/>
        <v/>
      </c>
      <c r="I15" s="101" t="str">
        <f t="shared" si="5"/>
        <v/>
      </c>
      <c r="J15" s="101" t="str">
        <f t="shared" si="5"/>
        <v/>
      </c>
      <c r="K15" s="101" t="str">
        <f t="shared" si="5"/>
        <v/>
      </c>
      <c r="L15" s="101" t="str">
        <f t="shared" si="5"/>
        <v/>
      </c>
      <c r="M15" s="101" t="str">
        <f t="shared" si="5"/>
        <v/>
      </c>
      <c r="N15" s="101" t="str">
        <f t="shared" si="5"/>
        <v/>
      </c>
      <c r="O15" s="101" t="str">
        <f t="shared" si="5"/>
        <v/>
      </c>
      <c r="P15" s="101" t="str">
        <f t="shared" si="5"/>
        <v/>
      </c>
      <c r="Q15" s="101" t="str">
        <f t="shared" si="5"/>
        <v/>
      </c>
      <c r="R15" s="101" t="str">
        <f t="shared" si="5"/>
        <v/>
      </c>
      <c r="S15" s="101" t="str">
        <f t="shared" si="5"/>
        <v/>
      </c>
      <c r="T15" s="101" t="str">
        <f t="shared" si="5"/>
        <v/>
      </c>
      <c r="U15" s="101" t="str">
        <f t="shared" si="5"/>
        <v/>
      </c>
      <c r="V15" s="101" t="str">
        <f t="shared" si="5"/>
        <v/>
      </c>
      <c r="W15" s="101"/>
      <c r="X15" s="102"/>
      <c r="Y15" s="101"/>
      <c r="Z15" s="102"/>
      <c r="AA15" s="102"/>
      <c r="AB15" s="101"/>
      <c r="AC15" s="101"/>
      <c r="AD15" s="102"/>
      <c r="AE15" s="180"/>
      <c r="AF15" s="101"/>
      <c r="AG15" s="101"/>
      <c r="AH15" s="101" t="str">
        <f t="shared" ref="AH15:AJ67" si="6">IF(AH16&gt;0,"НУ","")</f>
        <v/>
      </c>
      <c r="AI15" s="101" t="str">
        <f t="shared" si="6"/>
        <v/>
      </c>
      <c r="AJ15" s="130" t="str">
        <f t="shared" si="6"/>
        <v/>
      </c>
      <c r="AK15" s="321"/>
      <c r="AL15" s="279"/>
      <c r="AM15" s="305"/>
      <c r="AN15" s="308"/>
      <c r="AO15" s="311"/>
      <c r="AP15" s="311"/>
      <c r="AQ15" s="311"/>
      <c r="AR15" s="241"/>
      <c r="AS15" s="241"/>
      <c r="AT15" s="241"/>
      <c r="AU15" s="241"/>
      <c r="AV15" s="241"/>
      <c r="AW15" s="241"/>
      <c r="AX15" s="241"/>
      <c r="AY15" s="316"/>
      <c r="AZ15" s="316"/>
      <c r="BA15" s="319"/>
    </row>
    <row r="16" spans="1:53" ht="15" customHeight="1" thickBot="1" x14ac:dyDescent="0.25">
      <c r="A16" s="294"/>
      <c r="B16" s="297"/>
      <c r="C16" s="300"/>
      <c r="D16" s="303"/>
      <c r="E16" s="147"/>
      <c r="F16" s="105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94"/>
      <c r="Y16" s="106"/>
      <c r="Z16" s="194"/>
      <c r="AA16" s="194"/>
      <c r="AB16" s="106"/>
      <c r="AC16" s="106"/>
      <c r="AD16" s="194"/>
      <c r="AE16" s="181"/>
      <c r="AF16" s="106"/>
      <c r="AG16" s="106"/>
      <c r="AH16" s="106"/>
      <c r="AI16" s="106"/>
      <c r="AJ16" s="107"/>
      <c r="AK16" s="322"/>
      <c r="AL16" s="280"/>
      <c r="AM16" s="306"/>
      <c r="AN16" s="309"/>
      <c r="AO16" s="312"/>
      <c r="AP16" s="312"/>
      <c r="AQ16" s="312"/>
      <c r="AR16" s="242"/>
      <c r="AS16" s="242"/>
      <c r="AT16" s="242"/>
      <c r="AU16" s="242"/>
      <c r="AV16" s="242"/>
      <c r="AW16" s="242"/>
      <c r="AX16" s="242"/>
      <c r="AY16" s="317"/>
      <c r="AZ16" s="317"/>
      <c r="BA16" s="320"/>
    </row>
    <row r="17" spans="1:53" ht="15" customHeight="1" x14ac:dyDescent="0.2">
      <c r="A17" s="292">
        <v>3</v>
      </c>
      <c r="B17" s="295" t="str">
        <f>IFERROR(VLOOKUP($C17,Списки!$A$1:$C$4003,2,0),"")</f>
        <v>Онищенко Марія Леонідівна</v>
      </c>
      <c r="C17" s="343" t="s">
        <v>168</v>
      </c>
      <c r="D17" s="301" t="str">
        <f>IFERROR(VLOOKUP($C17,Списки!$A$1:$C$4003,3,0),"")</f>
        <v>бухгалтер</v>
      </c>
      <c r="E17" s="145"/>
      <c r="F17" s="92" t="str">
        <f>VLOOKUP(F$7,Графік!$M$5:$P$35,3,0)</f>
        <v>Р</v>
      </c>
      <c r="G17" s="124" t="str">
        <f>VLOOKUP(G$7,Графік!$M$5:$P$35,3,0)</f>
        <v>ВВ</v>
      </c>
      <c r="H17" s="124" t="str">
        <f>VLOOKUP(H$7,Графік!$M$5:$P$35,3,0)</f>
        <v>ВВ</v>
      </c>
      <c r="I17" s="124" t="str">
        <f>VLOOKUP(I$7,Графік!$M$5:$P$35,3,0)</f>
        <v>Р</v>
      </c>
      <c r="J17" s="124" t="str">
        <f>VLOOKUP(J$7,Графік!$M$5:$P$35,3,0)</f>
        <v>Р</v>
      </c>
      <c r="K17" s="124" t="str">
        <f>VLOOKUP(K$7,Графік!$M$5:$P$35,3,0)</f>
        <v>Р</v>
      </c>
      <c r="L17" s="124" t="str">
        <f>VLOOKUP(L$7,Графік!$M$5:$P$35,3,0)</f>
        <v>Р</v>
      </c>
      <c r="M17" s="124" t="str">
        <f>VLOOKUP(M$7,Графік!$M$5:$P$35,3,0)</f>
        <v>Р</v>
      </c>
      <c r="N17" s="124" t="str">
        <f>VLOOKUP(N$7,Графік!$M$5:$P$35,3,0)</f>
        <v>ВВ</v>
      </c>
      <c r="O17" s="124" t="str">
        <f>VLOOKUP(O$7,Графік!$M$5:$P$35,3,0)</f>
        <v>ВВ</v>
      </c>
      <c r="P17" s="124" t="str">
        <f>VLOOKUP(P$7,Графік!$M$5:$P$35,3,0)</f>
        <v>Р</v>
      </c>
      <c r="Q17" s="124" t="str">
        <f>VLOOKUP(Q$7,Графік!$M$5:$P$35,3,0)</f>
        <v>Р</v>
      </c>
      <c r="R17" s="124" t="str">
        <f>VLOOKUP(R$7,Графік!$M$5:$P$35,3,0)</f>
        <v>Р</v>
      </c>
      <c r="S17" s="124" t="str">
        <f>VLOOKUP(S$7,Графік!$M$5:$P$35,3,0)</f>
        <v>Р</v>
      </c>
      <c r="T17" s="124" t="s">
        <v>499</v>
      </c>
      <c r="U17" s="124" t="s">
        <v>499</v>
      </c>
      <c r="V17" s="124" t="s">
        <v>499</v>
      </c>
      <c r="W17" s="124" t="s">
        <v>499</v>
      </c>
      <c r="X17" s="159" t="str">
        <f>VLOOKUP(X$7,Графік!$M$5:$P$35,3,0)</f>
        <v>Р</v>
      </c>
      <c r="Y17" s="124" t="str">
        <f>VLOOKUP(Y$7,Графік!$M$5:$P$35,3,0)</f>
        <v>Р</v>
      </c>
      <c r="Z17" s="159" t="str">
        <f>VLOOKUP(Z$7,Графік!$M$5:$P$35,3,0)</f>
        <v>Р</v>
      </c>
      <c r="AA17" s="159" t="str">
        <f>VLOOKUP(AA$7,Графік!$M$5:$P$35,3,0)</f>
        <v>Р</v>
      </c>
      <c r="AB17" s="124" t="str">
        <f>VLOOKUP(AB$7,Графік!$M$5:$P$35,3,0)</f>
        <v>ВВ</v>
      </c>
      <c r="AC17" s="124" t="str">
        <f>VLOOKUP(AC$7,Графік!$M$5:$P$35,3,0)</f>
        <v>ВВ</v>
      </c>
      <c r="AD17" s="159" t="str">
        <f>VLOOKUP(AD$7,Графік!$M$5:$P$35,3,0)</f>
        <v>Р</v>
      </c>
      <c r="AE17" s="188" t="str">
        <f>VLOOKUP(AE$7,Графік!$M$5:$P$35,3,0)</f>
        <v>Р</v>
      </c>
      <c r="AF17" s="124" t="str">
        <f>VLOOKUP(AF$7,Графік!$M$5:$P$35,3,0)</f>
        <v>Р</v>
      </c>
      <c r="AG17" s="124" t="str">
        <f>VLOOKUP(AG$7,Графік!$M$5:$P$35,3,0)</f>
        <v>Р</v>
      </c>
      <c r="AH17" s="124"/>
      <c r="AI17" s="124"/>
      <c r="AJ17" s="125"/>
      <c r="AK17" s="321">
        <f ca="1">SUMIF($F17:$AJ20,"Р",$F18:$AJ18)</f>
        <v>128</v>
      </c>
      <c r="AL17" s="279">
        <f ca="1">SUMIF($F19:$AJ20,"НУ",$F20:$AJ20)</f>
        <v>0</v>
      </c>
      <c r="AM17" s="305">
        <f ca="1">SUMIF(F17:AJ20,"РВ",F18:AJ18)</f>
        <v>0</v>
      </c>
      <c r="AN17" s="308">
        <f ca="1">AK17+AL17+AM17</f>
        <v>128</v>
      </c>
      <c r="AO17" s="310">
        <f t="shared" ref="AO17" si="7">COUNTIF($F17:$AJ20,"=Р")</f>
        <v>18</v>
      </c>
      <c r="AP17" s="311">
        <f>COUNTIF($F17:$AJ20,"=ВВ")</f>
        <v>6</v>
      </c>
      <c r="AQ17" s="311">
        <f>COUNTIF($F17:$AJ20,"=В")</f>
        <v>4</v>
      </c>
      <c r="AR17" s="241">
        <f>COUNTIF($F17:$AJ20,"=НА")</f>
        <v>0</v>
      </c>
      <c r="AS17" s="241">
        <f>COUNTIF(F17:AJ20,"=ТН")</f>
        <v>0</v>
      </c>
      <c r="AT17" s="241">
        <f>COUNTIF($F17:$AJ20,"=ВД")</f>
        <v>0</v>
      </c>
      <c r="AU17" s="241">
        <f>COUNTIF($F17:$AJ20,"=ВП")</f>
        <v>0</v>
      </c>
      <c r="AV17" s="241">
        <f>COUNTIF($F17:$AJ20,"=ДД")</f>
        <v>0</v>
      </c>
      <c r="AW17" s="241">
        <f>COUNTIF($F17:$AJ20,"=П")</f>
        <v>0</v>
      </c>
      <c r="AX17" s="241">
        <f>COUNTIF($F17:$AJ20,"=ПР")</f>
        <v>0</v>
      </c>
      <c r="AY17" s="316">
        <f>COUNTIF($F17:$AJ20,"=І")</f>
        <v>0</v>
      </c>
      <c r="AZ17" s="316">
        <f>COUNTIF($F17:$AJ20,"=НЗ")</f>
        <v>0</v>
      </c>
      <c r="BA17" s="318">
        <f>IF(C17&gt;1,Графік!$P$36,"")</f>
        <v>160</v>
      </c>
    </row>
    <row r="18" spans="1:53" ht="15" customHeight="1" x14ac:dyDescent="0.2">
      <c r="A18" s="293"/>
      <c r="B18" s="296"/>
      <c r="C18" s="299"/>
      <c r="D18" s="302"/>
      <c r="E18" s="146"/>
      <c r="F18" s="96">
        <f t="shared" ref="F18:V18" si="8">IF(F17="Р",8,"")</f>
        <v>8</v>
      </c>
      <c r="G18" s="97" t="str">
        <f t="shared" si="8"/>
        <v/>
      </c>
      <c r="H18" s="97" t="str">
        <f t="shared" si="8"/>
        <v/>
      </c>
      <c r="I18" s="97">
        <f t="shared" si="8"/>
        <v>8</v>
      </c>
      <c r="J18" s="97">
        <f t="shared" si="8"/>
        <v>8</v>
      </c>
      <c r="K18" s="97">
        <f t="shared" si="8"/>
        <v>8</v>
      </c>
      <c r="L18" s="97">
        <f t="shared" si="8"/>
        <v>8</v>
      </c>
      <c r="M18" s="97">
        <f t="shared" si="8"/>
        <v>8</v>
      </c>
      <c r="N18" s="97" t="str">
        <f t="shared" si="8"/>
        <v/>
      </c>
      <c r="O18" s="97" t="str">
        <f t="shared" si="8"/>
        <v/>
      </c>
      <c r="P18" s="97">
        <f t="shared" si="8"/>
        <v>8</v>
      </c>
      <c r="Q18" s="97">
        <f t="shared" si="8"/>
        <v>8</v>
      </c>
      <c r="R18" s="97">
        <f t="shared" si="8"/>
        <v>8</v>
      </c>
      <c r="S18" s="97">
        <f t="shared" si="8"/>
        <v>8</v>
      </c>
      <c r="T18" s="97" t="str">
        <f t="shared" si="8"/>
        <v/>
      </c>
      <c r="U18" s="97" t="str">
        <f t="shared" si="8"/>
        <v/>
      </c>
      <c r="V18" s="97" t="str">
        <f t="shared" si="8"/>
        <v/>
      </c>
      <c r="W18" s="97"/>
      <c r="X18" s="160">
        <v>8</v>
      </c>
      <c r="Y18" s="97">
        <v>8</v>
      </c>
      <c r="Z18" s="160">
        <v>8</v>
      </c>
      <c r="AA18" s="160">
        <v>8</v>
      </c>
      <c r="AB18" s="97"/>
      <c r="AC18" s="97"/>
      <c r="AD18" s="160">
        <v>8</v>
      </c>
      <c r="AE18" s="179">
        <v>8</v>
      </c>
      <c r="AF18" s="97"/>
      <c r="AG18" s="97"/>
      <c r="AH18" s="97"/>
      <c r="AI18" s="97"/>
      <c r="AJ18" s="98"/>
      <c r="AK18" s="321"/>
      <c r="AL18" s="279"/>
      <c r="AM18" s="305"/>
      <c r="AN18" s="308"/>
      <c r="AO18" s="311"/>
      <c r="AP18" s="311"/>
      <c r="AQ18" s="311"/>
      <c r="AR18" s="241"/>
      <c r="AS18" s="241"/>
      <c r="AT18" s="241"/>
      <c r="AU18" s="241"/>
      <c r="AV18" s="241"/>
      <c r="AW18" s="241"/>
      <c r="AX18" s="241"/>
      <c r="AY18" s="316"/>
      <c r="AZ18" s="316"/>
      <c r="BA18" s="319"/>
    </row>
    <row r="19" spans="1:53" ht="15" customHeight="1" x14ac:dyDescent="0.2">
      <c r="A19" s="293"/>
      <c r="B19" s="296"/>
      <c r="C19" s="299"/>
      <c r="D19" s="302"/>
      <c r="E19" s="146"/>
      <c r="F19" s="100" t="str">
        <f t="shared" ref="F19:V19" si="9">IF(F20&gt;0,"НУ","")</f>
        <v/>
      </c>
      <c r="G19" s="101" t="str">
        <f t="shared" si="9"/>
        <v/>
      </c>
      <c r="H19" s="101" t="str">
        <f t="shared" si="9"/>
        <v/>
      </c>
      <c r="I19" s="101" t="str">
        <f t="shared" si="9"/>
        <v/>
      </c>
      <c r="J19" s="101" t="str">
        <f t="shared" si="9"/>
        <v/>
      </c>
      <c r="K19" s="101" t="str">
        <f t="shared" si="9"/>
        <v/>
      </c>
      <c r="L19" s="101" t="str">
        <f t="shared" si="9"/>
        <v/>
      </c>
      <c r="M19" s="101" t="str">
        <f t="shared" si="9"/>
        <v/>
      </c>
      <c r="N19" s="101" t="str">
        <f t="shared" si="9"/>
        <v/>
      </c>
      <c r="O19" s="101" t="str">
        <f t="shared" si="9"/>
        <v/>
      </c>
      <c r="P19" s="101" t="str">
        <f t="shared" si="9"/>
        <v/>
      </c>
      <c r="Q19" s="101" t="str">
        <f t="shared" si="9"/>
        <v/>
      </c>
      <c r="R19" s="101" t="str">
        <f t="shared" si="9"/>
        <v/>
      </c>
      <c r="S19" s="101" t="str">
        <f t="shared" si="9"/>
        <v/>
      </c>
      <c r="T19" s="101" t="str">
        <f t="shared" si="9"/>
        <v/>
      </c>
      <c r="U19" s="101" t="str">
        <f t="shared" si="9"/>
        <v/>
      </c>
      <c r="V19" s="101" t="str">
        <f t="shared" si="9"/>
        <v/>
      </c>
      <c r="W19" s="101"/>
      <c r="X19" s="102"/>
      <c r="Y19" s="101"/>
      <c r="Z19" s="102"/>
      <c r="AA19" s="102"/>
      <c r="AB19" s="101"/>
      <c r="AC19" s="101"/>
      <c r="AD19" s="102"/>
      <c r="AE19" s="180"/>
      <c r="AF19" s="101"/>
      <c r="AG19" s="101"/>
      <c r="AH19" s="101" t="str">
        <f t="shared" si="6"/>
        <v/>
      </c>
      <c r="AI19" s="101" t="str">
        <f t="shared" si="6"/>
        <v/>
      </c>
      <c r="AJ19" s="130" t="str">
        <f t="shared" si="6"/>
        <v/>
      </c>
      <c r="AK19" s="321"/>
      <c r="AL19" s="279"/>
      <c r="AM19" s="305"/>
      <c r="AN19" s="308"/>
      <c r="AO19" s="311"/>
      <c r="AP19" s="311"/>
      <c r="AQ19" s="311"/>
      <c r="AR19" s="241"/>
      <c r="AS19" s="241"/>
      <c r="AT19" s="241"/>
      <c r="AU19" s="241"/>
      <c r="AV19" s="241"/>
      <c r="AW19" s="241"/>
      <c r="AX19" s="241"/>
      <c r="AY19" s="316"/>
      <c r="AZ19" s="316"/>
      <c r="BA19" s="319"/>
    </row>
    <row r="20" spans="1:53" ht="15" customHeight="1" thickBot="1" x14ac:dyDescent="0.25">
      <c r="A20" s="294"/>
      <c r="B20" s="297"/>
      <c r="C20" s="300"/>
      <c r="D20" s="303"/>
      <c r="E20" s="147"/>
      <c r="F20" s="105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94"/>
      <c r="Y20" s="106"/>
      <c r="Z20" s="194"/>
      <c r="AA20" s="194"/>
      <c r="AB20" s="106"/>
      <c r="AC20" s="106"/>
      <c r="AD20" s="194"/>
      <c r="AE20" s="181"/>
      <c r="AF20" s="106"/>
      <c r="AG20" s="106"/>
      <c r="AH20" s="106"/>
      <c r="AI20" s="106"/>
      <c r="AJ20" s="107"/>
      <c r="AK20" s="322"/>
      <c r="AL20" s="280"/>
      <c r="AM20" s="306"/>
      <c r="AN20" s="309"/>
      <c r="AO20" s="312"/>
      <c r="AP20" s="312"/>
      <c r="AQ20" s="312"/>
      <c r="AR20" s="242"/>
      <c r="AS20" s="242"/>
      <c r="AT20" s="242"/>
      <c r="AU20" s="242"/>
      <c r="AV20" s="242"/>
      <c r="AW20" s="242"/>
      <c r="AX20" s="242"/>
      <c r="AY20" s="317"/>
      <c r="AZ20" s="317"/>
      <c r="BA20" s="320"/>
    </row>
    <row r="21" spans="1:53" ht="15" customHeight="1" x14ac:dyDescent="0.2">
      <c r="A21" s="292">
        <v>4</v>
      </c>
      <c r="B21" s="295" t="str">
        <f>IFERROR(VLOOKUP($C21,Списки!$A$1:$C$4003,2,0),"")</f>
        <v>Плєшко Ярина Миколаївна</v>
      </c>
      <c r="C21" s="343" t="s">
        <v>170</v>
      </c>
      <c r="D21" s="301" t="str">
        <f>IFERROR(VLOOKUP($C21,Списки!$A$1:$C$4003,3,0),"")</f>
        <v>бухгалтер</v>
      </c>
      <c r="E21" s="145"/>
      <c r="F21" s="92" t="str">
        <f>VLOOKUP(F$7,Графік!$M$5:$P$35,3,0)</f>
        <v>Р</v>
      </c>
      <c r="G21" s="124" t="str">
        <f>VLOOKUP(G$7,Графік!$M$5:$P$35,3,0)</f>
        <v>ВВ</v>
      </c>
      <c r="H21" s="124" t="s">
        <v>505</v>
      </c>
      <c r="I21" s="124" t="str">
        <f>VLOOKUP(I$7,Графік!$M$5:$P$35,3,0)</f>
        <v>Р</v>
      </c>
      <c r="J21" s="124" t="str">
        <f>VLOOKUP(J$7,Графік!$M$5:$P$35,3,0)</f>
        <v>Р</v>
      </c>
      <c r="K21" s="124" t="str">
        <f>VLOOKUP(K$7,Графік!$M$5:$P$35,3,0)</f>
        <v>Р</v>
      </c>
      <c r="L21" s="124" t="str">
        <f>VLOOKUP(L$7,Графік!$M$5:$P$35,3,0)</f>
        <v>Р</v>
      </c>
      <c r="M21" s="124" t="str">
        <f>VLOOKUP(M$7,Графік!$M$5:$P$35,3,0)</f>
        <v>Р</v>
      </c>
      <c r="N21" s="124" t="str">
        <f>VLOOKUP(N$7,Графік!$M$5:$P$35,3,0)</f>
        <v>ВВ</v>
      </c>
      <c r="O21" s="124" t="str">
        <f>VLOOKUP(O$7,Графік!$M$5:$P$35,3,0)</f>
        <v>ВВ</v>
      </c>
      <c r="P21" s="124" t="str">
        <f>VLOOKUP(P$7,Графік!$M$5:$P$35,3,0)</f>
        <v>Р</v>
      </c>
      <c r="Q21" s="124" t="str">
        <f>VLOOKUP(Q$7,Графік!$M$5:$P$35,3,0)</f>
        <v>Р</v>
      </c>
      <c r="R21" s="124" t="str">
        <f>VLOOKUP(R$7,Графік!$M$5:$P$35,3,0)</f>
        <v>Р</v>
      </c>
      <c r="S21" s="124" t="str">
        <f>VLOOKUP(S$7,Графік!$M$5:$P$35,3,0)</f>
        <v>Р</v>
      </c>
      <c r="T21" s="124" t="str">
        <f>VLOOKUP(T$7,Графік!$M$5:$P$35,3,0)</f>
        <v>Р</v>
      </c>
      <c r="U21" s="124" t="s">
        <v>505</v>
      </c>
      <c r="V21" s="124" t="str">
        <f>VLOOKUP(V$7,Графік!$M$5:$P$35,3,0)</f>
        <v>ВВ</v>
      </c>
      <c r="W21" s="124" t="str">
        <f>VLOOKUP(W$7,Графік!$M$5:$P$35,3,0)</f>
        <v>Р</v>
      </c>
      <c r="X21" s="159" t="str">
        <f>VLOOKUP(X$7,Графік!$M$5:$P$35,3,0)</f>
        <v>Р</v>
      </c>
      <c r="Y21" s="124" t="str">
        <f>VLOOKUP(Y$7,Графік!$M$5:$P$35,3,0)</f>
        <v>Р</v>
      </c>
      <c r="Z21" s="159" t="str">
        <f>VLOOKUP(Z$7,Графік!$M$5:$P$35,3,0)</f>
        <v>Р</v>
      </c>
      <c r="AA21" s="159" t="str">
        <f>VLOOKUP(AA$7,Графік!$M$5:$P$35,3,0)</f>
        <v>Р</v>
      </c>
      <c r="AB21" s="124" t="str">
        <f>VLOOKUP(AB$7,Графік!$M$5:$P$35,3,0)</f>
        <v>ВВ</v>
      </c>
      <c r="AC21" s="124" t="str">
        <f>VLOOKUP(AC$7,Графік!$M$5:$P$35,3,0)</f>
        <v>ВВ</v>
      </c>
      <c r="AD21" s="159" t="str">
        <f>VLOOKUP(AD$7,Графік!$M$5:$P$35,3,0)</f>
        <v>Р</v>
      </c>
      <c r="AE21" s="188" t="str">
        <f>VLOOKUP(AE$7,Графік!$M$5:$P$35,3,0)</f>
        <v>Р</v>
      </c>
      <c r="AF21" s="124" t="str">
        <f>VLOOKUP(AF$7,Графік!$M$5:$P$35,3,0)</f>
        <v>Р</v>
      </c>
      <c r="AG21" s="124" t="str">
        <f>VLOOKUP(AG$7,Графік!$M$5:$P$35,3,0)</f>
        <v>Р</v>
      </c>
      <c r="AH21" s="124"/>
      <c r="AI21" s="124"/>
      <c r="AJ21" s="125"/>
      <c r="AK21" s="321">
        <f ca="1">SUMIF($F21:$AJ24,"Р",$F22:$AJ22)</f>
        <v>144</v>
      </c>
      <c r="AL21" s="279">
        <f ca="1">SUMIF($F23:$AJ24,"НУ",$F24:$AJ24)</f>
        <v>0</v>
      </c>
      <c r="AM21" s="305">
        <f ca="1">SUMIF(F21:AJ24,"РВ",F22:AJ22)</f>
        <v>16.5</v>
      </c>
      <c r="AN21" s="308">
        <f ca="1">AK21+AL21+AM21</f>
        <v>160.5</v>
      </c>
      <c r="AO21" s="310">
        <f t="shared" ref="AO21" si="10">COUNTIF($F21:$AJ24,"=Р")</f>
        <v>20</v>
      </c>
      <c r="AP21" s="311">
        <f>COUNTIF($F21:$AJ24,"=ВВ")</f>
        <v>6</v>
      </c>
      <c r="AQ21" s="311">
        <f>COUNTIF($F21:$AJ24,"=В")</f>
        <v>0</v>
      </c>
      <c r="AR21" s="241">
        <f>COUNTIF($F21:$AJ24,"=НА")</f>
        <v>0</v>
      </c>
      <c r="AS21" s="241">
        <f>COUNTIF(F21:AJ24,"=ТН")</f>
        <v>0</v>
      </c>
      <c r="AT21" s="241">
        <f>COUNTIF($F21:$AJ24,"=ВД")</f>
        <v>0</v>
      </c>
      <c r="AU21" s="241">
        <f>COUNTIF($F21:$AJ24,"=ВП")</f>
        <v>0</v>
      </c>
      <c r="AV21" s="241">
        <f>COUNTIF($F21:$AJ24,"=ДД")</f>
        <v>0</v>
      </c>
      <c r="AW21" s="241">
        <f>COUNTIF($F21:$AJ24,"=П")</f>
        <v>0</v>
      </c>
      <c r="AX21" s="241">
        <f>COUNTIF($F21:$AJ24,"=ПР")</f>
        <v>0</v>
      </c>
      <c r="AY21" s="316">
        <f>COUNTIF($F21:$AJ24,"=І")</f>
        <v>0</v>
      </c>
      <c r="AZ21" s="316">
        <f>COUNTIF($F21:$AJ24,"=НЗ")</f>
        <v>0</v>
      </c>
      <c r="BA21" s="318">
        <f>IF(C21&gt;1,Графік!$P$36,"")</f>
        <v>160</v>
      </c>
    </row>
    <row r="22" spans="1:53" ht="15" customHeight="1" x14ac:dyDescent="0.2">
      <c r="A22" s="293"/>
      <c r="B22" s="296"/>
      <c r="C22" s="299"/>
      <c r="D22" s="302"/>
      <c r="E22" s="146"/>
      <c r="F22" s="96">
        <f t="shared" ref="F22:V22" si="11">IF(F21="Р",8,"")</f>
        <v>8</v>
      </c>
      <c r="G22" s="97" t="str">
        <f t="shared" si="11"/>
        <v/>
      </c>
      <c r="H22" s="97">
        <v>10</v>
      </c>
      <c r="I22" s="97">
        <f t="shared" si="11"/>
        <v>8</v>
      </c>
      <c r="J22" s="97">
        <f t="shared" si="11"/>
        <v>8</v>
      </c>
      <c r="K22" s="97">
        <f t="shared" si="11"/>
        <v>8</v>
      </c>
      <c r="L22" s="97">
        <f t="shared" si="11"/>
        <v>8</v>
      </c>
      <c r="M22" s="97">
        <f t="shared" si="11"/>
        <v>8</v>
      </c>
      <c r="N22" s="97" t="str">
        <f t="shared" si="11"/>
        <v/>
      </c>
      <c r="O22" s="97" t="str">
        <f t="shared" si="11"/>
        <v/>
      </c>
      <c r="P22" s="97">
        <f t="shared" si="11"/>
        <v>8</v>
      </c>
      <c r="Q22" s="97">
        <f t="shared" si="11"/>
        <v>8</v>
      </c>
      <c r="R22" s="97">
        <f t="shared" si="11"/>
        <v>8</v>
      </c>
      <c r="S22" s="97">
        <f t="shared" si="11"/>
        <v>8</v>
      </c>
      <c r="T22" s="97">
        <f t="shared" si="11"/>
        <v>8</v>
      </c>
      <c r="U22" s="97">
        <v>6.5</v>
      </c>
      <c r="V22" s="97" t="str">
        <f t="shared" si="11"/>
        <v/>
      </c>
      <c r="W22" s="97">
        <v>8</v>
      </c>
      <c r="X22" s="160">
        <v>8</v>
      </c>
      <c r="Y22" s="97">
        <v>8</v>
      </c>
      <c r="Z22" s="160">
        <v>8</v>
      </c>
      <c r="AA22" s="160">
        <v>8</v>
      </c>
      <c r="AB22" s="97"/>
      <c r="AC22" s="97"/>
      <c r="AD22" s="160">
        <v>8</v>
      </c>
      <c r="AE22" s="179">
        <v>8</v>
      </c>
      <c r="AF22" s="97"/>
      <c r="AG22" s="97"/>
      <c r="AH22" s="97"/>
      <c r="AI22" s="97"/>
      <c r="AJ22" s="98"/>
      <c r="AK22" s="321"/>
      <c r="AL22" s="279"/>
      <c r="AM22" s="305"/>
      <c r="AN22" s="308"/>
      <c r="AO22" s="311"/>
      <c r="AP22" s="311"/>
      <c r="AQ22" s="311"/>
      <c r="AR22" s="241"/>
      <c r="AS22" s="241"/>
      <c r="AT22" s="241"/>
      <c r="AU22" s="241"/>
      <c r="AV22" s="241"/>
      <c r="AW22" s="241"/>
      <c r="AX22" s="241"/>
      <c r="AY22" s="316"/>
      <c r="AZ22" s="316"/>
      <c r="BA22" s="319"/>
    </row>
    <row r="23" spans="1:53" ht="15" customHeight="1" x14ac:dyDescent="0.2">
      <c r="A23" s="293"/>
      <c r="B23" s="296"/>
      <c r="C23" s="299"/>
      <c r="D23" s="302"/>
      <c r="E23" s="146"/>
      <c r="F23" s="100" t="str">
        <f t="shared" ref="F23:V23" si="12">IF(F24&gt;0,"НУ","")</f>
        <v/>
      </c>
      <c r="G23" s="101" t="str">
        <f t="shared" si="12"/>
        <v/>
      </c>
      <c r="H23" s="101" t="str">
        <f t="shared" si="12"/>
        <v/>
      </c>
      <c r="I23" s="101" t="str">
        <f t="shared" si="12"/>
        <v/>
      </c>
      <c r="J23" s="101" t="str">
        <f t="shared" si="12"/>
        <v/>
      </c>
      <c r="K23" s="101" t="str">
        <f t="shared" si="12"/>
        <v/>
      </c>
      <c r="L23" s="101" t="str">
        <f t="shared" si="12"/>
        <v/>
      </c>
      <c r="M23" s="101" t="str">
        <f t="shared" si="12"/>
        <v/>
      </c>
      <c r="N23" s="101" t="str">
        <f t="shared" si="12"/>
        <v/>
      </c>
      <c r="O23" s="101" t="str">
        <f t="shared" si="12"/>
        <v/>
      </c>
      <c r="P23" s="101" t="str">
        <f t="shared" si="12"/>
        <v/>
      </c>
      <c r="Q23" s="101" t="str">
        <f t="shared" si="12"/>
        <v/>
      </c>
      <c r="R23" s="101" t="str">
        <f t="shared" si="12"/>
        <v/>
      </c>
      <c r="S23" s="101" t="str">
        <f t="shared" si="12"/>
        <v/>
      </c>
      <c r="T23" s="101" t="str">
        <f t="shared" si="12"/>
        <v/>
      </c>
      <c r="U23" s="101" t="str">
        <f t="shared" si="12"/>
        <v/>
      </c>
      <c r="V23" s="101" t="str">
        <f t="shared" si="12"/>
        <v/>
      </c>
      <c r="W23" s="101"/>
      <c r="X23" s="102"/>
      <c r="Y23" s="101"/>
      <c r="Z23" s="102"/>
      <c r="AA23" s="102"/>
      <c r="AB23" s="101"/>
      <c r="AC23" s="101"/>
      <c r="AD23" s="102"/>
      <c r="AE23" s="180"/>
      <c r="AF23" s="101"/>
      <c r="AG23" s="101"/>
      <c r="AH23" s="101" t="str">
        <f t="shared" si="6"/>
        <v/>
      </c>
      <c r="AI23" s="101" t="str">
        <f t="shared" si="6"/>
        <v/>
      </c>
      <c r="AJ23" s="130" t="str">
        <f t="shared" si="6"/>
        <v/>
      </c>
      <c r="AK23" s="321"/>
      <c r="AL23" s="279"/>
      <c r="AM23" s="305"/>
      <c r="AN23" s="308"/>
      <c r="AO23" s="311"/>
      <c r="AP23" s="311"/>
      <c r="AQ23" s="311"/>
      <c r="AR23" s="241"/>
      <c r="AS23" s="241"/>
      <c r="AT23" s="241"/>
      <c r="AU23" s="241"/>
      <c r="AV23" s="241"/>
      <c r="AW23" s="241"/>
      <c r="AX23" s="241"/>
      <c r="AY23" s="316"/>
      <c r="AZ23" s="316"/>
      <c r="BA23" s="319"/>
    </row>
    <row r="24" spans="1:53" ht="15" customHeight="1" thickBot="1" x14ac:dyDescent="0.25">
      <c r="A24" s="294"/>
      <c r="B24" s="297"/>
      <c r="C24" s="300"/>
      <c r="D24" s="303"/>
      <c r="E24" s="147"/>
      <c r="F24" s="105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94"/>
      <c r="Y24" s="106"/>
      <c r="Z24" s="194"/>
      <c r="AA24" s="194"/>
      <c r="AB24" s="106"/>
      <c r="AC24" s="106"/>
      <c r="AD24" s="194"/>
      <c r="AE24" s="181"/>
      <c r="AF24" s="106"/>
      <c r="AG24" s="106"/>
      <c r="AH24" s="106"/>
      <c r="AI24" s="106"/>
      <c r="AJ24" s="107"/>
      <c r="AK24" s="322"/>
      <c r="AL24" s="280"/>
      <c r="AM24" s="306"/>
      <c r="AN24" s="309"/>
      <c r="AO24" s="312"/>
      <c r="AP24" s="312"/>
      <c r="AQ24" s="312"/>
      <c r="AR24" s="242"/>
      <c r="AS24" s="242"/>
      <c r="AT24" s="242"/>
      <c r="AU24" s="242"/>
      <c r="AV24" s="242"/>
      <c r="AW24" s="242"/>
      <c r="AX24" s="242"/>
      <c r="AY24" s="317"/>
      <c r="AZ24" s="317"/>
      <c r="BA24" s="320"/>
    </row>
    <row r="25" spans="1:53" ht="15" customHeight="1" x14ac:dyDescent="0.2">
      <c r="A25" s="292">
        <v>5</v>
      </c>
      <c r="B25" s="295" t="str">
        <f>IFERROR(VLOOKUP($C25,Списки!$A$1:$C$4003,2,0),"")</f>
        <v>Позднякова Людмила Петрівна</v>
      </c>
      <c r="C25" s="343" t="s">
        <v>172</v>
      </c>
      <c r="D25" s="301" t="str">
        <f>IFERROR(VLOOKUP($C25,Списки!$A$1:$C$4003,3,0),"")</f>
        <v>бухгалтер</v>
      </c>
      <c r="E25" s="145"/>
      <c r="F25" s="92" t="str">
        <f>VLOOKUP(F$7,Графік!$M$5:$P$35,3,0)</f>
        <v>Р</v>
      </c>
      <c r="G25" s="124" t="str">
        <f>VLOOKUP(G$7,Графік!$M$5:$P$35,3,0)</f>
        <v>ВВ</v>
      </c>
      <c r="H25" s="124" t="str">
        <f>VLOOKUP(H$7,Графік!$M$5:$P$35,3,0)</f>
        <v>ВВ</v>
      </c>
      <c r="I25" s="124" t="str">
        <f>VLOOKUP(I$7,Графік!$M$5:$P$35,3,0)</f>
        <v>Р</v>
      </c>
      <c r="J25" s="124" t="str">
        <f>VLOOKUP(J$7,Графік!$M$5:$P$35,3,0)</f>
        <v>Р</v>
      </c>
      <c r="K25" s="124" t="str">
        <f>VLOOKUP(K$7,Графік!$M$5:$P$35,3,0)</f>
        <v>Р</v>
      </c>
      <c r="L25" s="124" t="str">
        <f>VLOOKUP(L$7,Графік!$M$5:$P$35,3,0)</f>
        <v>Р</v>
      </c>
      <c r="M25" s="124" t="str">
        <f>VLOOKUP(M$7,Графік!$M$5:$P$35,3,0)</f>
        <v>Р</v>
      </c>
      <c r="N25" s="124" t="str">
        <f>VLOOKUP(N$7,Графік!$M$5:$P$35,3,0)</f>
        <v>ВВ</v>
      </c>
      <c r="O25" s="124" t="str">
        <f>VLOOKUP(O$7,Графік!$M$5:$P$35,3,0)</f>
        <v>ВВ</v>
      </c>
      <c r="P25" s="124" t="str">
        <f>VLOOKUP(P$7,Графік!$M$5:$P$35,3,0)</f>
        <v>Р</v>
      </c>
      <c r="Q25" s="124" t="str">
        <f>VLOOKUP(Q$7,Графік!$M$5:$P$35,3,0)</f>
        <v>Р</v>
      </c>
      <c r="R25" s="124" t="str">
        <f>VLOOKUP(R$7,Графік!$M$5:$P$35,3,0)</f>
        <v>Р</v>
      </c>
      <c r="S25" s="124" t="str">
        <f>VLOOKUP(S$7,Графік!$M$5:$P$35,3,0)</f>
        <v>Р</v>
      </c>
      <c r="T25" s="124" t="str">
        <f>VLOOKUP(T$7,Графік!$M$5:$P$35,3,0)</f>
        <v>Р</v>
      </c>
      <c r="U25" s="124" t="str">
        <f>VLOOKUP(U$7,Графік!$M$5:$P$35,3,0)</f>
        <v>ВВ</v>
      </c>
      <c r="V25" s="124" t="str">
        <f>VLOOKUP(V$7,Графік!$M$5:$P$35,3,0)</f>
        <v>ВВ</v>
      </c>
      <c r="W25" s="124" t="str">
        <f>VLOOKUP(W$7,Графік!$M$5:$P$35,3,0)</f>
        <v>Р</v>
      </c>
      <c r="X25" s="159" t="str">
        <f>VLOOKUP(X$7,Графік!$M$5:$P$35,3,0)</f>
        <v>Р</v>
      </c>
      <c r="Y25" s="124" t="str">
        <f>VLOOKUP(Y$7,Графік!$M$5:$P$35,3,0)</f>
        <v>Р</v>
      </c>
      <c r="Z25" s="159" t="str">
        <f>VLOOKUP(Z$7,Графік!$M$5:$P$35,3,0)</f>
        <v>Р</v>
      </c>
      <c r="AA25" s="159" t="str">
        <f>VLOOKUP(AA$7,Графік!$M$5:$P$35,3,0)</f>
        <v>Р</v>
      </c>
      <c r="AB25" s="124" t="str">
        <f>VLOOKUP(AB$7,Графік!$M$5:$P$35,3,0)</f>
        <v>ВВ</v>
      </c>
      <c r="AC25" s="124" t="str">
        <f>VLOOKUP(AC$7,Графік!$M$5:$P$35,3,0)</f>
        <v>ВВ</v>
      </c>
      <c r="AD25" s="159" t="str">
        <f>VLOOKUP(AD$7,Графік!$M$5:$P$35,3,0)</f>
        <v>Р</v>
      </c>
      <c r="AE25" s="188" t="str">
        <f>VLOOKUP(AE$7,Графік!$M$5:$P$35,3,0)</f>
        <v>Р</v>
      </c>
      <c r="AF25" s="124" t="str">
        <f>VLOOKUP(AF$7,Графік!$M$5:$P$35,3,0)</f>
        <v>Р</v>
      </c>
      <c r="AG25" s="124" t="str">
        <f>VLOOKUP(AG$7,Графік!$M$5:$P$35,3,0)</f>
        <v>Р</v>
      </c>
      <c r="AH25" s="124"/>
      <c r="AI25" s="124"/>
      <c r="AJ25" s="125"/>
      <c r="AK25" s="321">
        <f ca="1">SUMIF($F25:$AJ28,"Р",$F26:$AJ26)</f>
        <v>144</v>
      </c>
      <c r="AL25" s="279">
        <f ca="1">SUMIF($F27:$AJ28,"НУ",$F28:$AJ28)</f>
        <v>0</v>
      </c>
      <c r="AM25" s="305">
        <f ca="1">SUMIF(F25:AJ28,"РВ",F26:AJ26)</f>
        <v>0</v>
      </c>
      <c r="AN25" s="308">
        <f ca="1">AK25+AL25+AM25</f>
        <v>144</v>
      </c>
      <c r="AO25" s="310">
        <f t="shared" ref="AO25" si="13">COUNTIF($F25:$AJ28,"=Р")</f>
        <v>20</v>
      </c>
      <c r="AP25" s="311">
        <f>COUNTIF($F25:$AJ28,"=ВВ")</f>
        <v>8</v>
      </c>
      <c r="AQ25" s="311">
        <f>COUNTIF($F25:$AJ28,"=В")</f>
        <v>0</v>
      </c>
      <c r="AR25" s="241">
        <f>COUNTIF($F25:$AJ28,"=НА")</f>
        <v>0</v>
      </c>
      <c r="AS25" s="241">
        <f>COUNTIF(F25:AJ28,"=ТН")</f>
        <v>0</v>
      </c>
      <c r="AT25" s="241">
        <f>COUNTIF($F25:$AJ28,"=ВД")</f>
        <v>0</v>
      </c>
      <c r="AU25" s="241">
        <f>COUNTIF($F25:$AJ28,"=ВП")</f>
        <v>0</v>
      </c>
      <c r="AV25" s="241">
        <f>COUNTIF($F25:$AJ28,"=ДД")</f>
        <v>0</v>
      </c>
      <c r="AW25" s="241">
        <f>COUNTIF($F25:$AJ28,"=П")</f>
        <v>0</v>
      </c>
      <c r="AX25" s="241">
        <f>COUNTIF($F25:$AJ28,"=ПР")</f>
        <v>0</v>
      </c>
      <c r="AY25" s="316">
        <f>COUNTIF($F25:$AJ28,"=І")</f>
        <v>0</v>
      </c>
      <c r="AZ25" s="316">
        <f>COUNTIF($F25:$AJ28,"=НЗ")</f>
        <v>0</v>
      </c>
      <c r="BA25" s="318">
        <f>IF(C25&gt;1,Графік!$P$36,"")</f>
        <v>160</v>
      </c>
    </row>
    <row r="26" spans="1:53" ht="15" customHeight="1" x14ac:dyDescent="0.2">
      <c r="A26" s="293"/>
      <c r="B26" s="296"/>
      <c r="C26" s="299"/>
      <c r="D26" s="302"/>
      <c r="E26" s="146"/>
      <c r="F26" s="96">
        <f t="shared" ref="F26:V26" si="14">IF(F25="Р",8,"")</f>
        <v>8</v>
      </c>
      <c r="G26" s="97" t="str">
        <f t="shared" si="14"/>
        <v/>
      </c>
      <c r="H26" s="97" t="str">
        <f t="shared" si="14"/>
        <v/>
      </c>
      <c r="I26" s="97">
        <f t="shared" si="14"/>
        <v>8</v>
      </c>
      <c r="J26" s="97">
        <f t="shared" si="14"/>
        <v>8</v>
      </c>
      <c r="K26" s="97">
        <f t="shared" si="14"/>
        <v>8</v>
      </c>
      <c r="L26" s="97">
        <f t="shared" si="14"/>
        <v>8</v>
      </c>
      <c r="M26" s="97">
        <f t="shared" si="14"/>
        <v>8</v>
      </c>
      <c r="N26" s="97" t="str">
        <f t="shared" si="14"/>
        <v/>
      </c>
      <c r="O26" s="97" t="str">
        <f t="shared" si="14"/>
        <v/>
      </c>
      <c r="P26" s="97">
        <f t="shared" si="14"/>
        <v>8</v>
      </c>
      <c r="Q26" s="97">
        <f t="shared" si="14"/>
        <v>8</v>
      </c>
      <c r="R26" s="97">
        <f t="shared" si="14"/>
        <v>8</v>
      </c>
      <c r="S26" s="97">
        <f t="shared" si="14"/>
        <v>8</v>
      </c>
      <c r="T26" s="97">
        <f t="shared" si="14"/>
        <v>8</v>
      </c>
      <c r="U26" s="97" t="str">
        <f t="shared" si="14"/>
        <v/>
      </c>
      <c r="V26" s="97" t="str">
        <f t="shared" si="14"/>
        <v/>
      </c>
      <c r="W26" s="97">
        <v>8</v>
      </c>
      <c r="X26" s="160">
        <v>8</v>
      </c>
      <c r="Y26" s="97">
        <v>8</v>
      </c>
      <c r="Z26" s="160">
        <v>8</v>
      </c>
      <c r="AA26" s="160">
        <v>8</v>
      </c>
      <c r="AB26" s="97"/>
      <c r="AC26" s="97"/>
      <c r="AD26" s="160">
        <v>8</v>
      </c>
      <c r="AE26" s="179">
        <v>8</v>
      </c>
      <c r="AF26" s="97"/>
      <c r="AG26" s="97"/>
      <c r="AH26" s="97"/>
      <c r="AI26" s="97"/>
      <c r="AJ26" s="98"/>
      <c r="AK26" s="321"/>
      <c r="AL26" s="279"/>
      <c r="AM26" s="305"/>
      <c r="AN26" s="308"/>
      <c r="AO26" s="311"/>
      <c r="AP26" s="311"/>
      <c r="AQ26" s="311"/>
      <c r="AR26" s="241"/>
      <c r="AS26" s="241"/>
      <c r="AT26" s="241"/>
      <c r="AU26" s="241"/>
      <c r="AV26" s="241"/>
      <c r="AW26" s="241"/>
      <c r="AX26" s="241"/>
      <c r="AY26" s="316"/>
      <c r="AZ26" s="316"/>
      <c r="BA26" s="319"/>
    </row>
    <row r="27" spans="1:53" ht="15" customHeight="1" x14ac:dyDescent="0.2">
      <c r="A27" s="293"/>
      <c r="B27" s="296"/>
      <c r="C27" s="299"/>
      <c r="D27" s="302"/>
      <c r="E27" s="146"/>
      <c r="F27" s="100" t="str">
        <f t="shared" ref="F27:V27" si="15">IF(F28&gt;0,"НУ","")</f>
        <v/>
      </c>
      <c r="G27" s="101" t="str">
        <f t="shared" si="15"/>
        <v/>
      </c>
      <c r="H27" s="101" t="str">
        <f t="shared" si="15"/>
        <v/>
      </c>
      <c r="I27" s="101" t="str">
        <f t="shared" si="15"/>
        <v/>
      </c>
      <c r="J27" s="101" t="str">
        <f t="shared" si="15"/>
        <v/>
      </c>
      <c r="K27" s="101" t="str">
        <f t="shared" si="15"/>
        <v/>
      </c>
      <c r="L27" s="101" t="str">
        <f t="shared" si="15"/>
        <v/>
      </c>
      <c r="M27" s="101" t="str">
        <f t="shared" si="15"/>
        <v/>
      </c>
      <c r="N27" s="101" t="str">
        <f t="shared" si="15"/>
        <v/>
      </c>
      <c r="O27" s="101" t="str">
        <f t="shared" si="15"/>
        <v/>
      </c>
      <c r="P27" s="101" t="str">
        <f t="shared" si="15"/>
        <v/>
      </c>
      <c r="Q27" s="101" t="str">
        <f t="shared" si="15"/>
        <v/>
      </c>
      <c r="R27" s="101" t="str">
        <f t="shared" si="15"/>
        <v/>
      </c>
      <c r="S27" s="101" t="str">
        <f t="shared" si="15"/>
        <v/>
      </c>
      <c r="T27" s="101" t="str">
        <f t="shared" si="15"/>
        <v/>
      </c>
      <c r="U27" s="101" t="str">
        <f t="shared" si="15"/>
        <v/>
      </c>
      <c r="V27" s="101" t="str">
        <f t="shared" si="15"/>
        <v/>
      </c>
      <c r="W27" s="101"/>
      <c r="X27" s="102"/>
      <c r="Y27" s="101"/>
      <c r="Z27" s="102"/>
      <c r="AA27" s="102"/>
      <c r="AB27" s="101"/>
      <c r="AC27" s="101"/>
      <c r="AD27" s="102"/>
      <c r="AE27" s="180"/>
      <c r="AF27" s="101"/>
      <c r="AG27" s="101"/>
      <c r="AH27" s="101" t="str">
        <f t="shared" si="6"/>
        <v/>
      </c>
      <c r="AI27" s="101" t="str">
        <f t="shared" si="6"/>
        <v/>
      </c>
      <c r="AJ27" s="130" t="str">
        <f t="shared" si="6"/>
        <v/>
      </c>
      <c r="AK27" s="321"/>
      <c r="AL27" s="279"/>
      <c r="AM27" s="305"/>
      <c r="AN27" s="308"/>
      <c r="AO27" s="311"/>
      <c r="AP27" s="311"/>
      <c r="AQ27" s="311"/>
      <c r="AR27" s="241"/>
      <c r="AS27" s="241"/>
      <c r="AT27" s="241"/>
      <c r="AU27" s="241"/>
      <c r="AV27" s="241"/>
      <c r="AW27" s="241"/>
      <c r="AX27" s="241"/>
      <c r="AY27" s="316"/>
      <c r="AZ27" s="316"/>
      <c r="BA27" s="319"/>
    </row>
    <row r="28" spans="1:53" ht="15" customHeight="1" thickBot="1" x14ac:dyDescent="0.25">
      <c r="A28" s="294"/>
      <c r="B28" s="297"/>
      <c r="C28" s="300"/>
      <c r="D28" s="303"/>
      <c r="E28" s="147"/>
      <c r="F28" s="105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94"/>
      <c r="Y28" s="106"/>
      <c r="Z28" s="194"/>
      <c r="AA28" s="194"/>
      <c r="AB28" s="106"/>
      <c r="AC28" s="106"/>
      <c r="AD28" s="194"/>
      <c r="AE28" s="181"/>
      <c r="AF28" s="106"/>
      <c r="AG28" s="106"/>
      <c r="AH28" s="106"/>
      <c r="AI28" s="106"/>
      <c r="AJ28" s="107"/>
      <c r="AK28" s="322"/>
      <c r="AL28" s="280"/>
      <c r="AM28" s="306"/>
      <c r="AN28" s="309"/>
      <c r="AO28" s="312"/>
      <c r="AP28" s="312"/>
      <c r="AQ28" s="312"/>
      <c r="AR28" s="242"/>
      <c r="AS28" s="242"/>
      <c r="AT28" s="242"/>
      <c r="AU28" s="242"/>
      <c r="AV28" s="242"/>
      <c r="AW28" s="242"/>
      <c r="AX28" s="242"/>
      <c r="AY28" s="317"/>
      <c r="AZ28" s="317"/>
      <c r="BA28" s="320"/>
    </row>
    <row r="29" spans="1:53" ht="15" customHeight="1" x14ac:dyDescent="0.2">
      <c r="A29" s="292">
        <v>6</v>
      </c>
      <c r="B29" s="295" t="str">
        <f>IFERROR(VLOOKUP($C29,Списки!$A$1:$C$4003,2,0),"")</f>
        <v>Пуюл Наталя Анатоліївна</v>
      </c>
      <c r="C29" s="343" t="s">
        <v>174</v>
      </c>
      <c r="D29" s="301" t="str">
        <f>IFERROR(VLOOKUP($C29,Списки!$A$1:$C$4003,3,0),"")</f>
        <v>бухгалтер</v>
      </c>
      <c r="E29" s="145"/>
      <c r="F29" s="92" t="str">
        <f>VLOOKUP(F$7,Графік!$M$5:$P$35,3,0)</f>
        <v>Р</v>
      </c>
      <c r="G29" s="124" t="str">
        <f>VLOOKUP(G$7,Графік!$M$5:$P$35,3,0)</f>
        <v>ВВ</v>
      </c>
      <c r="H29" s="124" t="str">
        <f>VLOOKUP(H$7,Графік!$M$5:$P$35,3,0)</f>
        <v>ВВ</v>
      </c>
      <c r="I29" s="124" t="str">
        <f>VLOOKUP(I$7,Графік!$M$5:$P$35,3,0)</f>
        <v>Р</v>
      </c>
      <c r="J29" s="124" t="str">
        <f>VLOOKUP(J$7,Графік!$M$5:$P$35,3,0)</f>
        <v>Р</v>
      </c>
      <c r="K29" s="124" t="str">
        <f>VLOOKUP(K$7,Графік!$M$5:$P$35,3,0)</f>
        <v>Р</v>
      </c>
      <c r="L29" s="124" t="str">
        <f>VLOOKUP(L$7,Графік!$M$5:$P$35,3,0)</f>
        <v>Р</v>
      </c>
      <c r="M29" s="124" t="str">
        <f>VLOOKUP(M$7,Графік!$M$5:$P$35,3,0)</f>
        <v>Р</v>
      </c>
      <c r="N29" s="124" t="str">
        <f>VLOOKUP(N$7,Графік!$M$5:$P$35,3,0)</f>
        <v>ВВ</v>
      </c>
      <c r="O29" s="124" t="str">
        <f>VLOOKUP(O$7,Графік!$M$5:$P$35,3,0)</f>
        <v>ВВ</v>
      </c>
      <c r="P29" s="124" t="str">
        <f>VLOOKUP(P$7,Графік!$M$5:$P$35,3,0)</f>
        <v>Р</v>
      </c>
      <c r="Q29" s="124" t="str">
        <f>VLOOKUP(Q$7,Графік!$M$5:$P$35,3,0)</f>
        <v>Р</v>
      </c>
      <c r="R29" s="124" t="str">
        <f>VLOOKUP(R$7,Графік!$M$5:$P$35,3,0)</f>
        <v>Р</v>
      </c>
      <c r="S29" s="124" t="str">
        <f>VLOOKUP(S$7,Графік!$M$5:$P$35,3,0)</f>
        <v>Р</v>
      </c>
      <c r="T29" s="124" t="str">
        <f>VLOOKUP(T$7,Графік!$M$5:$P$35,3,0)</f>
        <v>Р</v>
      </c>
      <c r="U29" s="124" t="str">
        <f>VLOOKUP(U$7,Графік!$M$5:$P$35,3,0)</f>
        <v>ВВ</v>
      </c>
      <c r="V29" s="124" t="str">
        <f>VLOOKUP(V$7,Графік!$M$5:$P$35,3,0)</f>
        <v>ВВ</v>
      </c>
      <c r="W29" s="124" t="str">
        <f>VLOOKUP(W$7,Графік!$M$5:$P$35,3,0)</f>
        <v>Р</v>
      </c>
      <c r="X29" s="159" t="str">
        <f>VLOOKUP(X$7,Графік!$M$5:$P$35,3,0)</f>
        <v>Р</v>
      </c>
      <c r="Y29" s="124" t="str">
        <f>VLOOKUP(Y$7,Графік!$M$5:$P$35,3,0)</f>
        <v>Р</v>
      </c>
      <c r="Z29" s="159" t="str">
        <f>VLOOKUP(Z$7,Графік!$M$5:$P$35,3,0)</f>
        <v>Р</v>
      </c>
      <c r="AA29" s="159" t="str">
        <f>VLOOKUP(AA$7,Графік!$M$5:$P$35,3,0)</f>
        <v>Р</v>
      </c>
      <c r="AB29" s="124" t="str">
        <f>VLOOKUP(AB$7,Графік!$M$5:$P$35,3,0)</f>
        <v>ВВ</v>
      </c>
      <c r="AC29" s="124" t="str">
        <f>VLOOKUP(AC$7,Графік!$M$5:$P$35,3,0)</f>
        <v>ВВ</v>
      </c>
      <c r="AD29" s="159" t="str">
        <f>VLOOKUP(AD$7,Графік!$M$5:$P$35,3,0)</f>
        <v>Р</v>
      </c>
      <c r="AE29" s="188" t="str">
        <f>VLOOKUP(AE$7,Графік!$M$5:$P$35,3,0)</f>
        <v>Р</v>
      </c>
      <c r="AF29" s="124" t="str">
        <f>VLOOKUP(AF$7,Графік!$M$5:$P$35,3,0)</f>
        <v>Р</v>
      </c>
      <c r="AG29" s="124" t="str">
        <f>VLOOKUP(AG$7,Графік!$M$5:$P$35,3,0)</f>
        <v>Р</v>
      </c>
      <c r="AH29" s="124"/>
      <c r="AI29" s="124"/>
      <c r="AJ29" s="125"/>
      <c r="AK29" s="321">
        <f ca="1">SUMIF($F29:$AJ32,"Р",$F30:$AJ30)</f>
        <v>144</v>
      </c>
      <c r="AL29" s="279">
        <f ca="1">SUMIF($F31:$AJ32,"НУ",$F32:$AJ32)</f>
        <v>0</v>
      </c>
      <c r="AM29" s="305">
        <f ca="1">SUMIF(F29:AJ32,"РВ",F30:AJ30)</f>
        <v>0</v>
      </c>
      <c r="AN29" s="308">
        <f ca="1">AK29+AL29+AM29</f>
        <v>144</v>
      </c>
      <c r="AO29" s="310">
        <f t="shared" ref="AO29" si="16">COUNTIF($F29:$AJ32,"=Р")</f>
        <v>20</v>
      </c>
      <c r="AP29" s="311">
        <f>COUNTIF($F29:$AJ32,"=ВВ")</f>
        <v>8</v>
      </c>
      <c r="AQ29" s="311">
        <f>COUNTIF($F29:$AJ32,"=В")</f>
        <v>0</v>
      </c>
      <c r="AR29" s="241">
        <f>COUNTIF($F29:$AJ32,"=НА")</f>
        <v>0</v>
      </c>
      <c r="AS29" s="241">
        <f>COUNTIF(F29:AJ32,"=ТН")</f>
        <v>0</v>
      </c>
      <c r="AT29" s="241">
        <f>COUNTIF($F29:$AJ32,"=ВД")</f>
        <v>0</v>
      </c>
      <c r="AU29" s="241">
        <f>COUNTIF($F29:$AJ32,"=ВП")</f>
        <v>0</v>
      </c>
      <c r="AV29" s="241">
        <f>COUNTIF($F29:$AJ32,"=ДД")</f>
        <v>0</v>
      </c>
      <c r="AW29" s="241">
        <f>COUNTIF($F29:$AJ32,"=П")</f>
        <v>0</v>
      </c>
      <c r="AX29" s="241">
        <f>COUNTIF($F29:$AJ32,"=ПР")</f>
        <v>0</v>
      </c>
      <c r="AY29" s="316">
        <f>COUNTIF($F29:$AJ32,"=І")</f>
        <v>0</v>
      </c>
      <c r="AZ29" s="316">
        <f>COUNTIF($F29:$AJ32,"=НЗ")</f>
        <v>0</v>
      </c>
      <c r="BA29" s="318">
        <f>IF(C29&gt;1,Графік!$P$36,"")</f>
        <v>160</v>
      </c>
    </row>
    <row r="30" spans="1:53" ht="15" customHeight="1" x14ac:dyDescent="0.2">
      <c r="A30" s="293"/>
      <c r="B30" s="296"/>
      <c r="C30" s="299"/>
      <c r="D30" s="302"/>
      <c r="E30" s="146"/>
      <c r="F30" s="96">
        <f t="shared" ref="F30:T30" si="17">IF(F29="Р",8,"")</f>
        <v>8</v>
      </c>
      <c r="G30" s="97" t="str">
        <f t="shared" si="17"/>
        <v/>
      </c>
      <c r="H30" s="97" t="str">
        <f t="shared" si="17"/>
        <v/>
      </c>
      <c r="I30" s="97">
        <f t="shared" si="17"/>
        <v>8</v>
      </c>
      <c r="J30" s="97">
        <f t="shared" si="17"/>
        <v>8</v>
      </c>
      <c r="K30" s="97">
        <f t="shared" si="17"/>
        <v>8</v>
      </c>
      <c r="L30" s="97">
        <f t="shared" si="17"/>
        <v>8</v>
      </c>
      <c r="M30" s="97">
        <f t="shared" si="17"/>
        <v>8</v>
      </c>
      <c r="N30" s="97" t="str">
        <f t="shared" si="17"/>
        <v/>
      </c>
      <c r="O30" s="97" t="str">
        <f t="shared" si="17"/>
        <v/>
      </c>
      <c r="P30" s="97">
        <f t="shared" si="17"/>
        <v>8</v>
      </c>
      <c r="Q30" s="97">
        <f t="shared" si="17"/>
        <v>8</v>
      </c>
      <c r="R30" s="97">
        <f t="shared" si="17"/>
        <v>8</v>
      </c>
      <c r="S30" s="97">
        <f t="shared" si="17"/>
        <v>8</v>
      </c>
      <c r="T30" s="97">
        <f t="shared" si="17"/>
        <v>8</v>
      </c>
      <c r="U30" s="97"/>
      <c r="V30" s="97"/>
      <c r="W30" s="97">
        <v>8</v>
      </c>
      <c r="X30" s="160">
        <v>8</v>
      </c>
      <c r="Y30" s="97">
        <v>8</v>
      </c>
      <c r="Z30" s="160">
        <v>8</v>
      </c>
      <c r="AA30" s="160">
        <v>8</v>
      </c>
      <c r="AB30" s="97"/>
      <c r="AC30" s="97"/>
      <c r="AD30" s="160">
        <v>8</v>
      </c>
      <c r="AE30" s="179">
        <v>8</v>
      </c>
      <c r="AF30" s="97"/>
      <c r="AG30" s="97"/>
      <c r="AH30" s="97"/>
      <c r="AI30" s="97"/>
      <c r="AJ30" s="98"/>
      <c r="AK30" s="321"/>
      <c r="AL30" s="279"/>
      <c r="AM30" s="305"/>
      <c r="AN30" s="308"/>
      <c r="AO30" s="311"/>
      <c r="AP30" s="311"/>
      <c r="AQ30" s="311"/>
      <c r="AR30" s="241"/>
      <c r="AS30" s="241"/>
      <c r="AT30" s="241"/>
      <c r="AU30" s="241"/>
      <c r="AV30" s="241"/>
      <c r="AW30" s="241"/>
      <c r="AX30" s="241"/>
      <c r="AY30" s="316"/>
      <c r="AZ30" s="316"/>
      <c r="BA30" s="319"/>
    </row>
    <row r="31" spans="1:53" ht="15" customHeight="1" x14ac:dyDescent="0.2">
      <c r="A31" s="293"/>
      <c r="B31" s="296"/>
      <c r="C31" s="299"/>
      <c r="D31" s="302"/>
      <c r="E31" s="146"/>
      <c r="F31" s="100" t="str">
        <f t="shared" ref="F31:R31" si="18">IF(F32&gt;0,"НУ","")</f>
        <v/>
      </c>
      <c r="G31" s="101" t="str">
        <f t="shared" si="18"/>
        <v/>
      </c>
      <c r="H31" s="101" t="str">
        <f t="shared" si="18"/>
        <v/>
      </c>
      <c r="I31" s="101" t="str">
        <f t="shared" si="18"/>
        <v/>
      </c>
      <c r="J31" s="101" t="str">
        <f t="shared" si="18"/>
        <v/>
      </c>
      <c r="K31" s="101" t="str">
        <f t="shared" si="18"/>
        <v/>
      </c>
      <c r="L31" s="101" t="str">
        <f t="shared" si="18"/>
        <v/>
      </c>
      <c r="M31" s="101" t="str">
        <f t="shared" si="18"/>
        <v/>
      </c>
      <c r="N31" s="101" t="str">
        <f t="shared" si="18"/>
        <v/>
      </c>
      <c r="O31" s="101" t="str">
        <f t="shared" si="18"/>
        <v/>
      </c>
      <c r="P31" s="101" t="str">
        <f t="shared" si="18"/>
        <v/>
      </c>
      <c r="Q31" s="101" t="str">
        <f t="shared" si="18"/>
        <v/>
      </c>
      <c r="R31" s="101" t="str">
        <f t="shared" si="18"/>
        <v/>
      </c>
      <c r="S31" s="101"/>
      <c r="T31" s="101"/>
      <c r="U31" s="101"/>
      <c r="V31" s="101"/>
      <c r="W31" s="101"/>
      <c r="X31" s="102"/>
      <c r="Y31" s="101"/>
      <c r="Z31" s="102"/>
      <c r="AA31" s="102"/>
      <c r="AB31" s="101"/>
      <c r="AC31" s="101"/>
      <c r="AD31" s="102"/>
      <c r="AE31" s="180"/>
      <c r="AF31" s="101"/>
      <c r="AG31" s="101"/>
      <c r="AH31" s="101" t="str">
        <f t="shared" si="6"/>
        <v/>
      </c>
      <c r="AI31" s="101" t="str">
        <f t="shared" si="6"/>
        <v/>
      </c>
      <c r="AJ31" s="130" t="str">
        <f t="shared" si="6"/>
        <v/>
      </c>
      <c r="AK31" s="321"/>
      <c r="AL31" s="279"/>
      <c r="AM31" s="305"/>
      <c r="AN31" s="308"/>
      <c r="AO31" s="311"/>
      <c r="AP31" s="311"/>
      <c r="AQ31" s="311"/>
      <c r="AR31" s="241"/>
      <c r="AS31" s="241"/>
      <c r="AT31" s="241"/>
      <c r="AU31" s="241"/>
      <c r="AV31" s="241"/>
      <c r="AW31" s="241"/>
      <c r="AX31" s="241"/>
      <c r="AY31" s="316"/>
      <c r="AZ31" s="316"/>
      <c r="BA31" s="319"/>
    </row>
    <row r="32" spans="1:53" ht="15" customHeight="1" thickBot="1" x14ac:dyDescent="0.25">
      <c r="A32" s="294"/>
      <c r="B32" s="297"/>
      <c r="C32" s="300"/>
      <c r="D32" s="303"/>
      <c r="E32" s="147"/>
      <c r="F32" s="105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94"/>
      <c r="Y32" s="106"/>
      <c r="Z32" s="194"/>
      <c r="AA32" s="194"/>
      <c r="AB32" s="106"/>
      <c r="AC32" s="106"/>
      <c r="AD32" s="194"/>
      <c r="AE32" s="181"/>
      <c r="AF32" s="106"/>
      <c r="AG32" s="106"/>
      <c r="AH32" s="106"/>
      <c r="AI32" s="106"/>
      <c r="AJ32" s="107"/>
      <c r="AK32" s="322"/>
      <c r="AL32" s="280"/>
      <c r="AM32" s="306"/>
      <c r="AN32" s="309"/>
      <c r="AO32" s="312"/>
      <c r="AP32" s="312"/>
      <c r="AQ32" s="312"/>
      <c r="AR32" s="242"/>
      <c r="AS32" s="242"/>
      <c r="AT32" s="242"/>
      <c r="AU32" s="242"/>
      <c r="AV32" s="242"/>
      <c r="AW32" s="242"/>
      <c r="AX32" s="242"/>
      <c r="AY32" s="317"/>
      <c r="AZ32" s="317"/>
      <c r="BA32" s="320"/>
    </row>
    <row r="33" spans="1:53" ht="15" customHeight="1" x14ac:dyDescent="0.2">
      <c r="A33" s="292">
        <v>7</v>
      </c>
      <c r="B33" s="295" t="str">
        <f>IFERROR(VLOOKUP($C33,Списки!$A$1:$C$4003,2,0),"")</f>
        <v>Ряба Людмила Іванівна</v>
      </c>
      <c r="C33" s="343" t="s">
        <v>176</v>
      </c>
      <c r="D33" s="301" t="str">
        <f>IFERROR(VLOOKUP($C33,Списки!$A$1:$C$4003,3,0),"")</f>
        <v>провідний бухгалтер</v>
      </c>
      <c r="E33" s="145"/>
      <c r="F33" s="92" t="str">
        <f>VLOOKUP(F$7,Графік!$M$5:$P$35,3,0)</f>
        <v>Р</v>
      </c>
      <c r="G33" s="124" t="str">
        <f>VLOOKUP(G$7,Графік!$M$5:$P$35,3,0)</f>
        <v>ВВ</v>
      </c>
      <c r="H33" s="124" t="str">
        <f>VLOOKUP(H$7,Графік!$M$5:$P$35,3,0)</f>
        <v>ВВ</v>
      </c>
      <c r="I33" s="124" t="str">
        <f>VLOOKUP(I$7,Графік!$M$5:$P$35,3,0)</f>
        <v>Р</v>
      </c>
      <c r="J33" s="124" t="str">
        <f>VLOOKUP(J$7,Графік!$M$5:$P$35,3,0)</f>
        <v>Р</v>
      </c>
      <c r="K33" s="124" t="str">
        <f>VLOOKUP(K$7,Графік!$M$5:$P$35,3,0)</f>
        <v>Р</v>
      </c>
      <c r="L33" s="124" t="str">
        <f>VLOOKUP(L$7,Графік!$M$5:$P$35,3,0)</f>
        <v>Р</v>
      </c>
      <c r="M33" s="124" t="str">
        <f>VLOOKUP(M$7,Графік!$M$5:$P$35,3,0)</f>
        <v>Р</v>
      </c>
      <c r="N33" s="124" t="str">
        <f>VLOOKUP(N$7,Графік!$M$5:$P$35,3,0)</f>
        <v>ВВ</v>
      </c>
      <c r="O33" s="124" t="str">
        <f>VLOOKUP(O$7,Графік!$M$5:$P$35,3,0)</f>
        <v>ВВ</v>
      </c>
      <c r="P33" s="124" t="str">
        <f>VLOOKUP(P$7,Графік!$M$5:$P$35,3,0)</f>
        <v>Р</v>
      </c>
      <c r="Q33" s="124" t="str">
        <f>VLOOKUP(Q$7,Графік!$M$5:$P$35,3,0)</f>
        <v>Р</v>
      </c>
      <c r="R33" s="124" t="str">
        <f>VLOOKUP(R$7,Графік!$M$5:$P$35,3,0)</f>
        <v>Р</v>
      </c>
      <c r="S33" s="124" t="str">
        <f>VLOOKUP(S$7,Графік!$M$5:$P$35,3,0)</f>
        <v>Р</v>
      </c>
      <c r="T33" s="124" t="str">
        <f>VLOOKUP(T$7,Графік!$M$5:$P$35,3,0)</f>
        <v>Р</v>
      </c>
      <c r="U33" s="124" t="str">
        <f>VLOOKUP(U$7,Графік!$M$5:$P$35,3,0)</f>
        <v>ВВ</v>
      </c>
      <c r="V33" s="124" t="str">
        <f>VLOOKUP(V$7,Графік!$M$5:$P$35,3,0)</f>
        <v>ВВ</v>
      </c>
      <c r="W33" s="124" t="str">
        <f>VLOOKUP(W$7,Графік!$M$5:$P$35,3,0)</f>
        <v>Р</v>
      </c>
      <c r="X33" s="159" t="str">
        <f>VLOOKUP(X$7,Графік!$M$5:$P$35,3,0)</f>
        <v>Р</v>
      </c>
      <c r="Y33" s="124" t="str">
        <f>VLOOKUP(Y$7,Графік!$M$5:$P$35,3,0)</f>
        <v>Р</v>
      </c>
      <c r="Z33" s="159" t="str">
        <f>VLOOKUP(Z$7,Графік!$M$5:$P$35,3,0)</f>
        <v>Р</v>
      </c>
      <c r="AA33" s="159" t="str">
        <f>VLOOKUP(AA$7,Графік!$M$5:$P$35,3,0)</f>
        <v>Р</v>
      </c>
      <c r="AB33" s="124" t="str">
        <f>VLOOKUP(AB$7,Графік!$M$5:$P$35,3,0)</f>
        <v>ВВ</v>
      </c>
      <c r="AC33" s="124" t="str">
        <f>VLOOKUP(AC$7,Графік!$M$5:$P$35,3,0)</f>
        <v>ВВ</v>
      </c>
      <c r="AD33" s="159" t="str">
        <f>VLOOKUP(AD$7,Графік!$M$5:$P$35,3,0)</f>
        <v>Р</v>
      </c>
      <c r="AE33" s="188" t="str">
        <f>VLOOKUP(AE$7,Графік!$M$5:$P$35,3,0)</f>
        <v>Р</v>
      </c>
      <c r="AF33" s="124" t="str">
        <f>VLOOKUP(AF$7,Графік!$M$5:$P$35,3,0)</f>
        <v>Р</v>
      </c>
      <c r="AG33" s="124" t="str">
        <f>VLOOKUP(AG$7,Графік!$M$5:$P$35,3,0)</f>
        <v>Р</v>
      </c>
      <c r="AH33" s="124"/>
      <c r="AI33" s="124"/>
      <c r="AJ33" s="125"/>
      <c r="AK33" s="321">
        <f ca="1">SUMIF($F33:$AJ36,"Р",$F34:$AJ34)</f>
        <v>144</v>
      </c>
      <c r="AL33" s="279">
        <f ca="1">SUMIF($F35:$AJ36,"НУ",$F36:$AJ36)</f>
        <v>0</v>
      </c>
      <c r="AM33" s="305">
        <f ca="1">SUMIF(F33:AJ36,"РВ",F34:AJ34)</f>
        <v>0</v>
      </c>
      <c r="AN33" s="308">
        <f ca="1">AK33+AL33+AM33</f>
        <v>144</v>
      </c>
      <c r="AO33" s="310">
        <f t="shared" ref="AO33" si="19">COUNTIF($F33:$AJ36,"=Р")</f>
        <v>20</v>
      </c>
      <c r="AP33" s="311">
        <f>COUNTIF($F33:$AJ36,"=ВВ")</f>
        <v>8</v>
      </c>
      <c r="AQ33" s="311">
        <f>COUNTIF($F33:$AJ36,"=В")</f>
        <v>0</v>
      </c>
      <c r="AR33" s="241">
        <f>COUNTIF($F33:$AJ36,"=НА")</f>
        <v>0</v>
      </c>
      <c r="AS33" s="241">
        <f>COUNTIF(F33:AJ36,"=ТН")</f>
        <v>0</v>
      </c>
      <c r="AT33" s="241">
        <f>COUNTIF($F33:$AJ36,"=ВД")</f>
        <v>0</v>
      </c>
      <c r="AU33" s="241">
        <f>COUNTIF($F33:$AJ36,"=ВП")</f>
        <v>0</v>
      </c>
      <c r="AV33" s="241">
        <f>COUNTIF($F33:$AJ36,"=ДД")</f>
        <v>0</v>
      </c>
      <c r="AW33" s="241">
        <f>COUNTIF($F33:$AJ36,"=П")</f>
        <v>0</v>
      </c>
      <c r="AX33" s="241">
        <f>COUNTIF($F33:$AJ36,"=ПР")</f>
        <v>0</v>
      </c>
      <c r="AY33" s="316">
        <f>COUNTIF($F33:$AJ36,"=І")</f>
        <v>0</v>
      </c>
      <c r="AZ33" s="316">
        <f>COUNTIF($F33:$AJ36,"=НЗ")</f>
        <v>0</v>
      </c>
      <c r="BA33" s="318">
        <f>IF(C33&gt;1,Графік!$P$36,"")</f>
        <v>160</v>
      </c>
    </row>
    <row r="34" spans="1:53" ht="15" customHeight="1" x14ac:dyDescent="0.2">
      <c r="A34" s="293"/>
      <c r="B34" s="296"/>
      <c r="C34" s="299"/>
      <c r="D34" s="302"/>
      <c r="E34" s="146"/>
      <c r="F34" s="96">
        <f t="shared" ref="F34:V34" si="20">IF(F33="Р",8,"")</f>
        <v>8</v>
      </c>
      <c r="G34" s="97" t="str">
        <f t="shared" si="20"/>
        <v/>
      </c>
      <c r="H34" s="97" t="str">
        <f t="shared" si="20"/>
        <v/>
      </c>
      <c r="I34" s="97">
        <f t="shared" si="20"/>
        <v>8</v>
      </c>
      <c r="J34" s="97">
        <f t="shared" si="20"/>
        <v>8</v>
      </c>
      <c r="K34" s="97">
        <f t="shared" si="20"/>
        <v>8</v>
      </c>
      <c r="L34" s="97">
        <f t="shared" si="20"/>
        <v>8</v>
      </c>
      <c r="M34" s="97">
        <f t="shared" si="20"/>
        <v>8</v>
      </c>
      <c r="N34" s="97" t="str">
        <f t="shared" si="20"/>
        <v/>
      </c>
      <c r="O34" s="97" t="str">
        <f t="shared" si="20"/>
        <v/>
      </c>
      <c r="P34" s="97">
        <f t="shared" si="20"/>
        <v>8</v>
      </c>
      <c r="Q34" s="97">
        <f t="shared" si="20"/>
        <v>8</v>
      </c>
      <c r="R34" s="97">
        <f t="shared" si="20"/>
        <v>8</v>
      </c>
      <c r="S34" s="97">
        <f t="shared" si="20"/>
        <v>8</v>
      </c>
      <c r="T34" s="97">
        <f t="shared" si="20"/>
        <v>8</v>
      </c>
      <c r="U34" s="97" t="str">
        <f t="shared" si="20"/>
        <v/>
      </c>
      <c r="V34" s="97" t="str">
        <f t="shared" si="20"/>
        <v/>
      </c>
      <c r="W34" s="97">
        <v>8</v>
      </c>
      <c r="X34" s="160">
        <v>8</v>
      </c>
      <c r="Y34" s="97">
        <v>8</v>
      </c>
      <c r="Z34" s="160">
        <v>8</v>
      </c>
      <c r="AA34" s="160">
        <v>8</v>
      </c>
      <c r="AB34" s="97"/>
      <c r="AC34" s="97"/>
      <c r="AD34" s="160">
        <v>8</v>
      </c>
      <c r="AE34" s="179">
        <v>8</v>
      </c>
      <c r="AF34" s="97"/>
      <c r="AG34" s="97"/>
      <c r="AH34" s="97"/>
      <c r="AI34" s="97"/>
      <c r="AJ34" s="98"/>
      <c r="AK34" s="321"/>
      <c r="AL34" s="279"/>
      <c r="AM34" s="305"/>
      <c r="AN34" s="308"/>
      <c r="AO34" s="311"/>
      <c r="AP34" s="311"/>
      <c r="AQ34" s="311"/>
      <c r="AR34" s="241"/>
      <c r="AS34" s="241"/>
      <c r="AT34" s="241"/>
      <c r="AU34" s="241"/>
      <c r="AV34" s="241"/>
      <c r="AW34" s="241"/>
      <c r="AX34" s="241"/>
      <c r="AY34" s="316"/>
      <c r="AZ34" s="316"/>
      <c r="BA34" s="319"/>
    </row>
    <row r="35" spans="1:53" ht="15" customHeight="1" x14ac:dyDescent="0.2">
      <c r="A35" s="293"/>
      <c r="B35" s="296"/>
      <c r="C35" s="299"/>
      <c r="D35" s="302"/>
      <c r="E35" s="146"/>
      <c r="F35" s="100" t="str">
        <f t="shared" ref="F35:V35" si="21">IF(F36&gt;0,"НУ","")</f>
        <v/>
      </c>
      <c r="G35" s="101" t="str">
        <f t="shared" si="21"/>
        <v/>
      </c>
      <c r="H35" s="101" t="str">
        <f t="shared" si="21"/>
        <v/>
      </c>
      <c r="I35" s="101" t="str">
        <f t="shared" si="21"/>
        <v/>
      </c>
      <c r="J35" s="101" t="str">
        <f t="shared" si="21"/>
        <v/>
      </c>
      <c r="K35" s="101" t="str">
        <f t="shared" si="21"/>
        <v/>
      </c>
      <c r="L35" s="101" t="str">
        <f t="shared" si="21"/>
        <v/>
      </c>
      <c r="M35" s="101" t="str">
        <f t="shared" si="21"/>
        <v/>
      </c>
      <c r="N35" s="101" t="str">
        <f t="shared" si="21"/>
        <v/>
      </c>
      <c r="O35" s="101" t="str">
        <f t="shared" si="21"/>
        <v/>
      </c>
      <c r="P35" s="101" t="str">
        <f t="shared" si="21"/>
        <v/>
      </c>
      <c r="Q35" s="101" t="str">
        <f t="shared" si="21"/>
        <v/>
      </c>
      <c r="R35" s="101" t="str">
        <f t="shared" si="21"/>
        <v/>
      </c>
      <c r="S35" s="101" t="str">
        <f t="shared" si="21"/>
        <v/>
      </c>
      <c r="T35" s="101" t="str">
        <f t="shared" si="21"/>
        <v/>
      </c>
      <c r="U35" s="101" t="str">
        <f t="shared" si="21"/>
        <v/>
      </c>
      <c r="V35" s="101" t="str">
        <f t="shared" si="21"/>
        <v/>
      </c>
      <c r="W35" s="101"/>
      <c r="X35" s="102"/>
      <c r="Y35" s="101"/>
      <c r="Z35" s="102"/>
      <c r="AA35" s="102"/>
      <c r="AB35" s="101"/>
      <c r="AC35" s="101"/>
      <c r="AD35" s="102"/>
      <c r="AE35" s="180"/>
      <c r="AF35" s="101"/>
      <c r="AG35" s="101"/>
      <c r="AH35" s="101" t="str">
        <f t="shared" si="6"/>
        <v/>
      </c>
      <c r="AI35" s="101" t="str">
        <f t="shared" si="6"/>
        <v/>
      </c>
      <c r="AJ35" s="130" t="str">
        <f t="shared" si="6"/>
        <v/>
      </c>
      <c r="AK35" s="321"/>
      <c r="AL35" s="279"/>
      <c r="AM35" s="305"/>
      <c r="AN35" s="308"/>
      <c r="AO35" s="311"/>
      <c r="AP35" s="311"/>
      <c r="AQ35" s="311"/>
      <c r="AR35" s="241"/>
      <c r="AS35" s="241"/>
      <c r="AT35" s="241"/>
      <c r="AU35" s="241"/>
      <c r="AV35" s="241"/>
      <c r="AW35" s="241"/>
      <c r="AX35" s="241"/>
      <c r="AY35" s="316"/>
      <c r="AZ35" s="316"/>
      <c r="BA35" s="319"/>
    </row>
    <row r="36" spans="1:53" ht="15" customHeight="1" thickBot="1" x14ac:dyDescent="0.25">
      <c r="A36" s="294"/>
      <c r="B36" s="297"/>
      <c r="C36" s="300"/>
      <c r="D36" s="303"/>
      <c r="E36" s="147"/>
      <c r="F36" s="105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94"/>
      <c r="Y36" s="106"/>
      <c r="Z36" s="194"/>
      <c r="AA36" s="194"/>
      <c r="AB36" s="106"/>
      <c r="AC36" s="106"/>
      <c r="AD36" s="194"/>
      <c r="AE36" s="181"/>
      <c r="AF36" s="106"/>
      <c r="AG36" s="106"/>
      <c r="AH36" s="106"/>
      <c r="AI36" s="106"/>
      <c r="AJ36" s="107"/>
      <c r="AK36" s="322"/>
      <c r="AL36" s="280"/>
      <c r="AM36" s="306"/>
      <c r="AN36" s="309"/>
      <c r="AO36" s="312"/>
      <c r="AP36" s="312"/>
      <c r="AQ36" s="312"/>
      <c r="AR36" s="242"/>
      <c r="AS36" s="242"/>
      <c r="AT36" s="242"/>
      <c r="AU36" s="242"/>
      <c r="AV36" s="242"/>
      <c r="AW36" s="242"/>
      <c r="AX36" s="242"/>
      <c r="AY36" s="317"/>
      <c r="AZ36" s="317"/>
      <c r="BA36" s="320"/>
    </row>
    <row r="37" spans="1:53" ht="15" customHeight="1" x14ac:dyDescent="0.2">
      <c r="A37" s="292">
        <v>8</v>
      </c>
      <c r="B37" s="295" t="str">
        <f>IFERROR(VLOOKUP($C37,Списки!$A$1:$C$4003,2,0),"")</f>
        <v>Ткачик Ярослав Юрійович</v>
      </c>
      <c r="C37" s="343" t="s">
        <v>179</v>
      </c>
      <c r="D37" s="301" t="str">
        <f>IFERROR(VLOOKUP($C37,Списки!$A$1:$C$4003,3,0),"")</f>
        <v>економіст</v>
      </c>
      <c r="E37" s="145"/>
      <c r="F37" s="92" t="str">
        <f>VLOOKUP(F$7,Графік!$M$5:$P$35,3,0)</f>
        <v>Р</v>
      </c>
      <c r="G37" s="124" t="s">
        <v>505</v>
      </c>
      <c r="H37" s="124" t="str">
        <f>VLOOKUP(H$7,Графік!$M$5:$P$35,3,0)</f>
        <v>ВВ</v>
      </c>
      <c r="I37" s="124" t="str">
        <f>VLOOKUP(I$7,Графік!$M$5:$P$35,3,0)</f>
        <v>Р</v>
      </c>
      <c r="J37" s="124" t="str">
        <f>VLOOKUP(J$7,Графік!$M$5:$P$35,3,0)</f>
        <v>Р</v>
      </c>
      <c r="K37" s="124" t="str">
        <f>VLOOKUP(K$7,Графік!$M$5:$P$35,3,0)</f>
        <v>Р</v>
      </c>
      <c r="L37" s="124" t="str">
        <f>VLOOKUP(L$7,Графік!$M$5:$P$35,3,0)</f>
        <v>Р</v>
      </c>
      <c r="M37" s="124" t="str">
        <f>VLOOKUP(M$7,Графік!$M$5:$P$35,3,0)</f>
        <v>Р</v>
      </c>
      <c r="N37" s="124" t="s">
        <v>505</v>
      </c>
      <c r="O37" s="124" t="str">
        <f>VLOOKUP(O$7,Графік!$M$5:$P$35,3,0)</f>
        <v>ВВ</v>
      </c>
      <c r="P37" s="124" t="str">
        <f>VLOOKUP(P$7,Графік!$M$5:$P$35,3,0)</f>
        <v>Р</v>
      </c>
      <c r="Q37" s="124" t="str">
        <f>VLOOKUP(Q$7,Графік!$M$5:$P$35,3,0)</f>
        <v>Р</v>
      </c>
      <c r="R37" s="124" t="str">
        <f>VLOOKUP(R$7,Графік!$M$5:$P$35,3,0)</f>
        <v>Р</v>
      </c>
      <c r="S37" s="124" t="str">
        <f>VLOOKUP(S$7,Графік!$M$5:$P$35,3,0)</f>
        <v>Р</v>
      </c>
      <c r="T37" s="124" t="str">
        <f>VLOOKUP(T$7,Графік!$M$5:$P$35,3,0)</f>
        <v>Р</v>
      </c>
      <c r="U37" s="124" t="str">
        <f>VLOOKUP(U$7,Графік!$M$5:$P$35,3,0)</f>
        <v>ВВ</v>
      </c>
      <c r="V37" s="124" t="str">
        <f>VLOOKUP(V$7,Графік!$M$5:$P$35,3,0)</f>
        <v>ВВ</v>
      </c>
      <c r="W37" s="124" t="str">
        <f>VLOOKUP(W$7,Графік!$M$5:$P$35,3,0)</f>
        <v>Р</v>
      </c>
      <c r="X37" s="159" t="str">
        <f>VLOOKUP(X$7,Графік!$M$5:$P$35,3,0)</f>
        <v>Р</v>
      </c>
      <c r="Y37" s="124" t="str">
        <f>VLOOKUP(Y$7,Графік!$M$5:$P$35,3,0)</f>
        <v>Р</v>
      </c>
      <c r="Z37" s="159" t="str">
        <f>VLOOKUP(Z$7,Графік!$M$5:$P$35,3,0)</f>
        <v>Р</v>
      </c>
      <c r="AA37" s="159" t="str">
        <f>VLOOKUP(AA$7,Графік!$M$5:$P$35,3,0)</f>
        <v>Р</v>
      </c>
      <c r="AB37" s="124" t="str">
        <f>VLOOKUP(AB$7,Графік!$M$5:$P$35,3,0)</f>
        <v>ВВ</v>
      </c>
      <c r="AC37" s="124" t="str">
        <f>VLOOKUP(AC$7,Графік!$M$5:$P$35,3,0)</f>
        <v>ВВ</v>
      </c>
      <c r="AD37" s="159" t="str">
        <f>VLOOKUP(AD$7,Графік!$M$5:$P$35,3,0)</f>
        <v>Р</v>
      </c>
      <c r="AE37" s="188" t="str">
        <f>VLOOKUP(AE$7,Графік!$M$5:$P$35,3,0)</f>
        <v>Р</v>
      </c>
      <c r="AF37" s="124" t="str">
        <f>VLOOKUP(AF$7,Графік!$M$5:$P$35,3,0)</f>
        <v>Р</v>
      </c>
      <c r="AG37" s="124" t="str">
        <f>VLOOKUP(AG$7,Графік!$M$5:$P$35,3,0)</f>
        <v>Р</v>
      </c>
      <c r="AH37" s="124"/>
      <c r="AI37" s="124"/>
      <c r="AJ37" s="125"/>
      <c r="AK37" s="321">
        <f ca="1">SUMIF($F37:$AJ40,"Р",$F38:$AJ38)</f>
        <v>128</v>
      </c>
      <c r="AL37" s="279">
        <f ca="1">SUMIF($F39:$AJ40,"НУ",$F40:$AJ40)</f>
        <v>0</v>
      </c>
      <c r="AM37" s="305">
        <f ca="1">SUMIF(F37:AJ40,"РВ",F38:AJ38)</f>
        <v>17</v>
      </c>
      <c r="AN37" s="308">
        <f ca="1">AK37+AL37+AM37</f>
        <v>145</v>
      </c>
      <c r="AO37" s="310">
        <f t="shared" ref="AO37" si="22">COUNTIF($F37:$AJ40,"=Р")</f>
        <v>20</v>
      </c>
      <c r="AP37" s="311">
        <f>COUNTIF($F37:$AJ40,"=ВВ")</f>
        <v>6</v>
      </c>
      <c r="AQ37" s="311">
        <f>COUNTIF($F37:$AJ40,"=В")</f>
        <v>0</v>
      </c>
      <c r="AR37" s="241">
        <f>COUNTIF($F37:$AJ40,"=НА")</f>
        <v>0</v>
      </c>
      <c r="AS37" s="241">
        <f>COUNTIF(F37:AJ40,"=ТН")</f>
        <v>0</v>
      </c>
      <c r="AT37" s="241">
        <f>COUNTIF($F37:$AJ40,"=ВД")</f>
        <v>0</v>
      </c>
      <c r="AU37" s="241">
        <f>COUNTIF($F37:$AJ40,"=ВП")</f>
        <v>0</v>
      </c>
      <c r="AV37" s="241">
        <f>COUNTIF($F37:$AJ40,"=ДД")</f>
        <v>0</v>
      </c>
      <c r="AW37" s="241">
        <f>COUNTIF($F37:$AJ40,"=П")</f>
        <v>0</v>
      </c>
      <c r="AX37" s="241">
        <f>COUNTIF($F37:$AJ40,"=ПР")</f>
        <v>0</v>
      </c>
      <c r="AY37" s="316">
        <f>COUNTIF($F37:$AJ40,"=І")</f>
        <v>0</v>
      </c>
      <c r="AZ37" s="316">
        <f>COUNTIF($F37:$AJ40,"=НЗ")</f>
        <v>0</v>
      </c>
      <c r="BA37" s="318">
        <f>IF(C37&gt;1,Графік!$P$36,"")</f>
        <v>160</v>
      </c>
    </row>
    <row r="38" spans="1:53" ht="15" customHeight="1" x14ac:dyDescent="0.2">
      <c r="A38" s="293"/>
      <c r="B38" s="296"/>
      <c r="C38" s="299"/>
      <c r="D38" s="302"/>
      <c r="E38" s="146"/>
      <c r="F38" s="96">
        <f t="shared" ref="F38:V38" si="23">IF(F37="Р",8,"")</f>
        <v>8</v>
      </c>
      <c r="G38" s="97">
        <v>10</v>
      </c>
      <c r="H38" s="97" t="str">
        <f t="shared" si="23"/>
        <v/>
      </c>
      <c r="I38" s="97">
        <f t="shared" si="23"/>
        <v>8</v>
      </c>
      <c r="J38" s="97">
        <f t="shared" si="23"/>
        <v>8</v>
      </c>
      <c r="K38" s="97">
        <f t="shared" si="23"/>
        <v>8</v>
      </c>
      <c r="L38" s="97">
        <f t="shared" si="23"/>
        <v>8</v>
      </c>
      <c r="M38" s="97">
        <f t="shared" si="23"/>
        <v>8</v>
      </c>
      <c r="N38" s="97">
        <v>7</v>
      </c>
      <c r="O38" s="97" t="str">
        <f t="shared" si="23"/>
        <v/>
      </c>
      <c r="P38" s="97">
        <f t="shared" si="23"/>
        <v>8</v>
      </c>
      <c r="Q38" s="97">
        <f t="shared" si="23"/>
        <v>8</v>
      </c>
      <c r="R38" s="97">
        <f t="shared" si="23"/>
        <v>8</v>
      </c>
      <c r="S38" s="97">
        <f t="shared" si="23"/>
        <v>8</v>
      </c>
      <c r="T38" s="97">
        <f t="shared" si="23"/>
        <v>8</v>
      </c>
      <c r="U38" s="97" t="str">
        <f t="shared" si="23"/>
        <v/>
      </c>
      <c r="V38" s="97" t="str">
        <f t="shared" si="23"/>
        <v/>
      </c>
      <c r="W38" s="97">
        <v>8</v>
      </c>
      <c r="X38" s="160">
        <v>8</v>
      </c>
      <c r="Y38" s="97">
        <v>8</v>
      </c>
      <c r="Z38" s="160">
        <v>8</v>
      </c>
      <c r="AA38" s="160">
        <v>8</v>
      </c>
      <c r="AB38" s="97"/>
      <c r="AC38" s="97"/>
      <c r="AD38" s="160"/>
      <c r="AE38" s="179"/>
      <c r="AF38" s="97"/>
      <c r="AG38" s="97"/>
      <c r="AH38" s="97"/>
      <c r="AI38" s="97"/>
      <c r="AJ38" s="98"/>
      <c r="AK38" s="321"/>
      <c r="AL38" s="279"/>
      <c r="AM38" s="305"/>
      <c r="AN38" s="308"/>
      <c r="AO38" s="311"/>
      <c r="AP38" s="311"/>
      <c r="AQ38" s="311"/>
      <c r="AR38" s="241"/>
      <c r="AS38" s="241"/>
      <c r="AT38" s="241"/>
      <c r="AU38" s="241"/>
      <c r="AV38" s="241"/>
      <c r="AW38" s="241"/>
      <c r="AX38" s="241"/>
      <c r="AY38" s="316"/>
      <c r="AZ38" s="316"/>
      <c r="BA38" s="319"/>
    </row>
    <row r="39" spans="1:53" ht="15" customHeight="1" x14ac:dyDescent="0.2">
      <c r="A39" s="293"/>
      <c r="B39" s="296"/>
      <c r="C39" s="299"/>
      <c r="D39" s="302"/>
      <c r="E39" s="146"/>
      <c r="F39" s="100" t="str">
        <f t="shared" ref="F39:V39" si="24">IF(F40&gt;0,"НУ","")</f>
        <v/>
      </c>
      <c r="G39" s="101" t="str">
        <f t="shared" si="24"/>
        <v/>
      </c>
      <c r="H39" s="101" t="str">
        <f t="shared" si="24"/>
        <v/>
      </c>
      <c r="I39" s="101" t="str">
        <f t="shared" si="24"/>
        <v/>
      </c>
      <c r="J39" s="101" t="str">
        <f t="shared" si="24"/>
        <v/>
      </c>
      <c r="K39" s="101" t="str">
        <f t="shared" si="24"/>
        <v/>
      </c>
      <c r="L39" s="101" t="str">
        <f t="shared" si="24"/>
        <v/>
      </c>
      <c r="M39" s="101" t="str">
        <f t="shared" si="24"/>
        <v/>
      </c>
      <c r="N39" s="101" t="str">
        <f t="shared" si="24"/>
        <v/>
      </c>
      <c r="O39" s="101" t="str">
        <f t="shared" si="24"/>
        <v/>
      </c>
      <c r="P39" s="101" t="str">
        <f t="shared" si="24"/>
        <v/>
      </c>
      <c r="Q39" s="101" t="str">
        <f t="shared" si="24"/>
        <v/>
      </c>
      <c r="R39" s="101" t="str">
        <f t="shared" si="24"/>
        <v/>
      </c>
      <c r="S39" s="101" t="str">
        <f t="shared" si="24"/>
        <v/>
      </c>
      <c r="T39" s="101" t="str">
        <f t="shared" si="24"/>
        <v/>
      </c>
      <c r="U39" s="101" t="str">
        <f t="shared" si="24"/>
        <v/>
      </c>
      <c r="V39" s="101" t="str">
        <f t="shared" si="24"/>
        <v/>
      </c>
      <c r="W39" s="101"/>
      <c r="X39" s="102"/>
      <c r="Y39" s="101"/>
      <c r="Z39" s="102"/>
      <c r="AA39" s="102"/>
      <c r="AB39" s="101"/>
      <c r="AC39" s="101"/>
      <c r="AD39" s="102"/>
      <c r="AE39" s="180"/>
      <c r="AF39" s="101"/>
      <c r="AG39" s="101"/>
      <c r="AH39" s="101" t="str">
        <f t="shared" si="6"/>
        <v/>
      </c>
      <c r="AI39" s="101" t="str">
        <f t="shared" si="6"/>
        <v/>
      </c>
      <c r="AJ39" s="130" t="str">
        <f t="shared" si="6"/>
        <v/>
      </c>
      <c r="AK39" s="321"/>
      <c r="AL39" s="279"/>
      <c r="AM39" s="305"/>
      <c r="AN39" s="308"/>
      <c r="AO39" s="311"/>
      <c r="AP39" s="311"/>
      <c r="AQ39" s="311"/>
      <c r="AR39" s="241"/>
      <c r="AS39" s="241"/>
      <c r="AT39" s="241"/>
      <c r="AU39" s="241"/>
      <c r="AV39" s="241"/>
      <c r="AW39" s="241"/>
      <c r="AX39" s="241"/>
      <c r="AY39" s="316"/>
      <c r="AZ39" s="316"/>
      <c r="BA39" s="319"/>
    </row>
    <row r="40" spans="1:53" ht="15" customHeight="1" thickBot="1" x14ac:dyDescent="0.25">
      <c r="A40" s="294"/>
      <c r="B40" s="297"/>
      <c r="C40" s="300"/>
      <c r="D40" s="303"/>
      <c r="E40" s="147"/>
      <c r="F40" s="105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94"/>
      <c r="Y40" s="106"/>
      <c r="Z40" s="194"/>
      <c r="AA40" s="194"/>
      <c r="AB40" s="106"/>
      <c r="AC40" s="106"/>
      <c r="AD40" s="194"/>
      <c r="AE40" s="181"/>
      <c r="AF40" s="106"/>
      <c r="AG40" s="106"/>
      <c r="AH40" s="106"/>
      <c r="AI40" s="106"/>
      <c r="AJ40" s="107"/>
      <c r="AK40" s="322"/>
      <c r="AL40" s="280"/>
      <c r="AM40" s="306"/>
      <c r="AN40" s="309"/>
      <c r="AO40" s="312"/>
      <c r="AP40" s="312"/>
      <c r="AQ40" s="312"/>
      <c r="AR40" s="242"/>
      <c r="AS40" s="242"/>
      <c r="AT40" s="242"/>
      <c r="AU40" s="242"/>
      <c r="AV40" s="242"/>
      <c r="AW40" s="242"/>
      <c r="AX40" s="242"/>
      <c r="AY40" s="317"/>
      <c r="AZ40" s="317"/>
      <c r="BA40" s="320"/>
    </row>
    <row r="41" spans="1:53" ht="15" customHeight="1" x14ac:dyDescent="0.2">
      <c r="A41" s="292">
        <v>9</v>
      </c>
      <c r="B41" s="295" t="str">
        <f>IFERROR(VLOOKUP($C41,Списки!$A$1:$C$4003,2,0),"")</f>
        <v>Шарко Ольга Григоріївна</v>
      </c>
      <c r="C41" s="343" t="s">
        <v>182</v>
      </c>
      <c r="D41" s="301" t="str">
        <f>IFERROR(VLOOKUP($C41,Списки!$A$1:$C$4003,3,0),"")</f>
        <v>старший бухгалтер</v>
      </c>
      <c r="E41" s="145"/>
      <c r="F41" s="92" t="s">
        <v>500</v>
      </c>
      <c r="G41" s="124" t="s">
        <v>500</v>
      </c>
      <c r="H41" s="124" t="s">
        <v>500</v>
      </c>
      <c r="I41" s="124" t="s">
        <v>500</v>
      </c>
      <c r="J41" s="124" t="s">
        <v>500</v>
      </c>
      <c r="K41" s="124" t="s">
        <v>500</v>
      </c>
      <c r="L41" s="124" t="str">
        <f>VLOOKUP(L$7,Графік!$M$5:$P$35,3,0)</f>
        <v>Р</v>
      </c>
      <c r="M41" s="124" t="str">
        <f>VLOOKUP(M$7,Графік!$M$5:$P$35,3,0)</f>
        <v>Р</v>
      </c>
      <c r="N41" s="124" t="str">
        <f>VLOOKUP(N$7,Графік!$M$5:$P$35,3,0)</f>
        <v>ВВ</v>
      </c>
      <c r="O41" s="124" t="str">
        <f>VLOOKUP(O$7,Графік!$M$5:$P$35,3,0)</f>
        <v>ВВ</v>
      </c>
      <c r="P41" s="124" t="str">
        <f>VLOOKUP(P$7,Графік!$M$5:$P$35,3,0)</f>
        <v>Р</v>
      </c>
      <c r="Q41" s="124" t="str">
        <f>VLOOKUP(Q$7,Графік!$M$5:$P$35,3,0)</f>
        <v>Р</v>
      </c>
      <c r="R41" s="124" t="str">
        <f>VLOOKUP(R$7,Графік!$M$5:$P$35,3,0)</f>
        <v>Р</v>
      </c>
      <c r="S41" s="124" t="str">
        <f>VLOOKUP(S$7,Графік!$M$5:$P$35,3,0)</f>
        <v>Р</v>
      </c>
      <c r="T41" s="124" t="str">
        <f>VLOOKUP(T$7,Графік!$M$5:$P$35,3,0)</f>
        <v>Р</v>
      </c>
      <c r="U41" s="124" t="str">
        <f>VLOOKUP(U$7,Графік!$M$5:$P$35,3,0)</f>
        <v>ВВ</v>
      </c>
      <c r="V41" s="124" t="str">
        <f>VLOOKUP(V$7,Графік!$M$5:$P$35,3,0)</f>
        <v>ВВ</v>
      </c>
      <c r="W41" s="124" t="str">
        <f>VLOOKUP(W$7,Графік!$M$5:$P$35,3,0)</f>
        <v>Р</v>
      </c>
      <c r="X41" s="159" t="str">
        <f>VLOOKUP(X$7,Графік!$M$5:$P$35,3,0)</f>
        <v>Р</v>
      </c>
      <c r="Y41" s="124" t="str">
        <f>VLOOKUP(Y$7,Графік!$M$5:$P$35,3,0)</f>
        <v>Р</v>
      </c>
      <c r="Z41" s="159" t="str">
        <f>VLOOKUP(Z$7,Графік!$M$5:$P$35,3,0)</f>
        <v>Р</v>
      </c>
      <c r="AA41" s="159" t="str">
        <f>VLOOKUP(AA$7,Графік!$M$5:$P$35,3,0)</f>
        <v>Р</v>
      </c>
      <c r="AB41" s="124" t="str">
        <f>VLOOKUP(AB$7,Графік!$M$5:$P$35,3,0)</f>
        <v>ВВ</v>
      </c>
      <c r="AC41" s="124" t="s">
        <v>505</v>
      </c>
      <c r="AD41" s="159" t="str">
        <f>VLOOKUP(AD$7,Графік!$M$5:$P$35,3,0)</f>
        <v>Р</v>
      </c>
      <c r="AE41" s="188" t="str">
        <f>VLOOKUP(AE$7,Графік!$M$5:$P$35,3,0)</f>
        <v>Р</v>
      </c>
      <c r="AF41" s="159" t="str">
        <f>VLOOKUP(AF$7,Графік!$M$5:$P$35,3,0)</f>
        <v>Р</v>
      </c>
      <c r="AG41" s="159" t="str">
        <f>VLOOKUP(AG$7,Графік!$M$5:$P$35,3,0)</f>
        <v>Р</v>
      </c>
      <c r="AH41" s="124"/>
      <c r="AI41" s="124"/>
      <c r="AJ41" s="125"/>
      <c r="AK41" s="321">
        <f ca="1">SUMIF($F41:$AJ44,"Р",$F42:$AJ42)</f>
        <v>112</v>
      </c>
      <c r="AL41" s="279">
        <f ca="1">SUMIF($F43:$AJ44,"НУ",$F44:$AJ44)</f>
        <v>0</v>
      </c>
      <c r="AM41" s="305">
        <f ca="1">SUMIF(F41:AJ44,"РВ",F42:AJ42)</f>
        <v>8</v>
      </c>
      <c r="AN41" s="308">
        <f ca="1">AK41+AL41+AM41</f>
        <v>120</v>
      </c>
      <c r="AO41" s="310">
        <f t="shared" ref="AO41" si="25">COUNTIF($F41:$AJ44,"=Р")</f>
        <v>16</v>
      </c>
      <c r="AP41" s="311">
        <f>COUNTIF($F41:$AJ44,"=ВВ")</f>
        <v>5</v>
      </c>
      <c r="AQ41" s="311">
        <f>COUNTIF($F41:$AJ44,"=В")</f>
        <v>0</v>
      </c>
      <c r="AR41" s="241">
        <f>COUNTIF($F41:$AJ44,"=НА")</f>
        <v>0</v>
      </c>
      <c r="AS41" s="241">
        <f>COUNTIF(F41:AJ44,"=ТН")</f>
        <v>6</v>
      </c>
      <c r="AT41" s="241">
        <f>COUNTIF($F41:$AJ44,"=ВД")</f>
        <v>0</v>
      </c>
      <c r="AU41" s="241">
        <f>COUNTIF($F41:$AJ44,"=ВП")</f>
        <v>0</v>
      </c>
      <c r="AV41" s="241">
        <f>COUNTIF($F41:$AJ44,"=ДД")</f>
        <v>0</v>
      </c>
      <c r="AW41" s="241">
        <f>COUNTIF($F41:$AJ44,"=П")</f>
        <v>0</v>
      </c>
      <c r="AX41" s="241">
        <f>COUNTIF($F41:$AJ44,"=ПР")</f>
        <v>0</v>
      </c>
      <c r="AY41" s="316">
        <f>COUNTIF($F41:$AJ44,"=І")</f>
        <v>0</v>
      </c>
      <c r="AZ41" s="316">
        <f>COUNTIF($F41:$AJ44,"=НЗ")</f>
        <v>0</v>
      </c>
      <c r="BA41" s="318">
        <f>IF(C41&gt;1,Графік!$P$36,"")</f>
        <v>160</v>
      </c>
    </row>
    <row r="42" spans="1:53" ht="15" customHeight="1" x14ac:dyDescent="0.2">
      <c r="A42" s="293"/>
      <c r="B42" s="296"/>
      <c r="C42" s="299"/>
      <c r="D42" s="302"/>
      <c r="E42" s="146"/>
      <c r="F42" s="96" t="str">
        <f t="shared" ref="F42:V42" si="26">IF(F41="Р",8,"")</f>
        <v/>
      </c>
      <c r="G42" s="97" t="str">
        <f t="shared" si="26"/>
        <v/>
      </c>
      <c r="H42" s="97" t="str">
        <f t="shared" si="26"/>
        <v/>
      </c>
      <c r="I42" s="97" t="str">
        <f t="shared" si="26"/>
        <v/>
      </c>
      <c r="J42" s="97" t="str">
        <f t="shared" si="26"/>
        <v/>
      </c>
      <c r="K42" s="97" t="str">
        <f t="shared" si="26"/>
        <v/>
      </c>
      <c r="L42" s="97">
        <f t="shared" si="26"/>
        <v>8</v>
      </c>
      <c r="M42" s="97">
        <f t="shared" si="26"/>
        <v>8</v>
      </c>
      <c r="N42" s="97" t="str">
        <f t="shared" si="26"/>
        <v/>
      </c>
      <c r="O42" s="97" t="str">
        <f t="shared" si="26"/>
        <v/>
      </c>
      <c r="P42" s="97">
        <f t="shared" si="26"/>
        <v>8</v>
      </c>
      <c r="Q42" s="97">
        <f t="shared" si="26"/>
        <v>8</v>
      </c>
      <c r="R42" s="97">
        <f t="shared" si="26"/>
        <v>8</v>
      </c>
      <c r="S42" s="97">
        <f t="shared" si="26"/>
        <v>8</v>
      </c>
      <c r="T42" s="97">
        <f t="shared" si="26"/>
        <v>8</v>
      </c>
      <c r="U42" s="97" t="str">
        <f t="shared" si="26"/>
        <v/>
      </c>
      <c r="V42" s="97" t="str">
        <f t="shared" si="26"/>
        <v/>
      </c>
      <c r="W42" s="97">
        <v>8</v>
      </c>
      <c r="X42" s="160">
        <v>8</v>
      </c>
      <c r="Y42" s="97">
        <v>8</v>
      </c>
      <c r="Z42" s="160">
        <v>8</v>
      </c>
      <c r="AA42" s="160">
        <v>8</v>
      </c>
      <c r="AB42" s="97"/>
      <c r="AC42" s="97">
        <v>8</v>
      </c>
      <c r="AD42" s="160">
        <v>8</v>
      </c>
      <c r="AE42" s="179">
        <v>8</v>
      </c>
      <c r="AF42" s="97"/>
      <c r="AG42" s="97"/>
      <c r="AH42" s="97"/>
      <c r="AI42" s="97"/>
      <c r="AJ42" s="98"/>
      <c r="AK42" s="321"/>
      <c r="AL42" s="279"/>
      <c r="AM42" s="305"/>
      <c r="AN42" s="308"/>
      <c r="AO42" s="311"/>
      <c r="AP42" s="311"/>
      <c r="AQ42" s="311"/>
      <c r="AR42" s="241"/>
      <c r="AS42" s="241"/>
      <c r="AT42" s="241"/>
      <c r="AU42" s="241"/>
      <c r="AV42" s="241"/>
      <c r="AW42" s="241"/>
      <c r="AX42" s="241"/>
      <c r="AY42" s="316"/>
      <c r="AZ42" s="316"/>
      <c r="BA42" s="319"/>
    </row>
    <row r="43" spans="1:53" ht="15" customHeight="1" x14ac:dyDescent="0.2">
      <c r="A43" s="293"/>
      <c r="B43" s="296"/>
      <c r="C43" s="299"/>
      <c r="D43" s="302"/>
      <c r="E43" s="146"/>
      <c r="F43" s="100" t="str">
        <f t="shared" ref="F43:V43" si="27">IF(F44&gt;0,"НУ","")</f>
        <v/>
      </c>
      <c r="G43" s="101" t="str">
        <f t="shared" si="27"/>
        <v/>
      </c>
      <c r="H43" s="101" t="str">
        <f t="shared" si="27"/>
        <v/>
      </c>
      <c r="I43" s="101" t="str">
        <f t="shared" si="27"/>
        <v/>
      </c>
      <c r="J43" s="101" t="str">
        <f t="shared" si="27"/>
        <v/>
      </c>
      <c r="K43" s="101" t="str">
        <f t="shared" si="27"/>
        <v/>
      </c>
      <c r="L43" s="101" t="str">
        <f t="shared" si="27"/>
        <v/>
      </c>
      <c r="M43" s="101" t="str">
        <f t="shared" si="27"/>
        <v/>
      </c>
      <c r="N43" s="101" t="str">
        <f t="shared" si="27"/>
        <v/>
      </c>
      <c r="O43" s="101" t="str">
        <f t="shared" si="27"/>
        <v/>
      </c>
      <c r="P43" s="101" t="str">
        <f t="shared" si="27"/>
        <v/>
      </c>
      <c r="Q43" s="101" t="str">
        <f t="shared" si="27"/>
        <v/>
      </c>
      <c r="R43" s="101" t="str">
        <f t="shared" si="27"/>
        <v/>
      </c>
      <c r="S43" s="101" t="str">
        <f t="shared" si="27"/>
        <v/>
      </c>
      <c r="T43" s="101" t="str">
        <f t="shared" si="27"/>
        <v/>
      </c>
      <c r="U43" s="101" t="str">
        <f t="shared" si="27"/>
        <v/>
      </c>
      <c r="V43" s="101" t="str">
        <f t="shared" si="27"/>
        <v/>
      </c>
      <c r="W43" s="101"/>
      <c r="X43" s="102"/>
      <c r="Y43" s="101"/>
      <c r="Z43" s="102"/>
      <c r="AA43" s="102"/>
      <c r="AB43" s="101"/>
      <c r="AC43" s="101"/>
      <c r="AD43" s="102"/>
      <c r="AE43" s="180"/>
      <c r="AF43" s="101"/>
      <c r="AG43" s="101"/>
      <c r="AH43" s="101" t="str">
        <f t="shared" si="6"/>
        <v/>
      </c>
      <c r="AI43" s="101" t="str">
        <f t="shared" si="6"/>
        <v/>
      </c>
      <c r="AJ43" s="130" t="str">
        <f t="shared" si="6"/>
        <v/>
      </c>
      <c r="AK43" s="321"/>
      <c r="AL43" s="279"/>
      <c r="AM43" s="305"/>
      <c r="AN43" s="308"/>
      <c r="AO43" s="311"/>
      <c r="AP43" s="311"/>
      <c r="AQ43" s="311"/>
      <c r="AR43" s="241"/>
      <c r="AS43" s="241"/>
      <c r="AT43" s="241"/>
      <c r="AU43" s="241"/>
      <c r="AV43" s="241"/>
      <c r="AW43" s="241"/>
      <c r="AX43" s="241"/>
      <c r="AY43" s="316"/>
      <c r="AZ43" s="316"/>
      <c r="BA43" s="319"/>
    </row>
    <row r="44" spans="1:53" ht="15" customHeight="1" thickBot="1" x14ac:dyDescent="0.25">
      <c r="A44" s="294"/>
      <c r="B44" s="297"/>
      <c r="C44" s="300"/>
      <c r="D44" s="303"/>
      <c r="E44" s="147"/>
      <c r="F44" s="105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94"/>
      <c r="Y44" s="106"/>
      <c r="Z44" s="194"/>
      <c r="AA44" s="194"/>
      <c r="AB44" s="106"/>
      <c r="AC44" s="106"/>
      <c r="AD44" s="194"/>
      <c r="AE44" s="181"/>
      <c r="AF44" s="106"/>
      <c r="AG44" s="106"/>
      <c r="AH44" s="106"/>
      <c r="AI44" s="106"/>
      <c r="AJ44" s="107"/>
      <c r="AK44" s="322"/>
      <c r="AL44" s="280"/>
      <c r="AM44" s="306"/>
      <c r="AN44" s="309"/>
      <c r="AO44" s="312"/>
      <c r="AP44" s="312"/>
      <c r="AQ44" s="312"/>
      <c r="AR44" s="242"/>
      <c r="AS44" s="242"/>
      <c r="AT44" s="242"/>
      <c r="AU44" s="242"/>
      <c r="AV44" s="242"/>
      <c r="AW44" s="242"/>
      <c r="AX44" s="242"/>
      <c r="AY44" s="317"/>
      <c r="AZ44" s="317"/>
      <c r="BA44" s="320"/>
    </row>
    <row r="45" spans="1:53" ht="15" customHeight="1" x14ac:dyDescent="0.2">
      <c r="A45" s="292">
        <v>10</v>
      </c>
      <c r="B45" s="295" t="str">
        <f>IFERROR(VLOOKUP($C45,Списки!$A$1:$C$4003,2,0),"")</f>
        <v>Штефано Христина Петрівна</v>
      </c>
      <c r="C45" s="343" t="s">
        <v>185</v>
      </c>
      <c r="D45" s="301" t="str">
        <f>IFERROR(VLOOKUP($C45,Списки!$A$1:$C$4003,3,0),"")</f>
        <v>економіст з праці</v>
      </c>
      <c r="E45" s="145"/>
      <c r="F45" s="92" t="str">
        <f>VLOOKUP(F$7,Графік!$M$5:$P$35,3,0)</f>
        <v>Р</v>
      </c>
      <c r="G45" s="124" t="str">
        <f>VLOOKUP(G$7,Графік!$M$5:$P$35,3,0)</f>
        <v>ВВ</v>
      </c>
      <c r="H45" s="124" t="s">
        <v>505</v>
      </c>
      <c r="I45" s="124" t="str">
        <f>VLOOKUP(I$7,Графік!$M$5:$P$35,3,0)</f>
        <v>Р</v>
      </c>
      <c r="J45" s="124" t="str">
        <f>VLOOKUP(J$7,Графік!$M$5:$P$35,3,0)</f>
        <v>Р</v>
      </c>
      <c r="K45" s="124" t="str">
        <f>VLOOKUP(K$7,Графік!$M$5:$P$35,3,0)</f>
        <v>Р</v>
      </c>
      <c r="L45" s="124" t="str">
        <f>VLOOKUP(L$7,Графік!$M$5:$P$35,3,0)</f>
        <v>Р</v>
      </c>
      <c r="M45" s="124" t="str">
        <f>VLOOKUP(M$7,Графік!$M$5:$P$35,3,0)</f>
        <v>Р</v>
      </c>
      <c r="N45" s="124" t="str">
        <f>VLOOKUP(N$7,Графік!$M$5:$P$35,3,0)</f>
        <v>ВВ</v>
      </c>
      <c r="O45" s="124" t="str">
        <f>VLOOKUP(O$7,Графік!$M$5:$P$35,3,0)</f>
        <v>ВВ</v>
      </c>
      <c r="P45" s="124" t="str">
        <f>VLOOKUP(P$7,Графік!$M$5:$P$35,3,0)</f>
        <v>Р</v>
      </c>
      <c r="Q45" s="124" t="str">
        <f>VLOOKUP(Q$7,Графік!$M$5:$P$35,3,0)</f>
        <v>Р</v>
      </c>
      <c r="R45" s="124" t="str">
        <f>VLOOKUP(R$7,Графік!$M$5:$P$35,3,0)</f>
        <v>Р</v>
      </c>
      <c r="S45" s="124" t="str">
        <f>VLOOKUP(S$7,Графік!$M$5:$P$35,3,0)</f>
        <v>Р</v>
      </c>
      <c r="T45" s="124" t="str">
        <f>VLOOKUP(T$7,Графік!$M$5:$P$35,3,0)</f>
        <v>Р</v>
      </c>
      <c r="U45" s="124" t="str">
        <f>VLOOKUP(U$7,Графік!$M$5:$P$35,3,0)</f>
        <v>ВВ</v>
      </c>
      <c r="V45" s="124" t="str">
        <f>VLOOKUP(V$7,Графік!$M$5:$P$35,3,0)</f>
        <v>ВВ</v>
      </c>
      <c r="W45" s="124" t="str">
        <f>VLOOKUP(W$7,Графік!$M$5:$P$35,3,0)</f>
        <v>Р</v>
      </c>
      <c r="X45" s="159" t="str">
        <f>VLOOKUP(X$7,Графік!$M$5:$P$35,3,0)</f>
        <v>Р</v>
      </c>
      <c r="Y45" s="124" t="str">
        <f>VLOOKUP(Y$7,Графік!$M$5:$P$35,3,0)</f>
        <v>Р</v>
      </c>
      <c r="Z45" s="159" t="str">
        <f>VLOOKUP(Z$7,Графік!$M$5:$P$35,3,0)</f>
        <v>Р</v>
      </c>
      <c r="AA45" s="159" t="str">
        <f>VLOOKUP(AA$7,Графік!$M$5:$P$35,3,0)</f>
        <v>Р</v>
      </c>
      <c r="AB45" s="124" t="str">
        <f>VLOOKUP(AB$7,Графік!$M$5:$P$35,3,0)</f>
        <v>ВВ</v>
      </c>
      <c r="AC45" s="124" t="str">
        <f>VLOOKUP(AC$7,Графік!$M$5:$P$35,3,0)</f>
        <v>ВВ</v>
      </c>
      <c r="AD45" s="159" t="str">
        <f>VLOOKUP(AD$7,Графік!$M$5:$P$35,3,0)</f>
        <v>Р</v>
      </c>
      <c r="AE45" s="188" t="str">
        <f>VLOOKUP(AE$7,Графік!$M$5:$P$35,3,0)</f>
        <v>Р</v>
      </c>
      <c r="AF45" s="124" t="str">
        <f>VLOOKUP(AF$7,Графік!$M$5:$P$35,3,0)</f>
        <v>Р</v>
      </c>
      <c r="AG45" s="124" t="str">
        <f>VLOOKUP(AG$7,Графік!$M$5:$P$35,3,0)</f>
        <v>Р</v>
      </c>
      <c r="AH45" s="124"/>
      <c r="AI45" s="124"/>
      <c r="AJ45" s="125"/>
      <c r="AK45" s="321">
        <f ca="1">SUMIF($F45:$AJ48,"Р",$F46:$AJ46)</f>
        <v>144</v>
      </c>
      <c r="AL45" s="279">
        <f ca="1">SUMIF($F47:$AJ48,"НУ",$F48:$AJ48)</f>
        <v>0</v>
      </c>
      <c r="AM45" s="305">
        <f ca="1">SUMIF(F45:AJ48,"РВ",F46:AJ46)</f>
        <v>4</v>
      </c>
      <c r="AN45" s="308">
        <f ca="1">AK45+AL45+AM45</f>
        <v>148</v>
      </c>
      <c r="AO45" s="310">
        <f t="shared" ref="AO45" si="28">COUNTIF($F45:$AJ48,"=Р")</f>
        <v>20</v>
      </c>
      <c r="AP45" s="311">
        <f>COUNTIF($F45:$AJ48,"=ВВ")</f>
        <v>7</v>
      </c>
      <c r="AQ45" s="311">
        <f>COUNTIF($F45:$AJ48,"=В")</f>
        <v>0</v>
      </c>
      <c r="AR45" s="241">
        <f>COUNTIF($F45:$AJ48,"=НА")</f>
        <v>0</v>
      </c>
      <c r="AS45" s="241">
        <f>COUNTIF(F45:AJ48,"=ТН")</f>
        <v>0</v>
      </c>
      <c r="AT45" s="241">
        <f>COUNTIF($F45:$AJ48,"=ВД")</f>
        <v>0</v>
      </c>
      <c r="AU45" s="241">
        <f>COUNTIF($F45:$AJ48,"=ВП")</f>
        <v>0</v>
      </c>
      <c r="AV45" s="241">
        <f>COUNTIF($F45:$AJ48,"=ДД")</f>
        <v>0</v>
      </c>
      <c r="AW45" s="241">
        <f>COUNTIF($F45:$AJ48,"=П")</f>
        <v>0</v>
      </c>
      <c r="AX45" s="241">
        <f>COUNTIF($F45:$AJ48,"=ПР")</f>
        <v>0</v>
      </c>
      <c r="AY45" s="316">
        <f>COUNTIF($F45:$AJ48,"=І")</f>
        <v>0</v>
      </c>
      <c r="AZ45" s="316">
        <f>COUNTIF($F45:$AJ48,"=НЗ")</f>
        <v>0</v>
      </c>
      <c r="BA45" s="318">
        <f>IF(C45&gt;1,Графік!$P$36,"")</f>
        <v>160</v>
      </c>
    </row>
    <row r="46" spans="1:53" ht="15" customHeight="1" x14ac:dyDescent="0.2">
      <c r="A46" s="293"/>
      <c r="B46" s="296"/>
      <c r="C46" s="299"/>
      <c r="D46" s="302"/>
      <c r="E46" s="146"/>
      <c r="F46" s="96">
        <f t="shared" ref="F46:V46" si="29">IF(F45="Р",8,"")</f>
        <v>8</v>
      </c>
      <c r="G46" s="97" t="str">
        <f t="shared" si="29"/>
        <v/>
      </c>
      <c r="H46" s="97">
        <v>4</v>
      </c>
      <c r="I46" s="97">
        <f t="shared" si="29"/>
        <v>8</v>
      </c>
      <c r="J46" s="97">
        <f t="shared" si="29"/>
        <v>8</v>
      </c>
      <c r="K46" s="97">
        <f t="shared" si="29"/>
        <v>8</v>
      </c>
      <c r="L46" s="97">
        <f t="shared" si="29"/>
        <v>8</v>
      </c>
      <c r="M46" s="97">
        <f t="shared" si="29"/>
        <v>8</v>
      </c>
      <c r="N46" s="97" t="str">
        <f t="shared" si="29"/>
        <v/>
      </c>
      <c r="O46" s="97" t="str">
        <f t="shared" si="29"/>
        <v/>
      </c>
      <c r="P46" s="97">
        <f t="shared" si="29"/>
        <v>8</v>
      </c>
      <c r="Q46" s="97">
        <f t="shared" si="29"/>
        <v>8</v>
      </c>
      <c r="R46" s="97">
        <f t="shared" si="29"/>
        <v>8</v>
      </c>
      <c r="S46" s="97">
        <f t="shared" si="29"/>
        <v>8</v>
      </c>
      <c r="T46" s="97">
        <f t="shared" si="29"/>
        <v>8</v>
      </c>
      <c r="U46" s="97" t="str">
        <f t="shared" si="29"/>
        <v/>
      </c>
      <c r="V46" s="97" t="str">
        <f t="shared" si="29"/>
        <v/>
      </c>
      <c r="W46" s="97">
        <v>8</v>
      </c>
      <c r="X46" s="160">
        <v>8</v>
      </c>
      <c r="Y46" s="97">
        <v>8</v>
      </c>
      <c r="Z46" s="160">
        <v>8</v>
      </c>
      <c r="AA46" s="160">
        <v>8</v>
      </c>
      <c r="AB46" s="97"/>
      <c r="AC46" s="97"/>
      <c r="AD46" s="160">
        <v>8</v>
      </c>
      <c r="AE46" s="179">
        <v>8</v>
      </c>
      <c r="AF46" s="97"/>
      <c r="AG46" s="97"/>
      <c r="AH46" s="97"/>
      <c r="AI46" s="97"/>
      <c r="AJ46" s="98"/>
      <c r="AK46" s="321"/>
      <c r="AL46" s="279"/>
      <c r="AM46" s="305"/>
      <c r="AN46" s="308"/>
      <c r="AO46" s="311"/>
      <c r="AP46" s="311"/>
      <c r="AQ46" s="311"/>
      <c r="AR46" s="241"/>
      <c r="AS46" s="241"/>
      <c r="AT46" s="241"/>
      <c r="AU46" s="241"/>
      <c r="AV46" s="241"/>
      <c r="AW46" s="241"/>
      <c r="AX46" s="241"/>
      <c r="AY46" s="316"/>
      <c r="AZ46" s="316"/>
      <c r="BA46" s="319"/>
    </row>
    <row r="47" spans="1:53" ht="15" customHeight="1" x14ac:dyDescent="0.2">
      <c r="A47" s="293"/>
      <c r="B47" s="296"/>
      <c r="C47" s="299"/>
      <c r="D47" s="302"/>
      <c r="E47" s="146"/>
      <c r="F47" s="100" t="str">
        <f t="shared" ref="F47:V47" si="30">IF(F48&gt;0,"НУ","")</f>
        <v/>
      </c>
      <c r="G47" s="101" t="str">
        <f t="shared" si="30"/>
        <v/>
      </c>
      <c r="H47" s="101" t="str">
        <f t="shared" si="30"/>
        <v/>
      </c>
      <c r="I47" s="101" t="str">
        <f t="shared" si="30"/>
        <v/>
      </c>
      <c r="J47" s="101" t="str">
        <f t="shared" si="30"/>
        <v/>
      </c>
      <c r="K47" s="101" t="str">
        <f t="shared" si="30"/>
        <v/>
      </c>
      <c r="L47" s="101" t="str">
        <f t="shared" si="30"/>
        <v/>
      </c>
      <c r="M47" s="101" t="str">
        <f t="shared" si="30"/>
        <v/>
      </c>
      <c r="N47" s="101" t="str">
        <f t="shared" si="30"/>
        <v/>
      </c>
      <c r="O47" s="101" t="str">
        <f t="shared" si="30"/>
        <v/>
      </c>
      <c r="P47" s="101" t="str">
        <f t="shared" si="30"/>
        <v/>
      </c>
      <c r="Q47" s="101" t="str">
        <f t="shared" si="30"/>
        <v/>
      </c>
      <c r="R47" s="101" t="str">
        <f t="shared" si="30"/>
        <v/>
      </c>
      <c r="S47" s="101" t="str">
        <f t="shared" si="30"/>
        <v/>
      </c>
      <c r="T47" s="101" t="str">
        <f t="shared" si="30"/>
        <v/>
      </c>
      <c r="U47" s="101" t="str">
        <f t="shared" si="30"/>
        <v/>
      </c>
      <c r="V47" s="101" t="str">
        <f t="shared" si="30"/>
        <v/>
      </c>
      <c r="W47" s="101"/>
      <c r="X47" s="102"/>
      <c r="Y47" s="101"/>
      <c r="Z47" s="102"/>
      <c r="AA47" s="102"/>
      <c r="AB47" s="101"/>
      <c r="AC47" s="101"/>
      <c r="AD47" s="102"/>
      <c r="AE47" s="180"/>
      <c r="AF47" s="101"/>
      <c r="AG47" s="101"/>
      <c r="AH47" s="101" t="str">
        <f t="shared" si="6"/>
        <v/>
      </c>
      <c r="AI47" s="101" t="str">
        <f t="shared" si="6"/>
        <v/>
      </c>
      <c r="AJ47" s="130" t="str">
        <f t="shared" si="6"/>
        <v/>
      </c>
      <c r="AK47" s="321"/>
      <c r="AL47" s="279"/>
      <c r="AM47" s="305"/>
      <c r="AN47" s="308"/>
      <c r="AO47" s="311"/>
      <c r="AP47" s="311"/>
      <c r="AQ47" s="311"/>
      <c r="AR47" s="241"/>
      <c r="AS47" s="241"/>
      <c r="AT47" s="241"/>
      <c r="AU47" s="241"/>
      <c r="AV47" s="241"/>
      <c r="AW47" s="241"/>
      <c r="AX47" s="241"/>
      <c r="AY47" s="316"/>
      <c r="AZ47" s="316"/>
      <c r="BA47" s="319"/>
    </row>
    <row r="48" spans="1:53" ht="15" customHeight="1" thickBot="1" x14ac:dyDescent="0.25">
      <c r="A48" s="294"/>
      <c r="B48" s="297"/>
      <c r="C48" s="300"/>
      <c r="D48" s="303"/>
      <c r="E48" s="147"/>
      <c r="F48" s="105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94"/>
      <c r="Y48" s="106"/>
      <c r="Z48" s="194"/>
      <c r="AA48" s="194"/>
      <c r="AB48" s="106"/>
      <c r="AC48" s="106"/>
      <c r="AD48" s="194"/>
      <c r="AE48" s="181"/>
      <c r="AF48" s="106"/>
      <c r="AG48" s="106"/>
      <c r="AH48" s="106"/>
      <c r="AI48" s="106"/>
      <c r="AJ48" s="107"/>
      <c r="AK48" s="322"/>
      <c r="AL48" s="280"/>
      <c r="AM48" s="306"/>
      <c r="AN48" s="309"/>
      <c r="AO48" s="312"/>
      <c r="AP48" s="312"/>
      <c r="AQ48" s="312"/>
      <c r="AR48" s="242"/>
      <c r="AS48" s="242"/>
      <c r="AT48" s="242"/>
      <c r="AU48" s="242"/>
      <c r="AV48" s="242"/>
      <c r="AW48" s="242"/>
      <c r="AX48" s="242"/>
      <c r="AY48" s="317"/>
      <c r="AZ48" s="317"/>
      <c r="BA48" s="320"/>
    </row>
    <row r="49" spans="1:53" ht="15" customHeight="1" x14ac:dyDescent="0.2">
      <c r="A49" s="292">
        <v>11</v>
      </c>
      <c r="B49" s="295" t="str">
        <f>IFERROR(VLOOKUP($C49,Списки!$A$1:$C$4003,2,0),"")</f>
        <v/>
      </c>
      <c r="C49" s="323"/>
      <c r="D49" s="301" t="str">
        <f>IFERROR(VLOOKUP($C49,Списки!$A$1:$C$4003,3,0),"")</f>
        <v/>
      </c>
      <c r="E49" s="145"/>
      <c r="F49" s="92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59"/>
      <c r="Y49" s="124"/>
      <c r="Z49" s="159"/>
      <c r="AA49" s="159"/>
      <c r="AB49" s="124"/>
      <c r="AC49" s="124"/>
      <c r="AD49" s="159"/>
      <c r="AE49" s="188"/>
      <c r="AF49" s="124"/>
      <c r="AG49" s="124"/>
      <c r="AH49" s="124"/>
      <c r="AI49" s="124"/>
      <c r="AJ49" s="125"/>
      <c r="AK49" s="321">
        <f ca="1">SUMIF($F49:$AJ52,"Р",$F50:$AJ50)</f>
        <v>0</v>
      </c>
      <c r="AL49" s="279">
        <f ca="1">SUMIF($F51:$AJ52,"НУ",$F52:$AJ52)</f>
        <v>0</v>
      </c>
      <c r="AM49" s="305">
        <f ca="1">SUMIF(F49:AJ52,"РВ",F50:AJ50)</f>
        <v>0</v>
      </c>
      <c r="AN49" s="308">
        <f ca="1">AK49+AL49+AM49</f>
        <v>0</v>
      </c>
      <c r="AO49" s="310">
        <f t="shared" ref="AO49" si="31">COUNTIF($F49:$AJ52,"=Р")</f>
        <v>0</v>
      </c>
      <c r="AP49" s="311">
        <f>COUNTIF($F49:$AJ52,"=ВВ")</f>
        <v>0</v>
      </c>
      <c r="AQ49" s="311">
        <f>COUNTIF($F49:$AJ52,"=В")</f>
        <v>0</v>
      </c>
      <c r="AR49" s="241">
        <f>COUNTIF($F49:$AJ52,"=НА")</f>
        <v>0</v>
      </c>
      <c r="AS49" s="241">
        <f>COUNTIF(F49:AJ52,"=ТН")</f>
        <v>0</v>
      </c>
      <c r="AT49" s="241">
        <f>COUNTIF($F49:$AJ52,"=ВД")</f>
        <v>0</v>
      </c>
      <c r="AU49" s="241">
        <f>COUNTIF($F49:$AJ52,"=ВП")</f>
        <v>0</v>
      </c>
      <c r="AV49" s="241">
        <f>COUNTIF($F49:$AJ52,"=ДД")</f>
        <v>0</v>
      </c>
      <c r="AW49" s="241">
        <f>COUNTIF($F49:$AJ52,"=П")</f>
        <v>0</v>
      </c>
      <c r="AX49" s="241">
        <f>COUNTIF($F49:$AJ52,"=ПР")</f>
        <v>0</v>
      </c>
      <c r="AY49" s="316">
        <f>COUNTIF($F49:$AJ52,"=І")</f>
        <v>0</v>
      </c>
      <c r="AZ49" s="316">
        <f>COUNTIF($F49:$AJ52,"=НЗ")</f>
        <v>0</v>
      </c>
      <c r="BA49" s="318" t="str">
        <f>IF(C49&gt;1,Графік!$P$36,"")</f>
        <v/>
      </c>
    </row>
    <row r="50" spans="1:53" ht="15" customHeight="1" x14ac:dyDescent="0.2">
      <c r="A50" s="293"/>
      <c r="B50" s="296"/>
      <c r="C50" s="299"/>
      <c r="D50" s="302"/>
      <c r="E50" s="146"/>
      <c r="F50" s="96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160"/>
      <c r="Y50" s="97"/>
      <c r="Z50" s="160"/>
      <c r="AA50" s="160"/>
      <c r="AB50" s="97"/>
      <c r="AC50" s="97"/>
      <c r="AD50" s="160"/>
      <c r="AE50" s="179"/>
      <c r="AF50" s="97"/>
      <c r="AG50" s="97"/>
      <c r="AH50" s="97"/>
      <c r="AI50" s="97"/>
      <c r="AJ50" s="98"/>
      <c r="AK50" s="321"/>
      <c r="AL50" s="279"/>
      <c r="AM50" s="305"/>
      <c r="AN50" s="308"/>
      <c r="AO50" s="311"/>
      <c r="AP50" s="311"/>
      <c r="AQ50" s="311"/>
      <c r="AR50" s="241"/>
      <c r="AS50" s="241"/>
      <c r="AT50" s="241"/>
      <c r="AU50" s="241"/>
      <c r="AV50" s="241"/>
      <c r="AW50" s="241"/>
      <c r="AX50" s="241"/>
      <c r="AY50" s="316"/>
      <c r="AZ50" s="316"/>
      <c r="BA50" s="319"/>
    </row>
    <row r="51" spans="1:53" ht="15" customHeight="1" x14ac:dyDescent="0.2">
      <c r="A51" s="293"/>
      <c r="B51" s="296"/>
      <c r="C51" s="299"/>
      <c r="D51" s="302"/>
      <c r="E51" s="146"/>
      <c r="F51" s="100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2"/>
      <c r="Y51" s="101"/>
      <c r="Z51" s="102"/>
      <c r="AA51" s="102"/>
      <c r="AB51" s="101"/>
      <c r="AC51" s="101"/>
      <c r="AD51" s="102"/>
      <c r="AE51" s="180"/>
      <c r="AF51" s="101"/>
      <c r="AG51" s="101"/>
      <c r="AH51" s="101" t="str">
        <f t="shared" si="6"/>
        <v/>
      </c>
      <c r="AI51" s="101" t="str">
        <f t="shared" si="6"/>
        <v/>
      </c>
      <c r="AJ51" s="130" t="str">
        <f t="shared" si="6"/>
        <v/>
      </c>
      <c r="AK51" s="321"/>
      <c r="AL51" s="279"/>
      <c r="AM51" s="305"/>
      <c r="AN51" s="308"/>
      <c r="AO51" s="311"/>
      <c r="AP51" s="311"/>
      <c r="AQ51" s="311"/>
      <c r="AR51" s="241"/>
      <c r="AS51" s="241"/>
      <c r="AT51" s="241"/>
      <c r="AU51" s="241"/>
      <c r="AV51" s="241"/>
      <c r="AW51" s="241"/>
      <c r="AX51" s="241"/>
      <c r="AY51" s="316"/>
      <c r="AZ51" s="316"/>
      <c r="BA51" s="319"/>
    </row>
    <row r="52" spans="1:53" ht="15" customHeight="1" thickBot="1" x14ac:dyDescent="0.25">
      <c r="A52" s="294"/>
      <c r="B52" s="297"/>
      <c r="C52" s="300"/>
      <c r="D52" s="303"/>
      <c r="E52" s="147"/>
      <c r="F52" s="105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94"/>
      <c r="Y52" s="106"/>
      <c r="Z52" s="194"/>
      <c r="AA52" s="194"/>
      <c r="AB52" s="106"/>
      <c r="AC52" s="106"/>
      <c r="AD52" s="194"/>
      <c r="AE52" s="181"/>
      <c r="AF52" s="106"/>
      <c r="AG52" s="106"/>
      <c r="AH52" s="106"/>
      <c r="AI52" s="106"/>
      <c r="AJ52" s="107"/>
      <c r="AK52" s="322"/>
      <c r="AL52" s="280"/>
      <c r="AM52" s="306"/>
      <c r="AN52" s="309"/>
      <c r="AO52" s="312"/>
      <c r="AP52" s="312"/>
      <c r="AQ52" s="312"/>
      <c r="AR52" s="242"/>
      <c r="AS52" s="242"/>
      <c r="AT52" s="242"/>
      <c r="AU52" s="242"/>
      <c r="AV52" s="242"/>
      <c r="AW52" s="242"/>
      <c r="AX52" s="242"/>
      <c r="AY52" s="317"/>
      <c r="AZ52" s="317"/>
      <c r="BA52" s="320"/>
    </row>
    <row r="53" spans="1:53" ht="15" customHeight="1" x14ac:dyDescent="0.2">
      <c r="A53" s="292">
        <v>12</v>
      </c>
      <c r="B53" s="295" t="str">
        <f>IFERROR(VLOOKUP($C53,Списки!$A$1:$C$4003,2,0),"")</f>
        <v/>
      </c>
      <c r="C53" s="323"/>
      <c r="D53" s="301" t="str">
        <f>IFERROR(VLOOKUP($C53,Списки!$A$1:$C$4003,3,0),"")</f>
        <v/>
      </c>
      <c r="E53" s="145"/>
      <c r="F53" s="92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59"/>
      <c r="Y53" s="124"/>
      <c r="Z53" s="159"/>
      <c r="AA53" s="159"/>
      <c r="AB53" s="124"/>
      <c r="AC53" s="124"/>
      <c r="AD53" s="159"/>
      <c r="AE53" s="188"/>
      <c r="AF53" s="124"/>
      <c r="AG53" s="124"/>
      <c r="AH53" s="124"/>
      <c r="AI53" s="124"/>
      <c r="AJ53" s="125"/>
      <c r="AK53" s="321">
        <f ca="1">SUMIF($F53:$AJ56,"Р",$F54:$AJ54)</f>
        <v>0</v>
      </c>
      <c r="AL53" s="279">
        <f ca="1">SUMIF($F55:$AJ56,"НУ",$F56:$AJ56)</f>
        <v>0</v>
      </c>
      <c r="AM53" s="305">
        <f ca="1">SUMIF(F53:AJ56,"РВ",F54:AJ54)</f>
        <v>0</v>
      </c>
      <c r="AN53" s="308">
        <f ca="1">AK53+AL53+AM53</f>
        <v>0</v>
      </c>
      <c r="AO53" s="310">
        <f t="shared" ref="AO53" si="32">COUNTIF($F53:$AJ56,"=Р")</f>
        <v>0</v>
      </c>
      <c r="AP53" s="311">
        <f>COUNTIF($F53:$AJ56,"=ВВ")</f>
        <v>0</v>
      </c>
      <c r="AQ53" s="311">
        <f>COUNTIF($F53:$AJ56,"=В")</f>
        <v>0</v>
      </c>
      <c r="AR53" s="241">
        <f>COUNTIF($F53:$AJ56,"=НА")</f>
        <v>0</v>
      </c>
      <c r="AS53" s="241">
        <f>COUNTIF(F53:AJ56,"=ТН")</f>
        <v>0</v>
      </c>
      <c r="AT53" s="241">
        <f>COUNTIF($F53:$AJ56,"=ВД")</f>
        <v>0</v>
      </c>
      <c r="AU53" s="241">
        <f>COUNTIF($F53:$AJ56,"=ВП")</f>
        <v>0</v>
      </c>
      <c r="AV53" s="241">
        <f>COUNTIF($F53:$AJ56,"=ДД")</f>
        <v>0</v>
      </c>
      <c r="AW53" s="241">
        <f>COUNTIF($F53:$AJ56,"=П")</f>
        <v>0</v>
      </c>
      <c r="AX53" s="241">
        <f>COUNTIF($F53:$AJ56,"=ПР")</f>
        <v>0</v>
      </c>
      <c r="AY53" s="316">
        <f>COUNTIF($F53:$AJ56,"=І")</f>
        <v>0</v>
      </c>
      <c r="AZ53" s="316">
        <f>COUNTIF($F53:$AJ56,"=НЗ")</f>
        <v>0</v>
      </c>
      <c r="BA53" s="318" t="str">
        <f>IF(C53&gt;1,Графік!$P$36,"")</f>
        <v/>
      </c>
    </row>
    <row r="54" spans="1:53" ht="15" customHeight="1" x14ac:dyDescent="0.2">
      <c r="A54" s="293"/>
      <c r="B54" s="296"/>
      <c r="C54" s="299"/>
      <c r="D54" s="302"/>
      <c r="E54" s="146"/>
      <c r="F54" s="96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160"/>
      <c r="Y54" s="97"/>
      <c r="Z54" s="160"/>
      <c r="AA54" s="160"/>
      <c r="AB54" s="97"/>
      <c r="AC54" s="97"/>
      <c r="AD54" s="160"/>
      <c r="AE54" s="179"/>
      <c r="AF54" s="97"/>
      <c r="AG54" s="97"/>
      <c r="AH54" s="97"/>
      <c r="AI54" s="97"/>
      <c r="AJ54" s="98"/>
      <c r="AK54" s="321"/>
      <c r="AL54" s="279"/>
      <c r="AM54" s="305"/>
      <c r="AN54" s="308"/>
      <c r="AO54" s="311"/>
      <c r="AP54" s="311"/>
      <c r="AQ54" s="311"/>
      <c r="AR54" s="241"/>
      <c r="AS54" s="241"/>
      <c r="AT54" s="241"/>
      <c r="AU54" s="241"/>
      <c r="AV54" s="241"/>
      <c r="AW54" s="241"/>
      <c r="AX54" s="241"/>
      <c r="AY54" s="316"/>
      <c r="AZ54" s="316"/>
      <c r="BA54" s="319"/>
    </row>
    <row r="55" spans="1:53" ht="15" customHeight="1" x14ac:dyDescent="0.2">
      <c r="A55" s="293"/>
      <c r="B55" s="296"/>
      <c r="C55" s="299"/>
      <c r="D55" s="302"/>
      <c r="E55" s="146"/>
      <c r="F55" s="100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2"/>
      <c r="Y55" s="101"/>
      <c r="Z55" s="102"/>
      <c r="AA55" s="102"/>
      <c r="AB55" s="101"/>
      <c r="AC55" s="101"/>
      <c r="AD55" s="102"/>
      <c r="AE55" s="180"/>
      <c r="AF55" s="101"/>
      <c r="AG55" s="101"/>
      <c r="AH55" s="101" t="str">
        <f t="shared" si="6"/>
        <v/>
      </c>
      <c r="AI55" s="101" t="str">
        <f t="shared" si="6"/>
        <v/>
      </c>
      <c r="AJ55" s="130" t="str">
        <f t="shared" si="6"/>
        <v/>
      </c>
      <c r="AK55" s="321"/>
      <c r="AL55" s="279"/>
      <c r="AM55" s="305"/>
      <c r="AN55" s="308"/>
      <c r="AO55" s="311"/>
      <c r="AP55" s="311"/>
      <c r="AQ55" s="311"/>
      <c r="AR55" s="241"/>
      <c r="AS55" s="241"/>
      <c r="AT55" s="241"/>
      <c r="AU55" s="241"/>
      <c r="AV55" s="241"/>
      <c r="AW55" s="241"/>
      <c r="AX55" s="241"/>
      <c r="AY55" s="316"/>
      <c r="AZ55" s="316"/>
      <c r="BA55" s="319"/>
    </row>
    <row r="56" spans="1:53" ht="15" customHeight="1" thickBot="1" x14ac:dyDescent="0.25">
      <c r="A56" s="294"/>
      <c r="B56" s="297"/>
      <c r="C56" s="300"/>
      <c r="D56" s="303"/>
      <c r="E56" s="147"/>
      <c r="F56" s="105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94"/>
      <c r="Y56" s="106"/>
      <c r="Z56" s="194"/>
      <c r="AA56" s="194"/>
      <c r="AB56" s="106"/>
      <c r="AC56" s="106"/>
      <c r="AD56" s="194"/>
      <c r="AE56" s="181"/>
      <c r="AF56" s="106"/>
      <c r="AG56" s="106"/>
      <c r="AH56" s="106"/>
      <c r="AI56" s="106"/>
      <c r="AJ56" s="107"/>
      <c r="AK56" s="322"/>
      <c r="AL56" s="280"/>
      <c r="AM56" s="306"/>
      <c r="AN56" s="309"/>
      <c r="AO56" s="312"/>
      <c r="AP56" s="312"/>
      <c r="AQ56" s="312"/>
      <c r="AR56" s="242"/>
      <c r="AS56" s="242"/>
      <c r="AT56" s="242"/>
      <c r="AU56" s="242"/>
      <c r="AV56" s="242"/>
      <c r="AW56" s="242"/>
      <c r="AX56" s="242"/>
      <c r="AY56" s="317"/>
      <c r="AZ56" s="317"/>
      <c r="BA56" s="320"/>
    </row>
    <row r="57" spans="1:53" ht="15" customHeight="1" x14ac:dyDescent="0.2">
      <c r="A57" s="292">
        <v>13</v>
      </c>
      <c r="B57" s="295" t="str">
        <f>IFERROR(VLOOKUP($C57,Списки!$A$1:$C$4003,2,0),"")</f>
        <v/>
      </c>
      <c r="C57" s="323"/>
      <c r="D57" s="301" t="str">
        <f>IFERROR(VLOOKUP($C57,Списки!$A$1:$C$4003,3,0),"")</f>
        <v/>
      </c>
      <c r="E57" s="145"/>
      <c r="F57" s="92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59"/>
      <c r="Y57" s="124"/>
      <c r="Z57" s="159"/>
      <c r="AA57" s="159"/>
      <c r="AB57" s="124"/>
      <c r="AC57" s="124"/>
      <c r="AD57" s="159"/>
      <c r="AE57" s="188"/>
      <c r="AF57" s="124"/>
      <c r="AG57" s="124"/>
      <c r="AH57" s="124"/>
      <c r="AI57" s="124"/>
      <c r="AJ57" s="125"/>
      <c r="AK57" s="321">
        <f ca="1">SUMIF($F57:$AJ60,"Р",$F58:$AJ58)</f>
        <v>0</v>
      </c>
      <c r="AL57" s="279">
        <f ca="1">SUMIF($F59:$AJ60,"НУ",$F60:$AJ60)</f>
        <v>0</v>
      </c>
      <c r="AM57" s="305">
        <f ca="1">SUMIF(F57:AJ60,"РВ",F58:AJ58)</f>
        <v>0</v>
      </c>
      <c r="AN57" s="308">
        <f ca="1">AK57+AL57+AM57</f>
        <v>0</v>
      </c>
      <c r="AO57" s="310">
        <f t="shared" ref="AO57" si="33">COUNTIF($F57:$AJ60,"=Р")</f>
        <v>0</v>
      </c>
      <c r="AP57" s="311">
        <f>COUNTIF($F57:$AJ60,"=ВВ")</f>
        <v>0</v>
      </c>
      <c r="AQ57" s="311">
        <f>COUNTIF($F57:$AJ60,"=В")</f>
        <v>0</v>
      </c>
      <c r="AR57" s="241">
        <f>COUNTIF($F57:$AJ60,"=НА")</f>
        <v>0</v>
      </c>
      <c r="AS57" s="241">
        <f>COUNTIF(F57:AJ60,"=ТН")</f>
        <v>0</v>
      </c>
      <c r="AT57" s="241">
        <f>COUNTIF($F57:$AJ60,"=ВД")</f>
        <v>0</v>
      </c>
      <c r="AU57" s="241">
        <f>COUNTIF($F57:$AJ60,"=ВП")</f>
        <v>0</v>
      </c>
      <c r="AV57" s="241">
        <f>COUNTIF($F57:$AJ60,"=ДД")</f>
        <v>0</v>
      </c>
      <c r="AW57" s="241">
        <f>COUNTIF($F57:$AJ60,"=П")</f>
        <v>0</v>
      </c>
      <c r="AX57" s="241">
        <f>COUNTIF($F57:$AJ60,"=ПР")</f>
        <v>0</v>
      </c>
      <c r="AY57" s="316">
        <f>COUNTIF($F57:$AJ60,"=І")</f>
        <v>0</v>
      </c>
      <c r="AZ57" s="316">
        <f>COUNTIF($F57:$AJ60,"=НЗ")</f>
        <v>0</v>
      </c>
      <c r="BA57" s="318" t="str">
        <f>IF(C57&gt;1,Графік!$P$36,"")</f>
        <v/>
      </c>
    </row>
    <row r="58" spans="1:53" ht="15" customHeight="1" x14ac:dyDescent="0.2">
      <c r="A58" s="293"/>
      <c r="B58" s="296"/>
      <c r="C58" s="299"/>
      <c r="D58" s="302"/>
      <c r="E58" s="146"/>
      <c r="F58" s="96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160"/>
      <c r="Y58" s="97"/>
      <c r="Z58" s="160"/>
      <c r="AA58" s="160"/>
      <c r="AB58" s="97"/>
      <c r="AC58" s="97"/>
      <c r="AD58" s="160"/>
      <c r="AE58" s="179"/>
      <c r="AF58" s="97"/>
      <c r="AG58" s="97"/>
      <c r="AH58" s="97"/>
      <c r="AI58" s="97"/>
      <c r="AJ58" s="98"/>
      <c r="AK58" s="321"/>
      <c r="AL58" s="279"/>
      <c r="AM58" s="305"/>
      <c r="AN58" s="308"/>
      <c r="AO58" s="311"/>
      <c r="AP58" s="311"/>
      <c r="AQ58" s="311"/>
      <c r="AR58" s="241"/>
      <c r="AS58" s="241"/>
      <c r="AT58" s="241"/>
      <c r="AU58" s="241"/>
      <c r="AV58" s="241"/>
      <c r="AW58" s="241"/>
      <c r="AX58" s="241"/>
      <c r="AY58" s="316"/>
      <c r="AZ58" s="316"/>
      <c r="BA58" s="319"/>
    </row>
    <row r="59" spans="1:53" ht="15" customHeight="1" x14ac:dyDescent="0.2">
      <c r="A59" s="293"/>
      <c r="B59" s="296"/>
      <c r="C59" s="299"/>
      <c r="D59" s="302"/>
      <c r="E59" s="146"/>
      <c r="F59" s="100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2"/>
      <c r="Y59" s="101"/>
      <c r="Z59" s="102"/>
      <c r="AA59" s="102"/>
      <c r="AB59" s="101"/>
      <c r="AC59" s="101"/>
      <c r="AD59" s="102"/>
      <c r="AE59" s="180"/>
      <c r="AF59" s="101"/>
      <c r="AG59" s="101"/>
      <c r="AH59" s="101" t="str">
        <f t="shared" si="6"/>
        <v/>
      </c>
      <c r="AI59" s="101" t="str">
        <f t="shared" si="6"/>
        <v/>
      </c>
      <c r="AJ59" s="130" t="str">
        <f t="shared" si="6"/>
        <v/>
      </c>
      <c r="AK59" s="321"/>
      <c r="AL59" s="279"/>
      <c r="AM59" s="305"/>
      <c r="AN59" s="308"/>
      <c r="AO59" s="311"/>
      <c r="AP59" s="311"/>
      <c r="AQ59" s="311"/>
      <c r="AR59" s="241"/>
      <c r="AS59" s="241"/>
      <c r="AT59" s="241"/>
      <c r="AU59" s="241"/>
      <c r="AV59" s="241"/>
      <c r="AW59" s="241"/>
      <c r="AX59" s="241"/>
      <c r="AY59" s="316"/>
      <c r="AZ59" s="316"/>
      <c r="BA59" s="319"/>
    </row>
    <row r="60" spans="1:53" ht="15" customHeight="1" thickBot="1" x14ac:dyDescent="0.25">
      <c r="A60" s="294"/>
      <c r="B60" s="297"/>
      <c r="C60" s="300"/>
      <c r="D60" s="303"/>
      <c r="E60" s="147"/>
      <c r="F60" s="105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94"/>
      <c r="Y60" s="106"/>
      <c r="Z60" s="194"/>
      <c r="AA60" s="194"/>
      <c r="AB60" s="106"/>
      <c r="AC60" s="106"/>
      <c r="AD60" s="194"/>
      <c r="AE60" s="181"/>
      <c r="AF60" s="106"/>
      <c r="AG60" s="106"/>
      <c r="AH60" s="106"/>
      <c r="AI60" s="106"/>
      <c r="AJ60" s="107"/>
      <c r="AK60" s="322"/>
      <c r="AL60" s="280"/>
      <c r="AM60" s="306"/>
      <c r="AN60" s="309"/>
      <c r="AO60" s="312"/>
      <c r="AP60" s="312"/>
      <c r="AQ60" s="312"/>
      <c r="AR60" s="242"/>
      <c r="AS60" s="242"/>
      <c r="AT60" s="242"/>
      <c r="AU60" s="242"/>
      <c r="AV60" s="242"/>
      <c r="AW60" s="242"/>
      <c r="AX60" s="242"/>
      <c r="AY60" s="317"/>
      <c r="AZ60" s="317"/>
      <c r="BA60" s="320"/>
    </row>
    <row r="61" spans="1:53" ht="15" customHeight="1" x14ac:dyDescent="0.2">
      <c r="A61" s="292">
        <v>14</v>
      </c>
      <c r="B61" s="295" t="str">
        <f>IFERROR(VLOOKUP($C61,Списки!$A$1:$C$4003,2,0),"")</f>
        <v/>
      </c>
      <c r="C61" s="323"/>
      <c r="D61" s="301" t="str">
        <f>IFERROR(VLOOKUP($C61,Списки!$A$1:$C$4003,3,0),"")</f>
        <v/>
      </c>
      <c r="E61" s="145"/>
      <c r="F61" s="92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59"/>
      <c r="Y61" s="124"/>
      <c r="Z61" s="159"/>
      <c r="AA61" s="159"/>
      <c r="AB61" s="124"/>
      <c r="AC61" s="124"/>
      <c r="AD61" s="159"/>
      <c r="AE61" s="188"/>
      <c r="AF61" s="124"/>
      <c r="AG61" s="124"/>
      <c r="AH61" s="124"/>
      <c r="AI61" s="124"/>
      <c r="AJ61" s="125"/>
      <c r="AK61" s="321">
        <f ca="1">SUMIF($F61:$AJ64,"Р",$F62:$AJ62)</f>
        <v>0</v>
      </c>
      <c r="AL61" s="279">
        <f ca="1">SUMIF($F63:$AJ64,"НУ",$F64:$AJ64)</f>
        <v>0</v>
      </c>
      <c r="AM61" s="305">
        <f ca="1">SUMIF(F61:AJ64,"РВ",F62:AJ62)</f>
        <v>0</v>
      </c>
      <c r="AN61" s="308">
        <f ca="1">AK61+AL61+AM61</f>
        <v>0</v>
      </c>
      <c r="AO61" s="310">
        <f t="shared" ref="AO61" si="34">COUNTIF($F61:$AJ64,"=Р")</f>
        <v>0</v>
      </c>
      <c r="AP61" s="311">
        <f>COUNTIF($F61:$AJ64,"=ВВ")</f>
        <v>0</v>
      </c>
      <c r="AQ61" s="311">
        <f>COUNTIF($F61:$AJ64,"=В")</f>
        <v>0</v>
      </c>
      <c r="AR61" s="241">
        <f>COUNTIF($F61:$AJ64,"=НА")</f>
        <v>0</v>
      </c>
      <c r="AS61" s="241">
        <f>COUNTIF(F61:AJ64,"=ТН")</f>
        <v>0</v>
      </c>
      <c r="AT61" s="241">
        <f>COUNTIF($F61:$AJ64,"=ВД")</f>
        <v>0</v>
      </c>
      <c r="AU61" s="241">
        <f>COUNTIF($F61:$AJ64,"=ВП")</f>
        <v>0</v>
      </c>
      <c r="AV61" s="241">
        <f>COUNTIF($F61:$AJ64,"=ДД")</f>
        <v>0</v>
      </c>
      <c r="AW61" s="241">
        <f>COUNTIF($F61:$AJ64,"=П")</f>
        <v>0</v>
      </c>
      <c r="AX61" s="241">
        <f>COUNTIF($F61:$AJ64,"=ПР")</f>
        <v>0</v>
      </c>
      <c r="AY61" s="316">
        <f>COUNTIF($F61:$AJ64,"=І")</f>
        <v>0</v>
      </c>
      <c r="AZ61" s="316">
        <f>COUNTIF($F61:$AJ64,"=НЗ")</f>
        <v>0</v>
      </c>
      <c r="BA61" s="318" t="str">
        <f>IF(C61&gt;1,Графік!$P$36,"")</f>
        <v/>
      </c>
    </row>
    <row r="62" spans="1:53" ht="15" customHeight="1" x14ac:dyDescent="0.2">
      <c r="A62" s="293"/>
      <c r="B62" s="296"/>
      <c r="C62" s="299"/>
      <c r="D62" s="302"/>
      <c r="E62" s="146"/>
      <c r="F62" s="96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160"/>
      <c r="Y62" s="97"/>
      <c r="Z62" s="160"/>
      <c r="AA62" s="160"/>
      <c r="AB62" s="97"/>
      <c r="AC62" s="97"/>
      <c r="AD62" s="160"/>
      <c r="AE62" s="179"/>
      <c r="AF62" s="97"/>
      <c r="AG62" s="97"/>
      <c r="AH62" s="97"/>
      <c r="AI62" s="97"/>
      <c r="AJ62" s="98"/>
      <c r="AK62" s="321"/>
      <c r="AL62" s="279"/>
      <c r="AM62" s="305"/>
      <c r="AN62" s="308"/>
      <c r="AO62" s="311"/>
      <c r="AP62" s="311"/>
      <c r="AQ62" s="311"/>
      <c r="AR62" s="241"/>
      <c r="AS62" s="241"/>
      <c r="AT62" s="241"/>
      <c r="AU62" s="241"/>
      <c r="AV62" s="241"/>
      <c r="AW62" s="241"/>
      <c r="AX62" s="241"/>
      <c r="AY62" s="316"/>
      <c r="AZ62" s="316"/>
      <c r="BA62" s="319"/>
    </row>
    <row r="63" spans="1:53" ht="15" customHeight="1" x14ac:dyDescent="0.2">
      <c r="A63" s="293"/>
      <c r="B63" s="296"/>
      <c r="C63" s="299"/>
      <c r="D63" s="302"/>
      <c r="E63" s="146"/>
      <c r="F63" s="100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2"/>
      <c r="Y63" s="101"/>
      <c r="Z63" s="102"/>
      <c r="AA63" s="102"/>
      <c r="AB63" s="101"/>
      <c r="AC63" s="101"/>
      <c r="AD63" s="102"/>
      <c r="AE63" s="180"/>
      <c r="AF63" s="101"/>
      <c r="AG63" s="101"/>
      <c r="AH63" s="101" t="str">
        <f t="shared" si="6"/>
        <v/>
      </c>
      <c r="AI63" s="101" t="str">
        <f t="shared" si="6"/>
        <v/>
      </c>
      <c r="AJ63" s="130" t="str">
        <f t="shared" si="6"/>
        <v/>
      </c>
      <c r="AK63" s="321"/>
      <c r="AL63" s="279"/>
      <c r="AM63" s="305"/>
      <c r="AN63" s="308"/>
      <c r="AO63" s="311"/>
      <c r="AP63" s="311"/>
      <c r="AQ63" s="311"/>
      <c r="AR63" s="241"/>
      <c r="AS63" s="241"/>
      <c r="AT63" s="241"/>
      <c r="AU63" s="241"/>
      <c r="AV63" s="241"/>
      <c r="AW63" s="241"/>
      <c r="AX63" s="241"/>
      <c r="AY63" s="316"/>
      <c r="AZ63" s="316"/>
      <c r="BA63" s="319"/>
    </row>
    <row r="64" spans="1:53" ht="15" customHeight="1" thickBot="1" x14ac:dyDescent="0.25">
      <c r="A64" s="294"/>
      <c r="B64" s="297"/>
      <c r="C64" s="300"/>
      <c r="D64" s="303"/>
      <c r="E64" s="147"/>
      <c r="F64" s="105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94"/>
      <c r="Y64" s="106"/>
      <c r="Z64" s="194"/>
      <c r="AA64" s="194"/>
      <c r="AB64" s="106"/>
      <c r="AC64" s="106"/>
      <c r="AD64" s="194"/>
      <c r="AE64" s="181"/>
      <c r="AF64" s="106"/>
      <c r="AG64" s="106"/>
      <c r="AH64" s="106"/>
      <c r="AI64" s="106"/>
      <c r="AJ64" s="107"/>
      <c r="AK64" s="322"/>
      <c r="AL64" s="280"/>
      <c r="AM64" s="306"/>
      <c r="AN64" s="309"/>
      <c r="AO64" s="312"/>
      <c r="AP64" s="312"/>
      <c r="AQ64" s="312"/>
      <c r="AR64" s="242"/>
      <c r="AS64" s="242"/>
      <c r="AT64" s="242"/>
      <c r="AU64" s="242"/>
      <c r="AV64" s="242"/>
      <c r="AW64" s="242"/>
      <c r="AX64" s="242"/>
      <c r="AY64" s="317"/>
      <c r="AZ64" s="317"/>
      <c r="BA64" s="320"/>
    </row>
    <row r="65" spans="1:53" ht="15" customHeight="1" x14ac:dyDescent="0.2">
      <c r="A65" s="292">
        <v>15</v>
      </c>
      <c r="B65" s="295" t="str">
        <f>IFERROR(VLOOKUP($C65,Списки!$A$1:$C$4003,2,0),"")</f>
        <v/>
      </c>
      <c r="C65" s="323"/>
      <c r="D65" s="301" t="str">
        <f>IFERROR(VLOOKUP($C65,Списки!$A$1:$C$4003,3,0),"")</f>
        <v/>
      </c>
      <c r="E65" s="145"/>
      <c r="F65" s="92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59"/>
      <c r="Y65" s="124"/>
      <c r="Z65" s="159"/>
      <c r="AA65" s="159"/>
      <c r="AB65" s="124"/>
      <c r="AC65" s="124"/>
      <c r="AD65" s="159"/>
      <c r="AE65" s="188"/>
      <c r="AF65" s="124"/>
      <c r="AG65" s="124"/>
      <c r="AH65" s="124"/>
      <c r="AI65" s="124"/>
      <c r="AJ65" s="125"/>
      <c r="AK65" s="321">
        <f ca="1">SUMIF($F65:$AJ68,"Р",$F66:$AJ66)</f>
        <v>0</v>
      </c>
      <c r="AL65" s="279">
        <f ca="1">SUMIF($F67:$AJ68,"НУ",$F68:$AJ68)</f>
        <v>0</v>
      </c>
      <c r="AM65" s="305">
        <f ca="1">SUMIF(F65:AJ68,"РВ",F66:AJ66)</f>
        <v>0</v>
      </c>
      <c r="AN65" s="308">
        <f ca="1">AK65+AL65+AM65</f>
        <v>0</v>
      </c>
      <c r="AO65" s="310">
        <f t="shared" ref="AO65" si="35">COUNTIF($F65:$AJ68,"=Р")</f>
        <v>0</v>
      </c>
      <c r="AP65" s="311">
        <f>COUNTIF($F65:$AJ68,"=ВВ")</f>
        <v>0</v>
      </c>
      <c r="AQ65" s="311">
        <f>COUNTIF($F65:$AJ68,"=В")</f>
        <v>0</v>
      </c>
      <c r="AR65" s="241">
        <f>COUNTIF($F65:$AJ68,"=НА")</f>
        <v>0</v>
      </c>
      <c r="AS65" s="241">
        <f>COUNTIF(F65:AJ68,"=ТН")</f>
        <v>0</v>
      </c>
      <c r="AT65" s="241">
        <f>COUNTIF($F65:$AJ68,"=ВД")</f>
        <v>0</v>
      </c>
      <c r="AU65" s="241">
        <f>COUNTIF($F65:$AJ68,"=ВП")</f>
        <v>0</v>
      </c>
      <c r="AV65" s="241">
        <f>COUNTIF($F65:$AJ68,"=ДД")</f>
        <v>0</v>
      </c>
      <c r="AW65" s="241">
        <f>COUNTIF($F65:$AJ68,"=П")</f>
        <v>0</v>
      </c>
      <c r="AX65" s="241">
        <f>COUNTIF($F65:$AJ68,"=ПР")</f>
        <v>0</v>
      </c>
      <c r="AY65" s="316">
        <f>COUNTIF($F65:$AJ68,"=І")</f>
        <v>0</v>
      </c>
      <c r="AZ65" s="316">
        <f>COUNTIF($F65:$AJ68,"=НЗ")</f>
        <v>0</v>
      </c>
      <c r="BA65" s="318" t="str">
        <f>IF(C65&gt;1,Графік!$P$36,"")</f>
        <v/>
      </c>
    </row>
    <row r="66" spans="1:53" ht="15" customHeight="1" x14ac:dyDescent="0.2">
      <c r="A66" s="293"/>
      <c r="B66" s="296"/>
      <c r="C66" s="299"/>
      <c r="D66" s="302"/>
      <c r="E66" s="146"/>
      <c r="F66" s="96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160"/>
      <c r="Y66" s="97"/>
      <c r="Z66" s="160"/>
      <c r="AA66" s="160"/>
      <c r="AB66" s="97"/>
      <c r="AC66" s="97"/>
      <c r="AD66" s="160"/>
      <c r="AE66" s="179"/>
      <c r="AF66" s="97"/>
      <c r="AG66" s="97"/>
      <c r="AH66" s="97"/>
      <c r="AI66" s="97"/>
      <c r="AJ66" s="98"/>
      <c r="AK66" s="321"/>
      <c r="AL66" s="279"/>
      <c r="AM66" s="305"/>
      <c r="AN66" s="308"/>
      <c r="AO66" s="311"/>
      <c r="AP66" s="311"/>
      <c r="AQ66" s="311"/>
      <c r="AR66" s="241"/>
      <c r="AS66" s="241"/>
      <c r="AT66" s="241"/>
      <c r="AU66" s="241"/>
      <c r="AV66" s="241"/>
      <c r="AW66" s="241"/>
      <c r="AX66" s="241"/>
      <c r="AY66" s="316"/>
      <c r="AZ66" s="316"/>
      <c r="BA66" s="319"/>
    </row>
    <row r="67" spans="1:53" ht="15" customHeight="1" x14ac:dyDescent="0.2">
      <c r="A67" s="293"/>
      <c r="B67" s="296"/>
      <c r="C67" s="299"/>
      <c r="D67" s="302"/>
      <c r="E67" s="146"/>
      <c r="F67" s="100" t="str">
        <f t="shared" ref="F67:V67" si="36">IF(F68&gt;0,"НУ","")</f>
        <v/>
      </c>
      <c r="G67" s="101" t="str">
        <f t="shared" si="36"/>
        <v/>
      </c>
      <c r="H67" s="101" t="str">
        <f t="shared" si="36"/>
        <v/>
      </c>
      <c r="I67" s="101" t="str">
        <f t="shared" si="36"/>
        <v/>
      </c>
      <c r="J67" s="101" t="str">
        <f t="shared" si="36"/>
        <v/>
      </c>
      <c r="K67" s="101" t="str">
        <f t="shared" si="36"/>
        <v/>
      </c>
      <c r="L67" s="101" t="str">
        <f t="shared" si="36"/>
        <v/>
      </c>
      <c r="M67" s="101" t="str">
        <f t="shared" si="36"/>
        <v/>
      </c>
      <c r="N67" s="101" t="str">
        <f t="shared" si="36"/>
        <v/>
      </c>
      <c r="O67" s="101" t="str">
        <f t="shared" si="36"/>
        <v/>
      </c>
      <c r="P67" s="101" t="str">
        <f t="shared" si="36"/>
        <v/>
      </c>
      <c r="Q67" s="101" t="str">
        <f t="shared" si="36"/>
        <v/>
      </c>
      <c r="R67" s="101" t="str">
        <f t="shared" si="36"/>
        <v/>
      </c>
      <c r="S67" s="101" t="str">
        <f t="shared" si="36"/>
        <v/>
      </c>
      <c r="T67" s="101" t="str">
        <f t="shared" si="36"/>
        <v/>
      </c>
      <c r="U67" s="101" t="str">
        <f t="shared" si="36"/>
        <v/>
      </c>
      <c r="V67" s="101" t="str">
        <f t="shared" si="36"/>
        <v/>
      </c>
      <c r="W67" s="101"/>
      <c r="X67" s="102"/>
      <c r="Y67" s="101"/>
      <c r="Z67" s="102"/>
      <c r="AA67" s="102"/>
      <c r="AB67" s="101"/>
      <c r="AC67" s="101"/>
      <c r="AD67" s="102"/>
      <c r="AE67" s="180"/>
      <c r="AF67" s="101"/>
      <c r="AG67" s="101"/>
      <c r="AH67" s="101" t="str">
        <f t="shared" si="6"/>
        <v/>
      </c>
      <c r="AI67" s="101" t="str">
        <f t="shared" si="6"/>
        <v/>
      </c>
      <c r="AJ67" s="130" t="str">
        <f t="shared" si="6"/>
        <v/>
      </c>
      <c r="AK67" s="321"/>
      <c r="AL67" s="279"/>
      <c r="AM67" s="305"/>
      <c r="AN67" s="308"/>
      <c r="AO67" s="311"/>
      <c r="AP67" s="311"/>
      <c r="AQ67" s="311"/>
      <c r="AR67" s="241"/>
      <c r="AS67" s="241"/>
      <c r="AT67" s="241"/>
      <c r="AU67" s="241"/>
      <c r="AV67" s="241"/>
      <c r="AW67" s="241"/>
      <c r="AX67" s="241"/>
      <c r="AY67" s="316"/>
      <c r="AZ67" s="316"/>
      <c r="BA67" s="319"/>
    </row>
    <row r="68" spans="1:53" ht="15" customHeight="1" thickBot="1" x14ac:dyDescent="0.25">
      <c r="A68" s="294"/>
      <c r="B68" s="297"/>
      <c r="C68" s="300"/>
      <c r="D68" s="303"/>
      <c r="E68" s="147"/>
      <c r="F68" s="105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94"/>
      <c r="Y68" s="106"/>
      <c r="Z68" s="194"/>
      <c r="AA68" s="194"/>
      <c r="AB68" s="106"/>
      <c r="AC68" s="106"/>
      <c r="AD68" s="194"/>
      <c r="AE68" s="181"/>
      <c r="AF68" s="106"/>
      <c r="AG68" s="106"/>
      <c r="AH68" s="106"/>
      <c r="AI68" s="106"/>
      <c r="AJ68" s="107"/>
      <c r="AK68" s="322"/>
      <c r="AL68" s="280"/>
      <c r="AM68" s="306"/>
      <c r="AN68" s="309"/>
      <c r="AO68" s="312"/>
      <c r="AP68" s="312"/>
      <c r="AQ68" s="312"/>
      <c r="AR68" s="242"/>
      <c r="AS68" s="242"/>
      <c r="AT68" s="242"/>
      <c r="AU68" s="242"/>
      <c r="AV68" s="242"/>
      <c r="AW68" s="242"/>
      <c r="AX68" s="242"/>
      <c r="AY68" s="317"/>
      <c r="AZ68" s="317"/>
      <c r="BA68" s="320"/>
    </row>
    <row r="69" spans="1:53" ht="27" customHeight="1" thickBot="1" x14ac:dyDescent="0.25">
      <c r="A69" s="335" t="s">
        <v>496</v>
      </c>
      <c r="B69" s="336"/>
      <c r="C69" s="336"/>
      <c r="D69" s="336"/>
      <c r="E69" s="337"/>
      <c r="F69" s="218">
        <f>IF(COUNTIF(F$9:F$68,"Р")=0,"-",COUNTIF(F$9:F$68,"Р"))</f>
        <v>9</v>
      </c>
      <c r="G69" s="218" t="str">
        <f t="shared" ref="G69:AJ69" si="37">IF(COUNTIF(G$9:G$68,"Р")=0,"-",COUNTIF(G$9:G$68,"Р"))</f>
        <v>-</v>
      </c>
      <c r="H69" s="218" t="str">
        <f t="shared" si="37"/>
        <v>-</v>
      </c>
      <c r="I69" s="218">
        <f t="shared" si="37"/>
        <v>9</v>
      </c>
      <c r="J69" s="218">
        <f t="shared" si="37"/>
        <v>9</v>
      </c>
      <c r="K69" s="218">
        <f t="shared" si="37"/>
        <v>9</v>
      </c>
      <c r="L69" s="218">
        <f t="shared" si="37"/>
        <v>10</v>
      </c>
      <c r="M69" s="218">
        <f t="shared" si="37"/>
        <v>10</v>
      </c>
      <c r="N69" s="218" t="str">
        <f t="shared" si="37"/>
        <v>-</v>
      </c>
      <c r="O69" s="218" t="str">
        <f t="shared" si="37"/>
        <v>-</v>
      </c>
      <c r="P69" s="218">
        <f t="shared" si="37"/>
        <v>10</v>
      </c>
      <c r="Q69" s="218">
        <f t="shared" si="37"/>
        <v>10</v>
      </c>
      <c r="R69" s="218">
        <f t="shared" si="37"/>
        <v>10</v>
      </c>
      <c r="S69" s="218">
        <f t="shared" si="37"/>
        <v>10</v>
      </c>
      <c r="T69" s="218">
        <f t="shared" si="37"/>
        <v>9</v>
      </c>
      <c r="U69" s="218" t="str">
        <f t="shared" si="37"/>
        <v>-</v>
      </c>
      <c r="V69" s="218" t="str">
        <f t="shared" si="37"/>
        <v>-</v>
      </c>
      <c r="W69" s="218">
        <f t="shared" si="37"/>
        <v>9</v>
      </c>
      <c r="X69" s="234">
        <f t="shared" si="37"/>
        <v>10</v>
      </c>
      <c r="Y69" s="218">
        <f t="shared" si="37"/>
        <v>10</v>
      </c>
      <c r="Z69" s="234">
        <f t="shared" si="37"/>
        <v>10</v>
      </c>
      <c r="AA69" s="234">
        <f t="shared" si="37"/>
        <v>10</v>
      </c>
      <c r="AB69" s="218" t="str">
        <f t="shared" si="37"/>
        <v>-</v>
      </c>
      <c r="AC69" s="218" t="str">
        <f t="shared" si="37"/>
        <v>-</v>
      </c>
      <c r="AD69" s="234">
        <f t="shared" si="37"/>
        <v>10</v>
      </c>
      <c r="AE69" s="236">
        <f t="shared" si="37"/>
        <v>10</v>
      </c>
      <c r="AF69" s="218">
        <f t="shared" si="37"/>
        <v>10</v>
      </c>
      <c r="AG69" s="218">
        <f t="shared" si="37"/>
        <v>10</v>
      </c>
      <c r="AH69" s="218" t="str">
        <f t="shared" si="37"/>
        <v>-</v>
      </c>
      <c r="AI69" s="218" t="str">
        <f t="shared" si="37"/>
        <v>-</v>
      </c>
      <c r="AJ69" s="218" t="str">
        <f t="shared" si="37"/>
        <v>-</v>
      </c>
      <c r="AK69" s="229">
        <f ca="1">IF(SUM(AK$9:AK$68)&gt;0,SUM(AK$9:AK$68),"-")</f>
        <v>1376</v>
      </c>
      <c r="AL69" s="219" t="str">
        <f t="shared" ref="AL69:BA69" ca="1" si="38">IF(SUM(AL$9:AL$68)&gt;0,SUM(AL$9:AL$68),"-")</f>
        <v>-</v>
      </c>
      <c r="AM69" s="219">
        <f t="shared" ca="1" si="38"/>
        <v>62</v>
      </c>
      <c r="AN69" s="230">
        <f t="shared" ca="1" si="38"/>
        <v>1438</v>
      </c>
      <c r="AO69" s="220">
        <f t="shared" si="38"/>
        <v>194</v>
      </c>
      <c r="AP69" s="220">
        <f t="shared" si="38"/>
        <v>68</v>
      </c>
      <c r="AQ69" s="220">
        <f t="shared" si="38"/>
        <v>4</v>
      </c>
      <c r="AR69" s="220" t="str">
        <f t="shared" si="38"/>
        <v>-</v>
      </c>
      <c r="AS69" s="220">
        <f t="shared" si="38"/>
        <v>6</v>
      </c>
      <c r="AT69" s="220" t="str">
        <f t="shared" si="38"/>
        <v>-</v>
      </c>
      <c r="AU69" s="220" t="str">
        <f t="shared" si="38"/>
        <v>-</v>
      </c>
      <c r="AV69" s="220" t="str">
        <f t="shared" si="38"/>
        <v>-</v>
      </c>
      <c r="AW69" s="220" t="str">
        <f t="shared" si="38"/>
        <v>-</v>
      </c>
      <c r="AX69" s="220" t="str">
        <f t="shared" si="38"/>
        <v>-</v>
      </c>
      <c r="AY69" s="220" t="str">
        <f t="shared" si="38"/>
        <v>-</v>
      </c>
      <c r="AZ69" s="220" t="str">
        <f t="shared" si="38"/>
        <v>-</v>
      </c>
      <c r="BA69" s="221">
        <f t="shared" si="38"/>
        <v>1600</v>
      </c>
    </row>
    <row r="70" spans="1:53" ht="27" customHeight="1" thickBot="1" x14ac:dyDescent="0.25">
      <c r="A70" s="335" t="s">
        <v>85</v>
      </c>
      <c r="B70" s="336"/>
      <c r="C70" s="336"/>
      <c r="D70" s="336"/>
      <c r="E70" s="337"/>
      <c r="F70" s="218" t="str">
        <f>IF(COUNTIF(F$9:F$68,"РВ")=0,"-",COUNTIF(F$9:F$68,"РВ"))</f>
        <v>-</v>
      </c>
      <c r="G70" s="218">
        <f t="shared" ref="G70:AJ70" si="39">IF(COUNTIF(G$9:G$68,"РВ")=0,"-",COUNTIF(G$9:G$68,"РВ"))</f>
        <v>1</v>
      </c>
      <c r="H70" s="218">
        <f t="shared" si="39"/>
        <v>3</v>
      </c>
      <c r="I70" s="218" t="str">
        <f t="shared" si="39"/>
        <v>-</v>
      </c>
      <c r="J70" s="218" t="str">
        <f t="shared" si="39"/>
        <v>-</v>
      </c>
      <c r="K70" s="218" t="str">
        <f t="shared" si="39"/>
        <v>-</v>
      </c>
      <c r="L70" s="218" t="str">
        <f t="shared" si="39"/>
        <v>-</v>
      </c>
      <c r="M70" s="218" t="str">
        <f t="shared" si="39"/>
        <v>-</v>
      </c>
      <c r="N70" s="218">
        <f t="shared" si="39"/>
        <v>1</v>
      </c>
      <c r="O70" s="218" t="str">
        <f t="shared" si="39"/>
        <v>-</v>
      </c>
      <c r="P70" s="218" t="str">
        <f t="shared" si="39"/>
        <v>-</v>
      </c>
      <c r="Q70" s="218" t="str">
        <f t="shared" si="39"/>
        <v>-</v>
      </c>
      <c r="R70" s="218" t="str">
        <f t="shared" si="39"/>
        <v>-</v>
      </c>
      <c r="S70" s="218" t="str">
        <f t="shared" si="39"/>
        <v>-</v>
      </c>
      <c r="T70" s="218" t="str">
        <f t="shared" si="39"/>
        <v>-</v>
      </c>
      <c r="U70" s="218">
        <f t="shared" si="39"/>
        <v>2</v>
      </c>
      <c r="V70" s="218" t="str">
        <f t="shared" si="39"/>
        <v>-</v>
      </c>
      <c r="W70" s="218" t="str">
        <f t="shared" si="39"/>
        <v>-</v>
      </c>
      <c r="X70" s="234" t="str">
        <f t="shared" si="39"/>
        <v>-</v>
      </c>
      <c r="Y70" s="218" t="str">
        <f t="shared" si="39"/>
        <v>-</v>
      </c>
      <c r="Z70" s="234" t="str">
        <f t="shared" si="39"/>
        <v>-</v>
      </c>
      <c r="AA70" s="234" t="str">
        <f t="shared" si="39"/>
        <v>-</v>
      </c>
      <c r="AB70" s="218" t="str">
        <f t="shared" si="39"/>
        <v>-</v>
      </c>
      <c r="AC70" s="218">
        <f t="shared" si="39"/>
        <v>1</v>
      </c>
      <c r="AD70" s="234" t="str">
        <f t="shared" si="39"/>
        <v>-</v>
      </c>
      <c r="AE70" s="236" t="str">
        <f t="shared" si="39"/>
        <v>-</v>
      </c>
      <c r="AF70" s="218" t="str">
        <f t="shared" si="39"/>
        <v>-</v>
      </c>
      <c r="AG70" s="218" t="str">
        <f t="shared" si="39"/>
        <v>-</v>
      </c>
      <c r="AH70" s="218" t="str">
        <f t="shared" si="39"/>
        <v>-</v>
      </c>
      <c r="AI70" s="218" t="str">
        <f t="shared" si="39"/>
        <v>-</v>
      </c>
      <c r="AJ70" s="218" t="str">
        <f t="shared" si="39"/>
        <v>-</v>
      </c>
      <c r="AK70" s="231"/>
      <c r="AL70" s="231"/>
      <c r="AM70" s="231"/>
      <c r="AN70" s="231"/>
      <c r="AO70" s="231"/>
      <c r="AP70" s="231"/>
      <c r="AQ70" s="231"/>
      <c r="AR70" s="231"/>
      <c r="AS70" s="231"/>
      <c r="AT70" s="231"/>
      <c r="AU70" s="231"/>
      <c r="AV70" s="231"/>
      <c r="AW70" s="231"/>
      <c r="AX70" s="231"/>
      <c r="AY70" s="231"/>
      <c r="AZ70" s="231"/>
      <c r="BA70" s="232"/>
    </row>
    <row r="71" spans="1:53" ht="27" customHeight="1" thickBot="1" x14ac:dyDescent="0.25">
      <c r="A71" s="335" t="s">
        <v>84</v>
      </c>
      <c r="B71" s="336"/>
      <c r="C71" s="336"/>
      <c r="D71" s="336"/>
      <c r="E71" s="336"/>
      <c r="F71" s="218" t="str">
        <f>IF(COUNTIF(F$9:F$68,"НУ")=0,"-",COUNTIF(F$9:F$68,"НУ"))</f>
        <v>-</v>
      </c>
      <c r="G71" s="218" t="str">
        <f t="shared" ref="G71:AJ71" si="40">IF(COUNTIF(G$9:G$68,"НУ")=0,"-",COUNTIF(G$9:G$68,"НУ"))</f>
        <v>-</v>
      </c>
      <c r="H71" s="218" t="str">
        <f t="shared" si="40"/>
        <v>-</v>
      </c>
      <c r="I71" s="218" t="str">
        <f t="shared" si="40"/>
        <v>-</v>
      </c>
      <c r="J71" s="218" t="str">
        <f t="shared" si="40"/>
        <v>-</v>
      </c>
      <c r="K71" s="218" t="str">
        <f t="shared" si="40"/>
        <v>-</v>
      </c>
      <c r="L71" s="218" t="str">
        <f t="shared" si="40"/>
        <v>-</v>
      </c>
      <c r="M71" s="218" t="str">
        <f t="shared" si="40"/>
        <v>-</v>
      </c>
      <c r="N71" s="218" t="str">
        <f t="shared" si="40"/>
        <v>-</v>
      </c>
      <c r="O71" s="218" t="str">
        <f t="shared" si="40"/>
        <v>-</v>
      </c>
      <c r="P71" s="218" t="str">
        <f t="shared" si="40"/>
        <v>-</v>
      </c>
      <c r="Q71" s="218" t="str">
        <f t="shared" si="40"/>
        <v>-</v>
      </c>
      <c r="R71" s="218" t="str">
        <f t="shared" si="40"/>
        <v>-</v>
      </c>
      <c r="S71" s="218" t="str">
        <f t="shared" si="40"/>
        <v>-</v>
      </c>
      <c r="T71" s="218" t="str">
        <f t="shared" si="40"/>
        <v>-</v>
      </c>
      <c r="U71" s="218" t="str">
        <f t="shared" si="40"/>
        <v>-</v>
      </c>
      <c r="V71" s="218" t="str">
        <f t="shared" si="40"/>
        <v>-</v>
      </c>
      <c r="W71" s="218" t="str">
        <f t="shared" si="40"/>
        <v>-</v>
      </c>
      <c r="X71" s="234" t="str">
        <f t="shared" si="40"/>
        <v>-</v>
      </c>
      <c r="Y71" s="218" t="str">
        <f t="shared" si="40"/>
        <v>-</v>
      </c>
      <c r="Z71" s="234" t="str">
        <f t="shared" si="40"/>
        <v>-</v>
      </c>
      <c r="AA71" s="234" t="str">
        <f t="shared" si="40"/>
        <v>-</v>
      </c>
      <c r="AB71" s="218" t="str">
        <f t="shared" si="40"/>
        <v>-</v>
      </c>
      <c r="AC71" s="218" t="str">
        <f t="shared" si="40"/>
        <v>-</v>
      </c>
      <c r="AD71" s="234" t="str">
        <f t="shared" si="40"/>
        <v>-</v>
      </c>
      <c r="AE71" s="236" t="str">
        <f t="shared" si="40"/>
        <v>-</v>
      </c>
      <c r="AF71" s="218" t="str">
        <f t="shared" si="40"/>
        <v>-</v>
      </c>
      <c r="AG71" s="218" t="str">
        <f t="shared" si="40"/>
        <v>-</v>
      </c>
      <c r="AH71" s="218" t="str">
        <f t="shared" si="40"/>
        <v>-</v>
      </c>
      <c r="AI71" s="218" t="str">
        <f t="shared" si="40"/>
        <v>-</v>
      </c>
      <c r="AJ71" s="218" t="str">
        <f t="shared" si="40"/>
        <v>-</v>
      </c>
      <c r="AK71" s="231"/>
      <c r="AL71" s="231"/>
      <c r="AM71" s="231"/>
      <c r="AN71" s="231"/>
      <c r="AO71" s="231"/>
      <c r="AP71" s="231"/>
      <c r="AQ71" s="231"/>
      <c r="AR71" s="231"/>
      <c r="AS71" s="231"/>
      <c r="AT71" s="231"/>
      <c r="AU71" s="231"/>
      <c r="AV71" s="231"/>
      <c r="AW71" s="231"/>
      <c r="AX71" s="231"/>
      <c r="AY71" s="231"/>
      <c r="AZ71" s="231"/>
      <c r="BA71" s="232"/>
    </row>
    <row r="72" spans="1:53" ht="27" customHeight="1" thickBot="1" x14ac:dyDescent="0.25">
      <c r="A72" s="338" t="s">
        <v>640</v>
      </c>
      <c r="B72" s="339"/>
      <c r="C72" s="339"/>
      <c r="D72" s="339"/>
      <c r="E72" s="339"/>
      <c r="F72" s="222">
        <f>IF(COUNTIF(F$9:F$68,"ВВ"),"-",IF(COUNTIF(F$9:F$68,"НЗ")+COUNTIF(F$9:F$68,"ТН")+COUNTIF(F$9:F$68,"ПР")+COUNTIF(F$9:F$68,"П")+COUNTIF(F$9:F$68,"В")+COUNTIF(F$9:F$68,"НА")+COUNTIF(F$9:F$68,"ВД")+COUNTIF(F$9:F$68,"ВП")+COUNTIF(F$9:F$68,"ДД")+COUNTIF(F$9:F$68,"І")=0,"-",COUNTIF(F$9:F$68,"НЗ")+COUNTIF(F$9:F$68,"ТН")+COUNTIF(F$9:F$68,"ПР")+COUNTIF(F$9:F$68,"П")+COUNTIF(F$9:F$68,"В")+COUNTIF(F$9:F$68,"НА")+COUNTIF(F$9:F$68,"ВД")+COUNTIF(F$9:F$68,"ВП")+COUNTIF(F$9:F$68,"ДД")+COUNTIF(F$9:F$68,"І")))</f>
        <v>1</v>
      </c>
      <c r="G72" s="222" t="str">
        <f t="shared" ref="G72:AJ72" si="41">IF(COUNTIF(G$9:G$68,"ВВ"),"-",IF(COUNTIF(G$9:G$68,"НЗ")+COUNTIF(G$9:G$68,"ТН")+COUNTIF(G$9:G$68,"ПР")+COUNTIF(G$9:G$68,"П")+COUNTIF(G$9:G$68,"В")+COUNTIF(G$9:G$68,"НА")+COUNTIF(G$9:G$68,"ВД")+COUNTIF(G$9:G$68,"ВП")+COUNTIF(G$9:G$68,"ДД")+COUNTIF(G$9:G$68,"І")=0,"-",COUNTIF(G$9:G$68,"НЗ")+COUNTIF(G$9:G$68,"ТН")+COUNTIF(G$9:G$68,"ПР")+COUNTIF(G$9:G$68,"П")+COUNTIF(G$9:G$68,"В")+COUNTIF(G$9:G$68,"НА")+COUNTIF(G$9:G$68,"ВД")+COUNTIF(G$9:G$68,"ВП")+COUNTIF(G$9:G$68,"ДД")+COUNTIF(G$9:G$68,"І")))</f>
        <v>-</v>
      </c>
      <c r="H72" s="222" t="str">
        <f t="shared" si="41"/>
        <v>-</v>
      </c>
      <c r="I72" s="222">
        <f t="shared" si="41"/>
        <v>1</v>
      </c>
      <c r="J72" s="222">
        <f t="shared" si="41"/>
        <v>1</v>
      </c>
      <c r="K72" s="222">
        <f t="shared" si="41"/>
        <v>1</v>
      </c>
      <c r="L72" s="222" t="str">
        <f t="shared" si="41"/>
        <v>-</v>
      </c>
      <c r="M72" s="222" t="str">
        <f t="shared" si="41"/>
        <v>-</v>
      </c>
      <c r="N72" s="222" t="str">
        <f t="shared" si="41"/>
        <v>-</v>
      </c>
      <c r="O72" s="222" t="str">
        <f t="shared" si="41"/>
        <v>-</v>
      </c>
      <c r="P72" s="222" t="str">
        <f t="shared" si="41"/>
        <v>-</v>
      </c>
      <c r="Q72" s="222" t="str">
        <f t="shared" si="41"/>
        <v>-</v>
      </c>
      <c r="R72" s="222" t="str">
        <f t="shared" si="41"/>
        <v>-</v>
      </c>
      <c r="S72" s="222" t="str">
        <f t="shared" si="41"/>
        <v>-</v>
      </c>
      <c r="T72" s="222">
        <f t="shared" si="41"/>
        <v>1</v>
      </c>
      <c r="U72" s="222" t="str">
        <f t="shared" si="41"/>
        <v>-</v>
      </c>
      <c r="V72" s="222" t="str">
        <f t="shared" si="41"/>
        <v>-</v>
      </c>
      <c r="W72" s="222">
        <f t="shared" si="41"/>
        <v>1</v>
      </c>
      <c r="X72" s="235" t="str">
        <f t="shared" si="41"/>
        <v>-</v>
      </c>
      <c r="Y72" s="222" t="str">
        <f t="shared" si="41"/>
        <v>-</v>
      </c>
      <c r="Z72" s="235" t="str">
        <f t="shared" si="41"/>
        <v>-</v>
      </c>
      <c r="AA72" s="235" t="str">
        <f t="shared" si="41"/>
        <v>-</v>
      </c>
      <c r="AB72" s="222" t="str">
        <f t="shared" si="41"/>
        <v>-</v>
      </c>
      <c r="AC72" s="222" t="str">
        <f t="shared" si="41"/>
        <v>-</v>
      </c>
      <c r="AD72" s="235" t="str">
        <f t="shared" si="41"/>
        <v>-</v>
      </c>
      <c r="AE72" s="237" t="str">
        <f t="shared" si="41"/>
        <v>-</v>
      </c>
      <c r="AF72" s="222" t="str">
        <f t="shared" si="41"/>
        <v>-</v>
      </c>
      <c r="AG72" s="222" t="str">
        <f t="shared" si="41"/>
        <v>-</v>
      </c>
      <c r="AH72" s="222" t="str">
        <f t="shared" si="41"/>
        <v>-</v>
      </c>
      <c r="AI72" s="222" t="str">
        <f t="shared" si="41"/>
        <v>-</v>
      </c>
      <c r="AJ72" s="222" t="str">
        <f t="shared" si="41"/>
        <v>-</v>
      </c>
      <c r="AK72" s="223"/>
      <c r="AL72" s="223"/>
      <c r="AM72" s="223"/>
      <c r="AN72" s="223"/>
      <c r="AO72" s="223"/>
      <c r="AP72" s="223"/>
      <c r="AQ72" s="223"/>
      <c r="AR72" s="223"/>
      <c r="AS72" s="223"/>
      <c r="AT72" s="223"/>
      <c r="AU72" s="223"/>
      <c r="AV72" s="223"/>
      <c r="AW72" s="223"/>
      <c r="AX72" s="223"/>
      <c r="AY72" s="223"/>
      <c r="AZ72" s="223"/>
      <c r="BA72" s="224"/>
    </row>
    <row r="73" spans="1:53" x14ac:dyDescent="0.2">
      <c r="D73" s="65"/>
    </row>
    <row r="74" spans="1:53" x14ac:dyDescent="0.2">
      <c r="A74" s="331" t="s">
        <v>62</v>
      </c>
      <c r="B74" s="331"/>
      <c r="C74" s="331"/>
      <c r="D74" s="331"/>
      <c r="E74" s="332"/>
      <c r="F74" s="332"/>
      <c r="G74" s="332"/>
      <c r="H74" s="332"/>
      <c r="I74" s="332"/>
      <c r="J74" s="332"/>
      <c r="L74" s="329"/>
      <c r="M74" s="329"/>
      <c r="N74" s="329"/>
      <c r="P74" s="330"/>
      <c r="Q74" s="330"/>
      <c r="R74" s="330"/>
      <c r="S74" s="330"/>
      <c r="T74" s="330"/>
      <c r="U74" s="111"/>
      <c r="V74" s="111"/>
      <c r="W74" s="111"/>
      <c r="X74" s="195"/>
      <c r="Y74" s="111"/>
      <c r="Z74" s="195"/>
      <c r="AA74" s="195"/>
      <c r="AB74" s="111"/>
      <c r="AC74" s="111"/>
      <c r="AD74" s="195"/>
      <c r="AE74" s="182"/>
      <c r="AF74" s="111"/>
      <c r="AG74" s="111"/>
      <c r="AH74" s="111"/>
      <c r="AI74" s="111"/>
      <c r="AJ74" s="111"/>
      <c r="AK74" s="333"/>
      <c r="AL74" s="333"/>
      <c r="AM74" s="333"/>
      <c r="AN74" s="112"/>
      <c r="AO74" s="112"/>
    </row>
    <row r="75" spans="1:53" x14ac:dyDescent="0.15">
      <c r="A75" s="78"/>
      <c r="B75" s="133"/>
      <c r="C75" s="114"/>
      <c r="D75" s="78"/>
      <c r="E75" s="334" t="s">
        <v>63</v>
      </c>
      <c r="F75" s="334"/>
      <c r="G75" s="334"/>
      <c r="H75" s="334"/>
      <c r="I75" s="334"/>
      <c r="J75" s="334"/>
      <c r="K75" s="78"/>
      <c r="L75" s="334" t="s">
        <v>64</v>
      </c>
      <c r="M75" s="334"/>
      <c r="N75" s="334"/>
      <c r="O75" s="78"/>
      <c r="P75" s="334" t="s">
        <v>65</v>
      </c>
      <c r="Q75" s="334"/>
      <c r="R75" s="334"/>
      <c r="S75" s="334"/>
      <c r="T75" s="334"/>
      <c r="U75" s="78"/>
      <c r="V75" s="78"/>
      <c r="W75" s="78"/>
      <c r="X75" s="196"/>
      <c r="Y75" s="78"/>
      <c r="Z75" s="196"/>
      <c r="AA75" s="196"/>
      <c r="AB75" s="78"/>
      <c r="AC75" s="78"/>
      <c r="AD75" s="196"/>
      <c r="AE75" s="183"/>
      <c r="AF75" s="78"/>
      <c r="AG75" s="78"/>
      <c r="AH75" s="78"/>
      <c r="AI75" s="78"/>
      <c r="AJ75" s="78"/>
      <c r="AK75" s="78"/>
      <c r="AL75" s="115"/>
      <c r="AM75" s="78"/>
      <c r="AN75" s="116"/>
      <c r="AO75" s="116"/>
      <c r="AP75" s="78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117"/>
    </row>
    <row r="76" spans="1:53" x14ac:dyDescent="0.2">
      <c r="A76" s="118" t="s">
        <v>66</v>
      </c>
      <c r="B76" s="134"/>
      <c r="C76" s="119"/>
      <c r="E76" s="328" t="s">
        <v>67</v>
      </c>
      <c r="F76" s="328"/>
      <c r="G76" s="328"/>
      <c r="H76" s="328"/>
      <c r="I76" s="328"/>
      <c r="J76" s="328"/>
      <c r="L76" s="329"/>
      <c r="M76" s="329"/>
      <c r="N76" s="329"/>
      <c r="P76" s="330"/>
      <c r="Q76" s="330"/>
      <c r="R76" s="330"/>
      <c r="S76" s="330"/>
      <c r="T76" s="330"/>
      <c r="U76" s="111"/>
      <c r="V76" s="111"/>
      <c r="W76" s="111"/>
      <c r="X76" s="195"/>
      <c r="Y76" s="111"/>
      <c r="Z76" s="195"/>
      <c r="AA76" s="195"/>
      <c r="AB76" s="111"/>
      <c r="AC76" s="111"/>
      <c r="AD76" s="195"/>
      <c r="AE76" s="182"/>
      <c r="AF76" s="111"/>
      <c r="AG76" s="111"/>
      <c r="AH76" s="111"/>
      <c r="AI76" s="111"/>
      <c r="AJ76" s="111"/>
      <c r="AK76" s="340">
        <f ca="1">AO3</f>
        <v>43522</v>
      </c>
      <c r="AL76" s="340"/>
      <c r="AM76" s="340"/>
      <c r="AN76" s="112"/>
      <c r="AO76" s="112"/>
    </row>
    <row r="77" spans="1:53" x14ac:dyDescent="0.2">
      <c r="A77" s="78"/>
      <c r="B77" s="78"/>
      <c r="C77" s="120"/>
      <c r="D77" s="78"/>
      <c r="E77" s="334" t="s">
        <v>63</v>
      </c>
      <c r="F77" s="334"/>
      <c r="G77" s="334"/>
      <c r="H77" s="334"/>
      <c r="I77" s="334"/>
      <c r="J77" s="334"/>
      <c r="K77" s="78"/>
      <c r="L77" s="334" t="s">
        <v>64</v>
      </c>
      <c r="M77" s="334"/>
      <c r="N77" s="334"/>
      <c r="O77" s="78"/>
      <c r="P77" s="334" t="s">
        <v>65</v>
      </c>
      <c r="Q77" s="334"/>
      <c r="R77" s="334"/>
      <c r="S77" s="334"/>
      <c r="T77" s="334"/>
      <c r="U77" s="116"/>
      <c r="V77" s="116"/>
      <c r="W77" s="116"/>
      <c r="X77" s="197"/>
      <c r="Y77" s="116"/>
      <c r="Z77" s="197"/>
      <c r="AA77" s="197"/>
      <c r="AB77" s="116"/>
      <c r="AC77" s="116"/>
      <c r="AD77" s="197"/>
      <c r="AE77" s="184"/>
      <c r="AF77" s="116"/>
      <c r="AG77" s="116"/>
      <c r="AH77" s="116"/>
      <c r="AI77" s="116"/>
      <c r="AJ77" s="116"/>
      <c r="AK77" s="116"/>
      <c r="AL77" s="78"/>
      <c r="AM77" s="116"/>
      <c r="AN77" s="116"/>
      <c r="AO77" s="116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117"/>
    </row>
    <row r="79" spans="1:53" x14ac:dyDescent="0.2">
      <c r="D79" s="341" t="s">
        <v>68</v>
      </c>
      <c r="E79" s="342"/>
      <c r="F79" s="342"/>
      <c r="G79" s="342"/>
      <c r="H79" s="342"/>
      <c r="I79" s="342"/>
      <c r="J79" s="342"/>
      <c r="K79" s="342"/>
      <c r="L79" s="342"/>
      <c r="M79" s="342"/>
      <c r="N79" s="342"/>
      <c r="O79" s="342"/>
      <c r="P79" s="342"/>
      <c r="Q79" s="342"/>
      <c r="R79" s="342"/>
      <c r="S79" s="342"/>
      <c r="T79" s="342"/>
      <c r="U79" s="342"/>
      <c r="V79" s="342"/>
      <c r="W79" s="342"/>
      <c r="X79" s="342"/>
      <c r="Y79" s="342"/>
      <c r="Z79" s="342"/>
      <c r="AA79" s="342"/>
      <c r="AB79" s="342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</row>
    <row r="80" spans="1:53" x14ac:dyDescent="0.2">
      <c r="D80" s="121" t="s">
        <v>10</v>
      </c>
      <c r="E80" s="148" t="s">
        <v>69</v>
      </c>
      <c r="F80" s="327" t="s">
        <v>70</v>
      </c>
      <c r="G80" s="327"/>
      <c r="H80" s="327"/>
      <c r="I80" s="327"/>
      <c r="J80" s="327"/>
      <c r="K80" s="327"/>
      <c r="L80" s="327"/>
      <c r="M80" s="327"/>
      <c r="N80" s="327"/>
      <c r="O80" s="327"/>
      <c r="P80" s="327"/>
      <c r="Q80" s="327"/>
      <c r="R80" s="327"/>
      <c r="S80" s="327"/>
      <c r="T80" s="327"/>
      <c r="U80" s="327"/>
      <c r="V80" s="327"/>
      <c r="W80" s="327"/>
      <c r="X80" s="327"/>
      <c r="Y80" s="327"/>
      <c r="Z80" s="327"/>
      <c r="AA80" s="327"/>
      <c r="AB80" s="327"/>
      <c r="AC80" s="327"/>
      <c r="AD80" s="327"/>
      <c r="AE80" s="327"/>
      <c r="AF80" s="327"/>
      <c r="AG80" s="327"/>
      <c r="AH80" s="327"/>
      <c r="AI80" s="327"/>
      <c r="AJ80" s="327"/>
      <c r="AK80" s="327"/>
      <c r="AL80" s="327"/>
      <c r="AM80" s="327"/>
    </row>
    <row r="81" spans="4:39" x14ac:dyDescent="0.2">
      <c r="D81" s="121" t="s">
        <v>11</v>
      </c>
      <c r="E81" s="148" t="s">
        <v>69</v>
      </c>
      <c r="F81" s="327" t="s">
        <v>71</v>
      </c>
      <c r="G81" s="327"/>
      <c r="H81" s="327"/>
      <c r="I81" s="327"/>
      <c r="J81" s="327"/>
      <c r="K81" s="327"/>
      <c r="L81" s="327"/>
      <c r="M81" s="327"/>
      <c r="N81" s="327"/>
      <c r="O81" s="327"/>
      <c r="P81" s="327"/>
      <c r="Q81" s="327"/>
      <c r="R81" s="327"/>
      <c r="S81" s="327"/>
      <c r="T81" s="327"/>
      <c r="U81" s="327"/>
      <c r="V81" s="327"/>
      <c r="W81" s="327"/>
      <c r="X81" s="327"/>
      <c r="Y81" s="327"/>
      <c r="Z81" s="327"/>
      <c r="AA81" s="327"/>
      <c r="AB81" s="327"/>
      <c r="AC81" s="327"/>
      <c r="AD81" s="327"/>
      <c r="AE81" s="327"/>
      <c r="AF81" s="327"/>
      <c r="AG81" s="327"/>
      <c r="AH81" s="327"/>
      <c r="AI81" s="327"/>
      <c r="AJ81" s="327"/>
      <c r="AK81" s="327"/>
      <c r="AL81" s="327"/>
      <c r="AM81" s="327"/>
    </row>
    <row r="82" spans="4:39" x14ac:dyDescent="0.2">
      <c r="D82" s="121" t="s">
        <v>72</v>
      </c>
      <c r="E82" s="148" t="s">
        <v>69</v>
      </c>
      <c r="F82" s="327" t="s">
        <v>73</v>
      </c>
      <c r="G82" s="327"/>
      <c r="H82" s="327"/>
      <c r="I82" s="327"/>
      <c r="J82" s="327"/>
      <c r="K82" s="327"/>
      <c r="L82" s="327"/>
      <c r="M82" s="327"/>
      <c r="N82" s="327"/>
      <c r="O82" s="327"/>
      <c r="P82" s="327"/>
      <c r="Q82" s="327"/>
      <c r="R82" s="327"/>
      <c r="S82" s="327"/>
      <c r="T82" s="327"/>
      <c r="U82" s="327"/>
      <c r="V82" s="327"/>
      <c r="W82" s="327"/>
      <c r="X82" s="327"/>
      <c r="Y82" s="327"/>
      <c r="Z82" s="327"/>
      <c r="AA82" s="327"/>
      <c r="AB82" s="327"/>
      <c r="AC82" s="327"/>
      <c r="AD82" s="327"/>
      <c r="AE82" s="327"/>
      <c r="AF82" s="327"/>
      <c r="AG82" s="327"/>
      <c r="AH82" s="327"/>
      <c r="AI82" s="327"/>
      <c r="AJ82" s="327"/>
      <c r="AK82" s="327"/>
      <c r="AL82" s="327"/>
      <c r="AM82" s="327"/>
    </row>
    <row r="83" spans="4:39" x14ac:dyDescent="0.2">
      <c r="D83" s="121" t="s">
        <v>74</v>
      </c>
      <c r="E83" s="148" t="s">
        <v>69</v>
      </c>
      <c r="F83" s="327" t="s">
        <v>75</v>
      </c>
      <c r="G83" s="327"/>
      <c r="H83" s="327"/>
      <c r="I83" s="327"/>
      <c r="J83" s="327"/>
      <c r="K83" s="327"/>
      <c r="L83" s="327"/>
      <c r="M83" s="327"/>
      <c r="N83" s="327"/>
      <c r="O83" s="327"/>
      <c r="P83" s="327"/>
      <c r="Q83" s="327"/>
      <c r="R83" s="327"/>
      <c r="S83" s="327"/>
      <c r="T83" s="327"/>
      <c r="U83" s="327"/>
      <c r="V83" s="327"/>
      <c r="W83" s="327"/>
      <c r="X83" s="327"/>
      <c r="Y83" s="327"/>
      <c r="Z83" s="327"/>
      <c r="AA83" s="327"/>
      <c r="AB83" s="327"/>
      <c r="AC83" s="327"/>
      <c r="AD83" s="327"/>
      <c r="AE83" s="327"/>
      <c r="AF83" s="327"/>
      <c r="AG83" s="327"/>
      <c r="AH83" s="327"/>
      <c r="AI83" s="327"/>
      <c r="AJ83" s="327"/>
      <c r="AK83" s="327"/>
      <c r="AL83" s="327"/>
      <c r="AM83" s="327"/>
    </row>
    <row r="84" spans="4:39" x14ac:dyDescent="0.2">
      <c r="D84" s="121" t="s">
        <v>50</v>
      </c>
      <c r="E84" s="148" t="s">
        <v>69</v>
      </c>
      <c r="F84" s="327" t="s">
        <v>76</v>
      </c>
      <c r="G84" s="327"/>
      <c r="H84" s="327"/>
      <c r="I84" s="327"/>
      <c r="J84" s="327"/>
      <c r="K84" s="327"/>
      <c r="L84" s="327"/>
      <c r="M84" s="327"/>
      <c r="N84" s="327"/>
      <c r="O84" s="327"/>
      <c r="P84" s="327"/>
      <c r="Q84" s="327"/>
      <c r="R84" s="327"/>
      <c r="S84" s="327"/>
      <c r="T84" s="327"/>
      <c r="U84" s="327"/>
      <c r="V84" s="327"/>
      <c r="W84" s="327"/>
      <c r="X84" s="327"/>
      <c r="Y84" s="327"/>
      <c r="Z84" s="327"/>
      <c r="AA84" s="327"/>
      <c r="AB84" s="327"/>
      <c r="AC84" s="327"/>
      <c r="AD84" s="327"/>
      <c r="AE84" s="327"/>
      <c r="AF84" s="327"/>
      <c r="AG84" s="327"/>
      <c r="AH84" s="327"/>
      <c r="AI84" s="327"/>
      <c r="AJ84" s="327"/>
      <c r="AK84" s="327"/>
      <c r="AL84" s="327"/>
      <c r="AM84" s="327"/>
    </row>
    <row r="85" spans="4:39" x14ac:dyDescent="0.2">
      <c r="D85" s="121" t="s">
        <v>51</v>
      </c>
      <c r="E85" s="148" t="s">
        <v>69</v>
      </c>
      <c r="F85" s="327" t="s">
        <v>77</v>
      </c>
      <c r="G85" s="327"/>
      <c r="H85" s="327"/>
      <c r="I85" s="327"/>
      <c r="J85" s="327"/>
      <c r="K85" s="327"/>
      <c r="L85" s="327"/>
      <c r="M85" s="327"/>
      <c r="N85" s="327"/>
      <c r="O85" s="327"/>
      <c r="P85" s="327"/>
      <c r="Q85" s="327"/>
      <c r="R85" s="327"/>
      <c r="S85" s="327"/>
      <c r="T85" s="327"/>
      <c r="U85" s="327"/>
      <c r="V85" s="327"/>
      <c r="W85" s="327"/>
      <c r="X85" s="327"/>
      <c r="Y85" s="327"/>
      <c r="Z85" s="327"/>
      <c r="AA85" s="327"/>
      <c r="AB85" s="327"/>
      <c r="AC85" s="327"/>
      <c r="AD85" s="327"/>
      <c r="AE85" s="327"/>
      <c r="AF85" s="327"/>
      <c r="AG85" s="327"/>
      <c r="AH85" s="327"/>
      <c r="AI85" s="327"/>
      <c r="AJ85" s="327"/>
      <c r="AK85" s="327"/>
      <c r="AL85" s="327"/>
      <c r="AM85" s="327"/>
    </row>
    <row r="86" spans="4:39" x14ac:dyDescent="0.2">
      <c r="D86" s="121" t="s">
        <v>55</v>
      </c>
      <c r="E86" s="148" t="s">
        <v>69</v>
      </c>
      <c r="F86" s="327" t="s">
        <v>42</v>
      </c>
      <c r="G86" s="327"/>
      <c r="H86" s="327"/>
      <c r="I86" s="327"/>
      <c r="J86" s="327"/>
      <c r="K86" s="327"/>
      <c r="L86" s="327"/>
      <c r="M86" s="327"/>
      <c r="N86" s="327"/>
      <c r="O86" s="327"/>
      <c r="P86" s="327"/>
      <c r="Q86" s="327"/>
      <c r="R86" s="327"/>
      <c r="S86" s="327"/>
      <c r="T86" s="327"/>
      <c r="U86" s="327"/>
      <c r="V86" s="327"/>
      <c r="W86" s="327"/>
      <c r="X86" s="327"/>
      <c r="Y86" s="327"/>
      <c r="Z86" s="327"/>
      <c r="AA86" s="327"/>
      <c r="AB86" s="327"/>
      <c r="AC86" s="327"/>
      <c r="AD86" s="327"/>
      <c r="AE86" s="327"/>
      <c r="AF86" s="327"/>
      <c r="AG86" s="327"/>
      <c r="AH86" s="327"/>
      <c r="AI86" s="327"/>
      <c r="AJ86" s="327"/>
      <c r="AK86" s="327"/>
      <c r="AL86" s="327"/>
      <c r="AM86" s="327"/>
    </row>
    <row r="87" spans="4:39" x14ac:dyDescent="0.2">
      <c r="D87" s="121" t="s">
        <v>78</v>
      </c>
      <c r="E87" s="148" t="s">
        <v>69</v>
      </c>
      <c r="F87" s="327" t="s">
        <v>79</v>
      </c>
      <c r="G87" s="327"/>
      <c r="H87" s="327"/>
      <c r="I87" s="327"/>
      <c r="J87" s="327"/>
      <c r="K87" s="327"/>
      <c r="L87" s="327"/>
      <c r="M87" s="327"/>
      <c r="N87" s="327"/>
      <c r="O87" s="327"/>
      <c r="P87" s="327"/>
      <c r="Q87" s="327"/>
      <c r="R87" s="327"/>
      <c r="S87" s="327"/>
      <c r="T87" s="327"/>
      <c r="U87" s="327"/>
      <c r="V87" s="327"/>
      <c r="W87" s="327"/>
      <c r="X87" s="327"/>
      <c r="Y87" s="327"/>
      <c r="Z87" s="327"/>
      <c r="AA87" s="327"/>
      <c r="AB87" s="327"/>
      <c r="AC87" s="327"/>
      <c r="AD87" s="327"/>
      <c r="AE87" s="327"/>
      <c r="AF87" s="327"/>
      <c r="AG87" s="327"/>
      <c r="AH87" s="327"/>
      <c r="AI87" s="327"/>
      <c r="AJ87" s="327"/>
      <c r="AK87" s="327"/>
      <c r="AL87" s="327"/>
      <c r="AM87" s="327"/>
    </row>
    <row r="88" spans="4:39" x14ac:dyDescent="0.2">
      <c r="D88" s="121" t="s">
        <v>56</v>
      </c>
      <c r="E88" s="148" t="s">
        <v>69</v>
      </c>
      <c r="F88" s="327" t="s">
        <v>80</v>
      </c>
      <c r="G88" s="327"/>
      <c r="H88" s="327"/>
      <c r="I88" s="327"/>
      <c r="J88" s="327"/>
      <c r="K88" s="327"/>
      <c r="L88" s="327"/>
      <c r="M88" s="327"/>
      <c r="N88" s="327"/>
      <c r="O88" s="327"/>
      <c r="P88" s="327"/>
      <c r="Q88" s="327"/>
      <c r="R88" s="327"/>
      <c r="S88" s="327"/>
      <c r="T88" s="327"/>
      <c r="U88" s="327"/>
      <c r="V88" s="327"/>
      <c r="W88" s="327"/>
      <c r="X88" s="327"/>
      <c r="Y88" s="327"/>
      <c r="Z88" s="327"/>
      <c r="AA88" s="327"/>
      <c r="AB88" s="327"/>
      <c r="AC88" s="327"/>
      <c r="AD88" s="327"/>
      <c r="AE88" s="327"/>
      <c r="AF88" s="327"/>
      <c r="AG88" s="327"/>
      <c r="AH88" s="327"/>
      <c r="AI88" s="327"/>
      <c r="AJ88" s="327"/>
      <c r="AK88" s="327"/>
      <c r="AL88" s="327"/>
      <c r="AM88" s="327"/>
    </row>
    <row r="89" spans="4:39" x14ac:dyDescent="0.2">
      <c r="D89" s="121" t="s">
        <v>57</v>
      </c>
      <c r="E89" s="148" t="s">
        <v>69</v>
      </c>
      <c r="F89" s="327" t="s">
        <v>81</v>
      </c>
      <c r="G89" s="327"/>
      <c r="H89" s="327"/>
      <c r="I89" s="327"/>
      <c r="J89" s="327"/>
      <c r="K89" s="327"/>
      <c r="L89" s="327"/>
      <c r="M89" s="327"/>
      <c r="N89" s="327"/>
      <c r="O89" s="327"/>
      <c r="P89" s="327"/>
      <c r="Q89" s="327"/>
      <c r="R89" s="327"/>
      <c r="S89" s="327"/>
      <c r="T89" s="327"/>
      <c r="U89" s="327"/>
      <c r="V89" s="327"/>
      <c r="W89" s="327"/>
      <c r="X89" s="327"/>
      <c r="Y89" s="327"/>
      <c r="Z89" s="327"/>
      <c r="AA89" s="327"/>
      <c r="AB89" s="327"/>
      <c r="AC89" s="327"/>
      <c r="AD89" s="327"/>
      <c r="AE89" s="327"/>
      <c r="AF89" s="327"/>
      <c r="AG89" s="327"/>
      <c r="AH89" s="327"/>
      <c r="AI89" s="327"/>
      <c r="AJ89" s="327"/>
      <c r="AK89" s="327"/>
      <c r="AL89" s="327"/>
      <c r="AM89" s="327"/>
    </row>
    <row r="90" spans="4:39" x14ac:dyDescent="0.2">
      <c r="D90" s="121" t="s">
        <v>53</v>
      </c>
      <c r="E90" s="148" t="s">
        <v>69</v>
      </c>
      <c r="F90" s="327" t="s">
        <v>82</v>
      </c>
      <c r="G90" s="327"/>
      <c r="H90" s="327"/>
      <c r="I90" s="327"/>
      <c r="J90" s="327"/>
      <c r="K90" s="327"/>
      <c r="L90" s="327"/>
      <c r="M90" s="327"/>
      <c r="N90" s="327"/>
      <c r="O90" s="327"/>
      <c r="P90" s="327"/>
      <c r="Q90" s="327"/>
      <c r="R90" s="327"/>
      <c r="S90" s="327"/>
      <c r="T90" s="327"/>
      <c r="U90" s="327"/>
      <c r="V90" s="327"/>
      <c r="W90" s="327"/>
      <c r="X90" s="327"/>
      <c r="Y90" s="327"/>
      <c r="Z90" s="327"/>
      <c r="AA90" s="327"/>
      <c r="AB90" s="327"/>
      <c r="AC90" s="327"/>
      <c r="AD90" s="327"/>
      <c r="AE90" s="327"/>
      <c r="AF90" s="327"/>
      <c r="AG90" s="327"/>
      <c r="AH90" s="327"/>
      <c r="AI90" s="327"/>
      <c r="AJ90" s="327"/>
      <c r="AK90" s="327"/>
      <c r="AL90" s="327"/>
      <c r="AM90" s="327"/>
    </row>
    <row r="91" spans="4:39" x14ac:dyDescent="0.2">
      <c r="D91" s="121" t="s">
        <v>58</v>
      </c>
      <c r="E91" s="148" t="s">
        <v>69</v>
      </c>
      <c r="F91" s="327" t="s">
        <v>45</v>
      </c>
      <c r="G91" s="327"/>
      <c r="H91" s="327"/>
      <c r="I91" s="327"/>
      <c r="J91" s="327"/>
      <c r="K91" s="327"/>
      <c r="L91" s="327"/>
      <c r="M91" s="327"/>
      <c r="N91" s="327"/>
      <c r="O91" s="327"/>
      <c r="P91" s="327"/>
      <c r="Q91" s="327"/>
      <c r="R91" s="327"/>
      <c r="S91" s="327"/>
      <c r="T91" s="327"/>
      <c r="U91" s="327"/>
      <c r="V91" s="327"/>
      <c r="W91" s="327"/>
      <c r="X91" s="327"/>
      <c r="Y91" s="327"/>
      <c r="Z91" s="327"/>
      <c r="AA91" s="327"/>
      <c r="AB91" s="327"/>
      <c r="AC91" s="327"/>
      <c r="AD91" s="327"/>
      <c r="AE91" s="327"/>
      <c r="AF91" s="327"/>
      <c r="AG91" s="327"/>
      <c r="AH91" s="327"/>
      <c r="AI91" s="327"/>
      <c r="AJ91" s="327"/>
      <c r="AK91" s="327"/>
      <c r="AL91" s="327"/>
      <c r="AM91" s="327"/>
    </row>
    <row r="92" spans="4:39" x14ac:dyDescent="0.2">
      <c r="D92" s="121" t="s">
        <v>59</v>
      </c>
      <c r="E92" s="148" t="s">
        <v>69</v>
      </c>
      <c r="F92" s="327" t="s">
        <v>46</v>
      </c>
      <c r="G92" s="327"/>
      <c r="H92" s="327"/>
      <c r="I92" s="327"/>
      <c r="J92" s="327"/>
      <c r="K92" s="327"/>
      <c r="L92" s="327"/>
      <c r="M92" s="327"/>
      <c r="N92" s="327"/>
      <c r="O92" s="327"/>
      <c r="P92" s="327"/>
      <c r="Q92" s="327"/>
      <c r="R92" s="327"/>
      <c r="S92" s="327"/>
      <c r="T92" s="327"/>
      <c r="U92" s="327"/>
      <c r="V92" s="327"/>
      <c r="W92" s="327"/>
      <c r="X92" s="327"/>
      <c r="Y92" s="327"/>
      <c r="Z92" s="327"/>
      <c r="AA92" s="327"/>
      <c r="AB92" s="327"/>
      <c r="AC92" s="327"/>
      <c r="AD92" s="327"/>
      <c r="AE92" s="327"/>
      <c r="AF92" s="327"/>
      <c r="AG92" s="327"/>
      <c r="AH92" s="327"/>
      <c r="AI92" s="327"/>
      <c r="AJ92" s="327"/>
      <c r="AK92" s="327"/>
      <c r="AL92" s="327"/>
      <c r="AM92" s="327"/>
    </row>
    <row r="93" spans="4:39" x14ac:dyDescent="0.2">
      <c r="D93" s="163" t="s">
        <v>54</v>
      </c>
      <c r="E93" s="148" t="s">
        <v>69</v>
      </c>
      <c r="F93" s="327" t="s">
        <v>83</v>
      </c>
      <c r="G93" s="327"/>
      <c r="H93" s="327"/>
      <c r="I93" s="327"/>
      <c r="J93" s="327"/>
      <c r="K93" s="327"/>
      <c r="L93" s="327"/>
      <c r="M93" s="327"/>
      <c r="N93" s="327"/>
      <c r="O93" s="327"/>
      <c r="P93" s="327"/>
      <c r="Q93" s="327"/>
      <c r="R93" s="327"/>
      <c r="S93" s="327"/>
      <c r="T93" s="327"/>
      <c r="U93" s="327"/>
      <c r="V93" s="327"/>
      <c r="W93" s="327"/>
      <c r="X93" s="327"/>
      <c r="Y93" s="327"/>
      <c r="Z93" s="327"/>
      <c r="AA93" s="327"/>
      <c r="AB93" s="327"/>
      <c r="AC93" s="327"/>
      <c r="AD93" s="327"/>
      <c r="AE93" s="327"/>
      <c r="AF93" s="327"/>
      <c r="AG93" s="327"/>
      <c r="AH93" s="327"/>
      <c r="AI93" s="327"/>
      <c r="AJ93" s="327"/>
      <c r="AK93" s="327"/>
      <c r="AL93" s="327"/>
      <c r="AM93" s="327"/>
    </row>
    <row r="94" spans="4:39" x14ac:dyDescent="0.2">
      <c r="D94" s="165" t="s">
        <v>497</v>
      </c>
      <c r="E94" s="148" t="s">
        <v>69</v>
      </c>
      <c r="F94" s="327" t="s">
        <v>47</v>
      </c>
      <c r="G94" s="327"/>
      <c r="H94" s="327"/>
      <c r="I94" s="327"/>
      <c r="J94" s="327"/>
      <c r="K94" s="327"/>
      <c r="L94" s="327"/>
      <c r="M94" s="327"/>
      <c r="N94" s="327"/>
      <c r="O94" s="327"/>
      <c r="P94" s="327"/>
      <c r="Q94" s="327"/>
      <c r="R94" s="327"/>
      <c r="S94" s="327"/>
      <c r="T94" s="327"/>
      <c r="U94" s="327"/>
      <c r="V94" s="327"/>
      <c r="W94" s="327"/>
      <c r="X94" s="327"/>
      <c r="Y94" s="327"/>
      <c r="Z94" s="327"/>
      <c r="AA94" s="327"/>
      <c r="AB94" s="327"/>
      <c r="AC94" s="327"/>
      <c r="AD94" s="327"/>
      <c r="AE94" s="327"/>
      <c r="AF94" s="327"/>
      <c r="AG94" s="327"/>
      <c r="AH94" s="327"/>
      <c r="AI94" s="327"/>
      <c r="AJ94" s="327"/>
      <c r="AK94" s="327"/>
      <c r="AL94" s="327"/>
      <c r="AM94" s="327"/>
    </row>
    <row r="95" spans="4:39" x14ac:dyDescent="0.2">
      <c r="D95" s="164" t="s">
        <v>60</v>
      </c>
      <c r="E95" s="148" t="s">
        <v>69</v>
      </c>
      <c r="F95" s="327" t="s">
        <v>48</v>
      </c>
      <c r="G95" s="327"/>
      <c r="H95" s="327"/>
      <c r="I95" s="327"/>
      <c r="J95" s="327"/>
      <c r="K95" s="327"/>
      <c r="L95" s="327"/>
      <c r="M95" s="327"/>
      <c r="N95" s="327"/>
      <c r="O95" s="327"/>
      <c r="P95" s="327"/>
      <c r="Q95" s="327"/>
      <c r="R95" s="327"/>
      <c r="S95" s="327"/>
      <c r="T95" s="327"/>
      <c r="U95" s="327"/>
      <c r="V95" s="327"/>
      <c r="W95" s="327"/>
      <c r="X95" s="327"/>
      <c r="Y95" s="327"/>
      <c r="Z95" s="327"/>
      <c r="AA95" s="327"/>
      <c r="AB95" s="327"/>
      <c r="AC95" s="327"/>
      <c r="AD95" s="327"/>
      <c r="AE95" s="327"/>
      <c r="AF95" s="327"/>
      <c r="AG95" s="327"/>
      <c r="AH95" s="327"/>
      <c r="AI95" s="327"/>
      <c r="AJ95" s="327"/>
      <c r="AK95" s="327"/>
      <c r="AL95" s="327"/>
      <c r="AM95" s="327"/>
    </row>
    <row r="96" spans="4:39" x14ac:dyDescent="0.2">
      <c r="E96" s="149"/>
    </row>
    <row r="97" spans="5:5" x14ac:dyDescent="0.2">
      <c r="E97" s="149"/>
    </row>
    <row r="98" spans="5:5" x14ac:dyDescent="0.2">
      <c r="E98" s="149"/>
    </row>
    <row r="99" spans="5:5" x14ac:dyDescent="0.2">
      <c r="E99" s="149"/>
    </row>
  </sheetData>
  <autoFilter ref="AK8:BA8"/>
  <mergeCells count="388">
    <mergeCell ref="A3:O3"/>
    <mergeCell ref="AE3:AG3"/>
    <mergeCell ref="AH3:AJ3"/>
    <mergeCell ref="AL3:AN3"/>
    <mergeCell ref="AO3:AQ3"/>
    <mergeCell ref="I4:U4"/>
    <mergeCell ref="A1:O1"/>
    <mergeCell ref="AE1:AJ1"/>
    <mergeCell ref="AL1:AN2"/>
    <mergeCell ref="AO1:AQ2"/>
    <mergeCell ref="AE2:AG2"/>
    <mergeCell ref="AH2:AJ2"/>
    <mergeCell ref="H5:Q5"/>
    <mergeCell ref="R5:AK5"/>
    <mergeCell ref="A6:A7"/>
    <mergeCell ref="B6:B7"/>
    <mergeCell ref="C6:C7"/>
    <mergeCell ref="D6:D7"/>
    <mergeCell ref="E6:E7"/>
    <mergeCell ref="F6:AJ6"/>
    <mergeCell ref="AK6:AK7"/>
    <mergeCell ref="AR9:AR12"/>
    <mergeCell ref="AX6:AX7"/>
    <mergeCell ref="AY6:AY7"/>
    <mergeCell ref="AZ6:AZ7"/>
    <mergeCell ref="BA6:BA7"/>
    <mergeCell ref="A9:A12"/>
    <mergeCell ref="B9:B12"/>
    <mergeCell ref="C9:C12"/>
    <mergeCell ref="D9:D12"/>
    <mergeCell ref="AK9:AK12"/>
    <mergeCell ref="AL9:AL12"/>
    <mergeCell ref="AR6:AR7"/>
    <mergeCell ref="AS6:AS7"/>
    <mergeCell ref="AT6:AT7"/>
    <mergeCell ref="AU6:AU7"/>
    <mergeCell ref="AV6:AV7"/>
    <mergeCell ref="AW6:AW7"/>
    <mergeCell ref="AL6:AL7"/>
    <mergeCell ref="AM6:AM7"/>
    <mergeCell ref="AN6:AN7"/>
    <mergeCell ref="AO6:AO7"/>
    <mergeCell ref="AP6:AP7"/>
    <mergeCell ref="AQ6:AQ7"/>
    <mergeCell ref="AQ13:AQ16"/>
    <mergeCell ref="AR13:AR16"/>
    <mergeCell ref="AS13:AS16"/>
    <mergeCell ref="AY9:AY12"/>
    <mergeCell ref="AZ9:AZ12"/>
    <mergeCell ref="BA9:BA12"/>
    <mergeCell ref="A13:A16"/>
    <mergeCell ref="B13:B16"/>
    <mergeCell ref="C13:C16"/>
    <mergeCell ref="D13:D16"/>
    <mergeCell ref="AK13:AK16"/>
    <mergeCell ref="AL13:AL16"/>
    <mergeCell ref="AM13:AM16"/>
    <mergeCell ref="AS9:AS12"/>
    <mergeCell ref="AT9:AT12"/>
    <mergeCell ref="AU9:AU12"/>
    <mergeCell ref="AV9:AV12"/>
    <mergeCell ref="AW9:AW12"/>
    <mergeCell ref="AX9:AX12"/>
    <mergeCell ref="AM9:AM12"/>
    <mergeCell ref="AN9:AN12"/>
    <mergeCell ref="AO9:AO12"/>
    <mergeCell ref="AP9:AP12"/>
    <mergeCell ref="AQ9:AQ12"/>
    <mergeCell ref="AP17:AP20"/>
    <mergeCell ref="AQ17:AQ20"/>
    <mergeCell ref="AR17:AR20"/>
    <mergeCell ref="AS17:AS20"/>
    <mergeCell ref="AT17:AT20"/>
    <mergeCell ref="AZ13:AZ16"/>
    <mergeCell ref="BA13:BA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T13:AT16"/>
    <mergeCell ref="AU13:AU16"/>
    <mergeCell ref="AV13:AV16"/>
    <mergeCell ref="AW13:AW16"/>
    <mergeCell ref="AX13:AX16"/>
    <mergeCell ref="AY13:AY16"/>
    <mergeCell ref="AN13:AN16"/>
    <mergeCell ref="AO13:AO16"/>
    <mergeCell ref="AP13:AP16"/>
    <mergeCell ref="BA21:BA24"/>
    <mergeCell ref="AP21:AP24"/>
    <mergeCell ref="AQ21:AQ24"/>
    <mergeCell ref="AR21:AR24"/>
    <mergeCell ref="AS21:AS24"/>
    <mergeCell ref="AT21:AT24"/>
    <mergeCell ref="AU21:AU24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U17:AU20"/>
    <mergeCell ref="AV17:AV20"/>
    <mergeCell ref="AW17:AW20"/>
    <mergeCell ref="AX17:AX20"/>
    <mergeCell ref="AY17:AY20"/>
    <mergeCell ref="AZ17:AZ20"/>
    <mergeCell ref="AO17:AO20"/>
    <mergeCell ref="C25:C28"/>
    <mergeCell ref="D25:D28"/>
    <mergeCell ref="AK25:AK28"/>
    <mergeCell ref="AL25:AL28"/>
    <mergeCell ref="AV21:AV24"/>
    <mergeCell ref="AW21:AW24"/>
    <mergeCell ref="AX21:AX24"/>
    <mergeCell ref="AY21:AY24"/>
    <mergeCell ref="AZ21:AZ24"/>
    <mergeCell ref="AY25:AY28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S25:AS28"/>
    <mergeCell ref="AT25:AT28"/>
    <mergeCell ref="AU25:AU28"/>
    <mergeCell ref="AV25:AV28"/>
    <mergeCell ref="AW25:AW28"/>
    <mergeCell ref="AX25:AX28"/>
    <mergeCell ref="AM25:AM28"/>
    <mergeCell ref="AN25:AN28"/>
    <mergeCell ref="AO25:AO28"/>
    <mergeCell ref="AP25:AP28"/>
    <mergeCell ref="AQ25:AQ28"/>
    <mergeCell ref="AR25:AR28"/>
    <mergeCell ref="A25:A28"/>
    <mergeCell ref="B25:B28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T29:AT32"/>
    <mergeCell ref="AU29:AU32"/>
    <mergeCell ref="AV29:AV32"/>
    <mergeCell ref="AW29:AW32"/>
    <mergeCell ref="AX29:AX32"/>
    <mergeCell ref="AY29:AY32"/>
    <mergeCell ref="AN29:AN32"/>
    <mergeCell ref="AO29:AO32"/>
    <mergeCell ref="AP29:AP32"/>
    <mergeCell ref="AQ29:AQ32"/>
    <mergeCell ref="AR29:AR32"/>
    <mergeCell ref="AS29:AS32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O37:AO40"/>
    <mergeCell ref="AU33:AU36"/>
    <mergeCell ref="AV33:AV36"/>
    <mergeCell ref="AW33:AW36"/>
    <mergeCell ref="AX33:AX36"/>
    <mergeCell ref="AY33:AY36"/>
    <mergeCell ref="AZ33:AZ36"/>
    <mergeCell ref="AO33:AO36"/>
    <mergeCell ref="AP33:AP36"/>
    <mergeCell ref="AQ33:AQ36"/>
    <mergeCell ref="AR33:AR36"/>
    <mergeCell ref="AS33:AS36"/>
    <mergeCell ref="AT33:AT36"/>
    <mergeCell ref="AX37:AX40"/>
    <mergeCell ref="AY37:AY40"/>
    <mergeCell ref="AZ37:AZ40"/>
    <mergeCell ref="BA37:BA40"/>
    <mergeCell ref="AP37:AP40"/>
    <mergeCell ref="AQ37:AQ40"/>
    <mergeCell ref="AR37:AR40"/>
    <mergeCell ref="AS37:AS40"/>
    <mergeCell ref="AT37:AT40"/>
    <mergeCell ref="AU37:AU40"/>
    <mergeCell ref="AR41:AR44"/>
    <mergeCell ref="AY41:AY44"/>
    <mergeCell ref="AZ41:AZ44"/>
    <mergeCell ref="BA41:BA44"/>
    <mergeCell ref="AX41:AX44"/>
    <mergeCell ref="A41:A44"/>
    <mergeCell ref="B41:B44"/>
    <mergeCell ref="C41:C44"/>
    <mergeCell ref="D41:D44"/>
    <mergeCell ref="AK41:AK44"/>
    <mergeCell ref="AL41:AL44"/>
    <mergeCell ref="AV37:AV40"/>
    <mergeCell ref="AW37:AW40"/>
    <mergeCell ref="AQ45:AQ48"/>
    <mergeCell ref="AR45:AR48"/>
    <mergeCell ref="AS45:AS48"/>
    <mergeCell ref="A45:A48"/>
    <mergeCell ref="B45:B48"/>
    <mergeCell ref="C45:C48"/>
    <mergeCell ref="D45:D48"/>
    <mergeCell ref="AK45:AK48"/>
    <mergeCell ref="AL45:AL48"/>
    <mergeCell ref="AM45:AM48"/>
    <mergeCell ref="AS41:AS44"/>
    <mergeCell ref="AT41:AT44"/>
    <mergeCell ref="AU41:AU44"/>
    <mergeCell ref="AV41:AV44"/>
    <mergeCell ref="AW41:AW44"/>
    <mergeCell ref="AM41:AM44"/>
    <mergeCell ref="AN41:AN44"/>
    <mergeCell ref="AO41:AO44"/>
    <mergeCell ref="AP41:AP44"/>
    <mergeCell ref="AQ41:AQ44"/>
    <mergeCell ref="AP49:AP52"/>
    <mergeCell ref="AQ49:AQ52"/>
    <mergeCell ref="AR49:AR52"/>
    <mergeCell ref="AS49:AS52"/>
    <mergeCell ref="AT49:AT52"/>
    <mergeCell ref="AZ45:AZ48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T45:AT48"/>
    <mergeCell ref="AU45:AU48"/>
    <mergeCell ref="AV45:AV48"/>
    <mergeCell ref="AW45:AW48"/>
    <mergeCell ref="AX45:AX48"/>
    <mergeCell ref="AY45:AY48"/>
    <mergeCell ref="AN45:AN48"/>
    <mergeCell ref="AO45:AO48"/>
    <mergeCell ref="AP45:AP48"/>
    <mergeCell ref="BA53:BA56"/>
    <mergeCell ref="AP53:AP56"/>
    <mergeCell ref="AQ53:AQ56"/>
    <mergeCell ref="AR53:AR56"/>
    <mergeCell ref="AS53:AS56"/>
    <mergeCell ref="AT53:AT56"/>
    <mergeCell ref="AU53:AU56"/>
    <mergeCell ref="BA49:BA52"/>
    <mergeCell ref="A53:A56"/>
    <mergeCell ref="B53:B56"/>
    <mergeCell ref="C53:C56"/>
    <mergeCell ref="D53:D56"/>
    <mergeCell ref="AK53:AK56"/>
    <mergeCell ref="AL53:AL56"/>
    <mergeCell ref="AM53:AM56"/>
    <mergeCell ref="AN53:AN56"/>
    <mergeCell ref="AO53:AO56"/>
    <mergeCell ref="AU49:AU52"/>
    <mergeCell ref="AV49:AV52"/>
    <mergeCell ref="AW49:AW52"/>
    <mergeCell ref="AX49:AX52"/>
    <mergeCell ref="AY49:AY52"/>
    <mergeCell ref="AZ49:AZ52"/>
    <mergeCell ref="AO49:AO52"/>
    <mergeCell ref="C57:C60"/>
    <mergeCell ref="D57:D60"/>
    <mergeCell ref="AK57:AK60"/>
    <mergeCell ref="AL57:AL60"/>
    <mergeCell ref="AV53:AV56"/>
    <mergeCell ref="AW53:AW56"/>
    <mergeCell ref="AX53:AX56"/>
    <mergeCell ref="AY53:AY56"/>
    <mergeCell ref="AZ53:AZ56"/>
    <mergeCell ref="AY57:AY60"/>
    <mergeCell ref="AZ57:AZ60"/>
    <mergeCell ref="BA57:BA60"/>
    <mergeCell ref="A61:A64"/>
    <mergeCell ref="B61:B64"/>
    <mergeCell ref="C61:C64"/>
    <mergeCell ref="D61:D64"/>
    <mergeCell ref="AK61:AK64"/>
    <mergeCell ref="AL61:AL64"/>
    <mergeCell ref="AM61:AM64"/>
    <mergeCell ref="AS57:AS60"/>
    <mergeCell ref="AT57:AT60"/>
    <mergeCell ref="AU57:AU60"/>
    <mergeCell ref="AV57:AV60"/>
    <mergeCell ref="AW57:AW60"/>
    <mergeCell ref="AX57:AX60"/>
    <mergeCell ref="AM57:AM60"/>
    <mergeCell ref="AN57:AN60"/>
    <mergeCell ref="AO57:AO60"/>
    <mergeCell ref="AP57:AP60"/>
    <mergeCell ref="AQ57:AQ60"/>
    <mergeCell ref="AR57:AR60"/>
    <mergeCell ref="A57:A60"/>
    <mergeCell ref="B57:B60"/>
    <mergeCell ref="AZ61:AZ64"/>
    <mergeCell ref="BA61:BA64"/>
    <mergeCell ref="A65:A68"/>
    <mergeCell ref="B65:B68"/>
    <mergeCell ref="C65:C68"/>
    <mergeCell ref="D65:D68"/>
    <mergeCell ref="AK65:AK68"/>
    <mergeCell ref="AL65:AL68"/>
    <mergeCell ref="AM65:AM68"/>
    <mergeCell ref="AN65:AN68"/>
    <mergeCell ref="AT61:AT64"/>
    <mergeCell ref="AU61:AU64"/>
    <mergeCell ref="AV61:AV64"/>
    <mergeCell ref="AW61:AW64"/>
    <mergeCell ref="AX61:AX64"/>
    <mergeCell ref="AY61:AY64"/>
    <mergeCell ref="AN61:AN64"/>
    <mergeCell ref="AO61:AO64"/>
    <mergeCell ref="AP61:AP64"/>
    <mergeCell ref="AQ61:AQ64"/>
    <mergeCell ref="AR61:AR64"/>
    <mergeCell ref="AS61:AS64"/>
    <mergeCell ref="BA65:BA68"/>
    <mergeCell ref="AU65:AU68"/>
    <mergeCell ref="AV65:AV68"/>
    <mergeCell ref="AW65:AW68"/>
    <mergeCell ref="AX65:AX68"/>
    <mergeCell ref="AY65:AY68"/>
    <mergeCell ref="AZ65:AZ68"/>
    <mergeCell ref="AO65:AO68"/>
    <mergeCell ref="AP65:AP68"/>
    <mergeCell ref="AQ65:AQ68"/>
    <mergeCell ref="AR65:AR68"/>
    <mergeCell ref="AS65:AS68"/>
    <mergeCell ref="AT65:AT68"/>
    <mergeCell ref="A69:E69"/>
    <mergeCell ref="A70:E70"/>
    <mergeCell ref="A71:E71"/>
    <mergeCell ref="A72:E72"/>
    <mergeCell ref="A74:D74"/>
    <mergeCell ref="E74:J74"/>
    <mergeCell ref="L74:N74"/>
    <mergeCell ref="P74:T74"/>
    <mergeCell ref="AK74:AM74"/>
    <mergeCell ref="E75:J75"/>
    <mergeCell ref="L75:N75"/>
    <mergeCell ref="P75:T75"/>
    <mergeCell ref="E76:J76"/>
    <mergeCell ref="L76:N76"/>
    <mergeCell ref="P76:T76"/>
    <mergeCell ref="F81:AM81"/>
    <mergeCell ref="F82:AM82"/>
    <mergeCell ref="F83:AM83"/>
    <mergeCell ref="F84:AM84"/>
    <mergeCell ref="F85:AM85"/>
    <mergeCell ref="F86:AM86"/>
    <mergeCell ref="AK76:AM76"/>
    <mergeCell ref="E77:J77"/>
    <mergeCell ref="L77:N77"/>
    <mergeCell ref="P77:T77"/>
    <mergeCell ref="D79:AM79"/>
    <mergeCell ref="F80:AM80"/>
    <mergeCell ref="F93:AM93"/>
    <mergeCell ref="F94:AM94"/>
    <mergeCell ref="F95:AM95"/>
    <mergeCell ref="F87:AM87"/>
    <mergeCell ref="F88:AM88"/>
    <mergeCell ref="F89:AM89"/>
    <mergeCell ref="F90:AM90"/>
    <mergeCell ref="F91:AM91"/>
    <mergeCell ref="F92:AM92"/>
  </mergeCells>
  <conditionalFormatting sqref="W12:AJ12 AD16:AJ16 W20:AJ20 AD24:AJ24 AD28:AJ28 S32:V32 AD36:AJ36 AD40:AJ40 AD44:AJ44 AD48:AJ48 W52:AJ52 W56:AJ56 W60:AJ60 W64:AJ64 W68:AJ68 AD32:AJ32">
    <cfRule type="cellIs" dxfId="78" priority="8" stopIfTrue="1" operator="greaterThan">
      <formula>4</formula>
    </cfRule>
  </conditionalFormatting>
  <conditionalFormatting sqref="F12:R12 F16:R16 F20:R20 F24:R24 F28:R28 F32:R32 F36:T36 F40:T40 F44:T44 F48:T48 F52:T52 F56:T56 F60:T60 F64:T64 F68:T68">
    <cfRule type="cellIs" dxfId="77" priority="7" stopIfTrue="1" operator="greaterThan">
      <formula>4</formula>
    </cfRule>
  </conditionalFormatting>
  <conditionalFormatting sqref="E12">
    <cfRule type="cellIs" dxfId="76" priority="6" stopIfTrue="1" operator="greaterThan">
      <formula>4</formula>
    </cfRule>
  </conditionalFormatting>
  <conditionalFormatting sqref="U36:V36 U40:V40 U44:V44 U48:V48 U52:V52 U56:V56 U60:V60 U64:V64 U68:V68">
    <cfRule type="cellIs" dxfId="75" priority="5" stopIfTrue="1" operator="greaterThan">
      <formula>4</formula>
    </cfRule>
  </conditionalFormatting>
  <conditionalFormatting sqref="S12:T12 S16:T16 S20:T20 S24:T24 S28:T28">
    <cfRule type="cellIs" dxfId="74" priority="4" stopIfTrue="1" operator="greaterThan">
      <formula>4</formula>
    </cfRule>
  </conditionalFormatting>
  <conditionalFormatting sqref="U12:V12 U16:V16 U20:V20 U24:V24 U28:V28">
    <cfRule type="cellIs" dxfId="73" priority="3" stopIfTrue="1" operator="greaterThan">
      <formula>4</formula>
    </cfRule>
  </conditionalFormatting>
  <conditionalFormatting sqref="W24:AC24 W28:AC28 W32:AC32 W36:AC36 W40:AC40 W44:AC44 W48:AC48">
    <cfRule type="cellIs" dxfId="72" priority="1" stopIfTrue="1" operator="greaterThan">
      <formula>4</formula>
    </cfRule>
  </conditionalFormatting>
  <conditionalFormatting sqref="W16:AC16">
    <cfRule type="cellIs" dxfId="71" priority="2" stopIfTrue="1" operator="greaterThan">
      <formula>4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2">
    <tabColor theme="8"/>
  </sheetPr>
  <dimension ref="A1:BA123"/>
  <sheetViews>
    <sheetView zoomScale="90" zoomScaleNormal="90" workbookViewId="0">
      <pane xSplit="5" ySplit="8" topLeftCell="M9" activePane="bottomRight" state="frozen"/>
      <selection pane="topRight" activeCell="F1" sqref="F1"/>
      <selection pane="bottomLeft" activeCell="A13" sqref="A13"/>
      <selection pane="bottomRight" activeCell="D111" sqref="D111"/>
    </sheetView>
  </sheetViews>
  <sheetFormatPr defaultRowHeight="12.75" x14ac:dyDescent="0.2"/>
  <cols>
    <col min="1" max="1" width="4" style="63" customWidth="1"/>
    <col min="2" max="2" width="29.5703125" style="63" customWidth="1"/>
    <col min="3" max="3" width="13.140625" style="65" customWidth="1"/>
    <col min="4" max="4" width="27.7109375" style="63" customWidth="1"/>
    <col min="5" max="5" width="4" style="99" customWidth="1"/>
    <col min="6" max="23" width="4.7109375" style="63" customWidth="1"/>
    <col min="24" max="24" width="4.7109375" style="190" customWidth="1"/>
    <col min="25" max="25" width="4.7109375" style="63" customWidth="1"/>
    <col min="26" max="27" width="4.7109375" style="190" customWidth="1"/>
    <col min="28" max="29" width="4.7109375" style="63" customWidth="1"/>
    <col min="30" max="30" width="4.7109375" style="174" customWidth="1"/>
    <col min="31" max="36" width="4.7109375" style="63" customWidth="1"/>
    <col min="37" max="37" width="8.5703125" style="63" customWidth="1"/>
    <col min="38" max="39" width="4.7109375" style="63" customWidth="1"/>
    <col min="40" max="40" width="8.85546875" style="63" customWidth="1"/>
    <col min="41" max="41" width="6.140625" style="63" customWidth="1"/>
    <col min="42" max="42" width="6.28515625" style="63" customWidth="1"/>
    <col min="43" max="45" width="4.7109375" style="63" customWidth="1"/>
    <col min="46" max="46" width="4.85546875" style="63" customWidth="1"/>
    <col min="47" max="47" width="9.5703125" style="63" customWidth="1"/>
    <col min="48" max="48" width="7.85546875" style="63" customWidth="1"/>
    <col min="49" max="52" width="4.7109375" style="63" customWidth="1"/>
    <col min="53" max="53" width="8.7109375" style="64" customWidth="1"/>
    <col min="54" max="256" width="9.140625" style="63"/>
    <col min="257" max="257" width="4" style="63" customWidth="1"/>
    <col min="258" max="258" width="29.5703125" style="63" customWidth="1"/>
    <col min="259" max="259" width="16.5703125" style="63" customWidth="1"/>
    <col min="260" max="260" width="27.7109375" style="63" customWidth="1"/>
    <col min="261" max="261" width="4" style="63" customWidth="1"/>
    <col min="262" max="292" width="4.7109375" style="63" customWidth="1"/>
    <col min="293" max="293" width="8.5703125" style="63" customWidth="1"/>
    <col min="294" max="295" width="4.7109375" style="63" customWidth="1"/>
    <col min="296" max="296" width="9.42578125" style="63" customWidth="1"/>
    <col min="297" max="297" width="6.140625" style="63" customWidth="1"/>
    <col min="298" max="298" width="6.28515625" style="63" customWidth="1"/>
    <col min="299" max="301" width="4.7109375" style="63" customWidth="1"/>
    <col min="302" max="302" width="4.85546875" style="63" customWidth="1"/>
    <col min="303" max="303" width="7" style="63" customWidth="1"/>
    <col min="304" max="304" width="6.28515625" style="63" customWidth="1"/>
    <col min="305" max="308" width="4.7109375" style="63" customWidth="1"/>
    <col min="309" max="309" width="8.7109375" style="63" customWidth="1"/>
    <col min="310" max="512" width="9.140625" style="63"/>
    <col min="513" max="513" width="4" style="63" customWidth="1"/>
    <col min="514" max="514" width="29.5703125" style="63" customWidth="1"/>
    <col min="515" max="515" width="16.5703125" style="63" customWidth="1"/>
    <col min="516" max="516" width="27.7109375" style="63" customWidth="1"/>
    <col min="517" max="517" width="4" style="63" customWidth="1"/>
    <col min="518" max="548" width="4.7109375" style="63" customWidth="1"/>
    <col min="549" max="549" width="8.5703125" style="63" customWidth="1"/>
    <col min="550" max="551" width="4.7109375" style="63" customWidth="1"/>
    <col min="552" max="552" width="9.42578125" style="63" customWidth="1"/>
    <col min="553" max="553" width="6.140625" style="63" customWidth="1"/>
    <col min="554" max="554" width="6.28515625" style="63" customWidth="1"/>
    <col min="555" max="557" width="4.7109375" style="63" customWidth="1"/>
    <col min="558" max="558" width="4.85546875" style="63" customWidth="1"/>
    <col min="559" max="559" width="7" style="63" customWidth="1"/>
    <col min="560" max="560" width="6.28515625" style="63" customWidth="1"/>
    <col min="561" max="564" width="4.7109375" style="63" customWidth="1"/>
    <col min="565" max="565" width="8.7109375" style="63" customWidth="1"/>
    <col min="566" max="768" width="9.140625" style="63"/>
    <col min="769" max="769" width="4" style="63" customWidth="1"/>
    <col min="770" max="770" width="29.5703125" style="63" customWidth="1"/>
    <col min="771" max="771" width="16.5703125" style="63" customWidth="1"/>
    <col min="772" max="772" width="27.7109375" style="63" customWidth="1"/>
    <col min="773" max="773" width="4" style="63" customWidth="1"/>
    <col min="774" max="804" width="4.7109375" style="63" customWidth="1"/>
    <col min="805" max="805" width="8.5703125" style="63" customWidth="1"/>
    <col min="806" max="807" width="4.7109375" style="63" customWidth="1"/>
    <col min="808" max="808" width="9.42578125" style="63" customWidth="1"/>
    <col min="809" max="809" width="6.140625" style="63" customWidth="1"/>
    <col min="810" max="810" width="6.28515625" style="63" customWidth="1"/>
    <col min="811" max="813" width="4.7109375" style="63" customWidth="1"/>
    <col min="814" max="814" width="4.85546875" style="63" customWidth="1"/>
    <col min="815" max="815" width="7" style="63" customWidth="1"/>
    <col min="816" max="816" width="6.28515625" style="63" customWidth="1"/>
    <col min="817" max="820" width="4.7109375" style="63" customWidth="1"/>
    <col min="821" max="821" width="8.7109375" style="63" customWidth="1"/>
    <col min="822" max="1024" width="9.140625" style="63"/>
    <col min="1025" max="1025" width="4" style="63" customWidth="1"/>
    <col min="1026" max="1026" width="29.5703125" style="63" customWidth="1"/>
    <col min="1027" max="1027" width="16.5703125" style="63" customWidth="1"/>
    <col min="1028" max="1028" width="27.7109375" style="63" customWidth="1"/>
    <col min="1029" max="1029" width="4" style="63" customWidth="1"/>
    <col min="1030" max="1060" width="4.7109375" style="63" customWidth="1"/>
    <col min="1061" max="1061" width="8.5703125" style="63" customWidth="1"/>
    <col min="1062" max="1063" width="4.7109375" style="63" customWidth="1"/>
    <col min="1064" max="1064" width="9.42578125" style="63" customWidth="1"/>
    <col min="1065" max="1065" width="6.140625" style="63" customWidth="1"/>
    <col min="1066" max="1066" width="6.28515625" style="63" customWidth="1"/>
    <col min="1067" max="1069" width="4.7109375" style="63" customWidth="1"/>
    <col min="1070" max="1070" width="4.85546875" style="63" customWidth="1"/>
    <col min="1071" max="1071" width="7" style="63" customWidth="1"/>
    <col min="1072" max="1072" width="6.28515625" style="63" customWidth="1"/>
    <col min="1073" max="1076" width="4.7109375" style="63" customWidth="1"/>
    <col min="1077" max="1077" width="8.7109375" style="63" customWidth="1"/>
    <col min="1078" max="1280" width="9.140625" style="63"/>
    <col min="1281" max="1281" width="4" style="63" customWidth="1"/>
    <col min="1282" max="1282" width="29.5703125" style="63" customWidth="1"/>
    <col min="1283" max="1283" width="16.5703125" style="63" customWidth="1"/>
    <col min="1284" max="1284" width="27.7109375" style="63" customWidth="1"/>
    <col min="1285" max="1285" width="4" style="63" customWidth="1"/>
    <col min="1286" max="1316" width="4.7109375" style="63" customWidth="1"/>
    <col min="1317" max="1317" width="8.5703125" style="63" customWidth="1"/>
    <col min="1318" max="1319" width="4.7109375" style="63" customWidth="1"/>
    <col min="1320" max="1320" width="9.42578125" style="63" customWidth="1"/>
    <col min="1321" max="1321" width="6.140625" style="63" customWidth="1"/>
    <col min="1322" max="1322" width="6.28515625" style="63" customWidth="1"/>
    <col min="1323" max="1325" width="4.7109375" style="63" customWidth="1"/>
    <col min="1326" max="1326" width="4.85546875" style="63" customWidth="1"/>
    <col min="1327" max="1327" width="7" style="63" customWidth="1"/>
    <col min="1328" max="1328" width="6.28515625" style="63" customWidth="1"/>
    <col min="1329" max="1332" width="4.7109375" style="63" customWidth="1"/>
    <col min="1333" max="1333" width="8.7109375" style="63" customWidth="1"/>
    <col min="1334" max="1536" width="9.140625" style="63"/>
    <col min="1537" max="1537" width="4" style="63" customWidth="1"/>
    <col min="1538" max="1538" width="29.5703125" style="63" customWidth="1"/>
    <col min="1539" max="1539" width="16.5703125" style="63" customWidth="1"/>
    <col min="1540" max="1540" width="27.7109375" style="63" customWidth="1"/>
    <col min="1541" max="1541" width="4" style="63" customWidth="1"/>
    <col min="1542" max="1572" width="4.7109375" style="63" customWidth="1"/>
    <col min="1573" max="1573" width="8.5703125" style="63" customWidth="1"/>
    <col min="1574" max="1575" width="4.7109375" style="63" customWidth="1"/>
    <col min="1576" max="1576" width="9.42578125" style="63" customWidth="1"/>
    <col min="1577" max="1577" width="6.140625" style="63" customWidth="1"/>
    <col min="1578" max="1578" width="6.28515625" style="63" customWidth="1"/>
    <col min="1579" max="1581" width="4.7109375" style="63" customWidth="1"/>
    <col min="1582" max="1582" width="4.85546875" style="63" customWidth="1"/>
    <col min="1583" max="1583" width="7" style="63" customWidth="1"/>
    <col min="1584" max="1584" width="6.28515625" style="63" customWidth="1"/>
    <col min="1585" max="1588" width="4.7109375" style="63" customWidth="1"/>
    <col min="1589" max="1589" width="8.7109375" style="63" customWidth="1"/>
    <col min="1590" max="1792" width="9.140625" style="63"/>
    <col min="1793" max="1793" width="4" style="63" customWidth="1"/>
    <col min="1794" max="1794" width="29.5703125" style="63" customWidth="1"/>
    <col min="1795" max="1795" width="16.5703125" style="63" customWidth="1"/>
    <col min="1796" max="1796" width="27.7109375" style="63" customWidth="1"/>
    <col min="1797" max="1797" width="4" style="63" customWidth="1"/>
    <col min="1798" max="1828" width="4.7109375" style="63" customWidth="1"/>
    <col min="1829" max="1829" width="8.5703125" style="63" customWidth="1"/>
    <col min="1830" max="1831" width="4.7109375" style="63" customWidth="1"/>
    <col min="1832" max="1832" width="9.42578125" style="63" customWidth="1"/>
    <col min="1833" max="1833" width="6.140625" style="63" customWidth="1"/>
    <col min="1834" max="1834" width="6.28515625" style="63" customWidth="1"/>
    <col min="1835" max="1837" width="4.7109375" style="63" customWidth="1"/>
    <col min="1838" max="1838" width="4.85546875" style="63" customWidth="1"/>
    <col min="1839" max="1839" width="7" style="63" customWidth="1"/>
    <col min="1840" max="1840" width="6.28515625" style="63" customWidth="1"/>
    <col min="1841" max="1844" width="4.7109375" style="63" customWidth="1"/>
    <col min="1845" max="1845" width="8.7109375" style="63" customWidth="1"/>
    <col min="1846" max="2048" width="9.140625" style="63"/>
    <col min="2049" max="2049" width="4" style="63" customWidth="1"/>
    <col min="2050" max="2050" width="29.5703125" style="63" customWidth="1"/>
    <col min="2051" max="2051" width="16.5703125" style="63" customWidth="1"/>
    <col min="2052" max="2052" width="27.7109375" style="63" customWidth="1"/>
    <col min="2053" max="2053" width="4" style="63" customWidth="1"/>
    <col min="2054" max="2084" width="4.7109375" style="63" customWidth="1"/>
    <col min="2085" max="2085" width="8.5703125" style="63" customWidth="1"/>
    <col min="2086" max="2087" width="4.7109375" style="63" customWidth="1"/>
    <col min="2088" max="2088" width="9.42578125" style="63" customWidth="1"/>
    <col min="2089" max="2089" width="6.140625" style="63" customWidth="1"/>
    <col min="2090" max="2090" width="6.28515625" style="63" customWidth="1"/>
    <col min="2091" max="2093" width="4.7109375" style="63" customWidth="1"/>
    <col min="2094" max="2094" width="4.85546875" style="63" customWidth="1"/>
    <col min="2095" max="2095" width="7" style="63" customWidth="1"/>
    <col min="2096" max="2096" width="6.28515625" style="63" customWidth="1"/>
    <col min="2097" max="2100" width="4.7109375" style="63" customWidth="1"/>
    <col min="2101" max="2101" width="8.7109375" style="63" customWidth="1"/>
    <col min="2102" max="2304" width="9.140625" style="63"/>
    <col min="2305" max="2305" width="4" style="63" customWidth="1"/>
    <col min="2306" max="2306" width="29.5703125" style="63" customWidth="1"/>
    <col min="2307" max="2307" width="16.5703125" style="63" customWidth="1"/>
    <col min="2308" max="2308" width="27.7109375" style="63" customWidth="1"/>
    <col min="2309" max="2309" width="4" style="63" customWidth="1"/>
    <col min="2310" max="2340" width="4.7109375" style="63" customWidth="1"/>
    <col min="2341" max="2341" width="8.5703125" style="63" customWidth="1"/>
    <col min="2342" max="2343" width="4.7109375" style="63" customWidth="1"/>
    <col min="2344" max="2344" width="9.42578125" style="63" customWidth="1"/>
    <col min="2345" max="2345" width="6.140625" style="63" customWidth="1"/>
    <col min="2346" max="2346" width="6.28515625" style="63" customWidth="1"/>
    <col min="2347" max="2349" width="4.7109375" style="63" customWidth="1"/>
    <col min="2350" max="2350" width="4.85546875" style="63" customWidth="1"/>
    <col min="2351" max="2351" width="7" style="63" customWidth="1"/>
    <col min="2352" max="2352" width="6.28515625" style="63" customWidth="1"/>
    <col min="2353" max="2356" width="4.7109375" style="63" customWidth="1"/>
    <col min="2357" max="2357" width="8.7109375" style="63" customWidth="1"/>
    <col min="2358" max="2560" width="9.140625" style="63"/>
    <col min="2561" max="2561" width="4" style="63" customWidth="1"/>
    <col min="2562" max="2562" width="29.5703125" style="63" customWidth="1"/>
    <col min="2563" max="2563" width="16.5703125" style="63" customWidth="1"/>
    <col min="2564" max="2564" width="27.7109375" style="63" customWidth="1"/>
    <col min="2565" max="2565" width="4" style="63" customWidth="1"/>
    <col min="2566" max="2596" width="4.7109375" style="63" customWidth="1"/>
    <col min="2597" max="2597" width="8.5703125" style="63" customWidth="1"/>
    <col min="2598" max="2599" width="4.7109375" style="63" customWidth="1"/>
    <col min="2600" max="2600" width="9.42578125" style="63" customWidth="1"/>
    <col min="2601" max="2601" width="6.140625" style="63" customWidth="1"/>
    <col min="2602" max="2602" width="6.28515625" style="63" customWidth="1"/>
    <col min="2603" max="2605" width="4.7109375" style="63" customWidth="1"/>
    <col min="2606" max="2606" width="4.85546875" style="63" customWidth="1"/>
    <col min="2607" max="2607" width="7" style="63" customWidth="1"/>
    <col min="2608" max="2608" width="6.28515625" style="63" customWidth="1"/>
    <col min="2609" max="2612" width="4.7109375" style="63" customWidth="1"/>
    <col min="2613" max="2613" width="8.7109375" style="63" customWidth="1"/>
    <col min="2614" max="2816" width="9.140625" style="63"/>
    <col min="2817" max="2817" width="4" style="63" customWidth="1"/>
    <col min="2818" max="2818" width="29.5703125" style="63" customWidth="1"/>
    <col min="2819" max="2819" width="16.5703125" style="63" customWidth="1"/>
    <col min="2820" max="2820" width="27.7109375" style="63" customWidth="1"/>
    <col min="2821" max="2821" width="4" style="63" customWidth="1"/>
    <col min="2822" max="2852" width="4.7109375" style="63" customWidth="1"/>
    <col min="2853" max="2853" width="8.5703125" style="63" customWidth="1"/>
    <col min="2854" max="2855" width="4.7109375" style="63" customWidth="1"/>
    <col min="2856" max="2856" width="9.42578125" style="63" customWidth="1"/>
    <col min="2857" max="2857" width="6.140625" style="63" customWidth="1"/>
    <col min="2858" max="2858" width="6.28515625" style="63" customWidth="1"/>
    <col min="2859" max="2861" width="4.7109375" style="63" customWidth="1"/>
    <col min="2862" max="2862" width="4.85546875" style="63" customWidth="1"/>
    <col min="2863" max="2863" width="7" style="63" customWidth="1"/>
    <col min="2864" max="2864" width="6.28515625" style="63" customWidth="1"/>
    <col min="2865" max="2868" width="4.7109375" style="63" customWidth="1"/>
    <col min="2869" max="2869" width="8.7109375" style="63" customWidth="1"/>
    <col min="2870" max="3072" width="9.140625" style="63"/>
    <col min="3073" max="3073" width="4" style="63" customWidth="1"/>
    <col min="3074" max="3074" width="29.5703125" style="63" customWidth="1"/>
    <col min="3075" max="3075" width="16.5703125" style="63" customWidth="1"/>
    <col min="3076" max="3076" width="27.7109375" style="63" customWidth="1"/>
    <col min="3077" max="3077" width="4" style="63" customWidth="1"/>
    <col min="3078" max="3108" width="4.7109375" style="63" customWidth="1"/>
    <col min="3109" max="3109" width="8.5703125" style="63" customWidth="1"/>
    <col min="3110" max="3111" width="4.7109375" style="63" customWidth="1"/>
    <col min="3112" max="3112" width="9.42578125" style="63" customWidth="1"/>
    <col min="3113" max="3113" width="6.140625" style="63" customWidth="1"/>
    <col min="3114" max="3114" width="6.28515625" style="63" customWidth="1"/>
    <col min="3115" max="3117" width="4.7109375" style="63" customWidth="1"/>
    <col min="3118" max="3118" width="4.85546875" style="63" customWidth="1"/>
    <col min="3119" max="3119" width="7" style="63" customWidth="1"/>
    <col min="3120" max="3120" width="6.28515625" style="63" customWidth="1"/>
    <col min="3121" max="3124" width="4.7109375" style="63" customWidth="1"/>
    <col min="3125" max="3125" width="8.7109375" style="63" customWidth="1"/>
    <col min="3126" max="3328" width="9.140625" style="63"/>
    <col min="3329" max="3329" width="4" style="63" customWidth="1"/>
    <col min="3330" max="3330" width="29.5703125" style="63" customWidth="1"/>
    <col min="3331" max="3331" width="16.5703125" style="63" customWidth="1"/>
    <col min="3332" max="3332" width="27.7109375" style="63" customWidth="1"/>
    <col min="3333" max="3333" width="4" style="63" customWidth="1"/>
    <col min="3334" max="3364" width="4.7109375" style="63" customWidth="1"/>
    <col min="3365" max="3365" width="8.5703125" style="63" customWidth="1"/>
    <col min="3366" max="3367" width="4.7109375" style="63" customWidth="1"/>
    <col min="3368" max="3368" width="9.42578125" style="63" customWidth="1"/>
    <col min="3369" max="3369" width="6.140625" style="63" customWidth="1"/>
    <col min="3370" max="3370" width="6.28515625" style="63" customWidth="1"/>
    <col min="3371" max="3373" width="4.7109375" style="63" customWidth="1"/>
    <col min="3374" max="3374" width="4.85546875" style="63" customWidth="1"/>
    <col min="3375" max="3375" width="7" style="63" customWidth="1"/>
    <col min="3376" max="3376" width="6.28515625" style="63" customWidth="1"/>
    <col min="3377" max="3380" width="4.7109375" style="63" customWidth="1"/>
    <col min="3381" max="3381" width="8.7109375" style="63" customWidth="1"/>
    <col min="3382" max="3584" width="9.140625" style="63"/>
    <col min="3585" max="3585" width="4" style="63" customWidth="1"/>
    <col min="3586" max="3586" width="29.5703125" style="63" customWidth="1"/>
    <col min="3587" max="3587" width="16.5703125" style="63" customWidth="1"/>
    <col min="3588" max="3588" width="27.7109375" style="63" customWidth="1"/>
    <col min="3589" max="3589" width="4" style="63" customWidth="1"/>
    <col min="3590" max="3620" width="4.7109375" style="63" customWidth="1"/>
    <col min="3621" max="3621" width="8.5703125" style="63" customWidth="1"/>
    <col min="3622" max="3623" width="4.7109375" style="63" customWidth="1"/>
    <col min="3624" max="3624" width="9.42578125" style="63" customWidth="1"/>
    <col min="3625" max="3625" width="6.140625" style="63" customWidth="1"/>
    <col min="3626" max="3626" width="6.28515625" style="63" customWidth="1"/>
    <col min="3627" max="3629" width="4.7109375" style="63" customWidth="1"/>
    <col min="3630" max="3630" width="4.85546875" style="63" customWidth="1"/>
    <col min="3631" max="3631" width="7" style="63" customWidth="1"/>
    <col min="3632" max="3632" width="6.28515625" style="63" customWidth="1"/>
    <col min="3633" max="3636" width="4.7109375" style="63" customWidth="1"/>
    <col min="3637" max="3637" width="8.7109375" style="63" customWidth="1"/>
    <col min="3638" max="3840" width="9.140625" style="63"/>
    <col min="3841" max="3841" width="4" style="63" customWidth="1"/>
    <col min="3842" max="3842" width="29.5703125" style="63" customWidth="1"/>
    <col min="3843" max="3843" width="16.5703125" style="63" customWidth="1"/>
    <col min="3844" max="3844" width="27.7109375" style="63" customWidth="1"/>
    <col min="3845" max="3845" width="4" style="63" customWidth="1"/>
    <col min="3846" max="3876" width="4.7109375" style="63" customWidth="1"/>
    <col min="3877" max="3877" width="8.5703125" style="63" customWidth="1"/>
    <col min="3878" max="3879" width="4.7109375" style="63" customWidth="1"/>
    <col min="3880" max="3880" width="9.42578125" style="63" customWidth="1"/>
    <col min="3881" max="3881" width="6.140625" style="63" customWidth="1"/>
    <col min="3882" max="3882" width="6.28515625" style="63" customWidth="1"/>
    <col min="3883" max="3885" width="4.7109375" style="63" customWidth="1"/>
    <col min="3886" max="3886" width="4.85546875" style="63" customWidth="1"/>
    <col min="3887" max="3887" width="7" style="63" customWidth="1"/>
    <col min="3888" max="3888" width="6.28515625" style="63" customWidth="1"/>
    <col min="3889" max="3892" width="4.7109375" style="63" customWidth="1"/>
    <col min="3893" max="3893" width="8.7109375" style="63" customWidth="1"/>
    <col min="3894" max="4096" width="9.140625" style="63"/>
    <col min="4097" max="4097" width="4" style="63" customWidth="1"/>
    <col min="4098" max="4098" width="29.5703125" style="63" customWidth="1"/>
    <col min="4099" max="4099" width="16.5703125" style="63" customWidth="1"/>
    <col min="4100" max="4100" width="27.7109375" style="63" customWidth="1"/>
    <col min="4101" max="4101" width="4" style="63" customWidth="1"/>
    <col min="4102" max="4132" width="4.7109375" style="63" customWidth="1"/>
    <col min="4133" max="4133" width="8.5703125" style="63" customWidth="1"/>
    <col min="4134" max="4135" width="4.7109375" style="63" customWidth="1"/>
    <col min="4136" max="4136" width="9.42578125" style="63" customWidth="1"/>
    <col min="4137" max="4137" width="6.140625" style="63" customWidth="1"/>
    <col min="4138" max="4138" width="6.28515625" style="63" customWidth="1"/>
    <col min="4139" max="4141" width="4.7109375" style="63" customWidth="1"/>
    <col min="4142" max="4142" width="4.85546875" style="63" customWidth="1"/>
    <col min="4143" max="4143" width="7" style="63" customWidth="1"/>
    <col min="4144" max="4144" width="6.28515625" style="63" customWidth="1"/>
    <col min="4145" max="4148" width="4.7109375" style="63" customWidth="1"/>
    <col min="4149" max="4149" width="8.7109375" style="63" customWidth="1"/>
    <col min="4150" max="4352" width="9.140625" style="63"/>
    <col min="4353" max="4353" width="4" style="63" customWidth="1"/>
    <col min="4354" max="4354" width="29.5703125" style="63" customWidth="1"/>
    <col min="4355" max="4355" width="16.5703125" style="63" customWidth="1"/>
    <col min="4356" max="4356" width="27.7109375" style="63" customWidth="1"/>
    <col min="4357" max="4357" width="4" style="63" customWidth="1"/>
    <col min="4358" max="4388" width="4.7109375" style="63" customWidth="1"/>
    <col min="4389" max="4389" width="8.5703125" style="63" customWidth="1"/>
    <col min="4390" max="4391" width="4.7109375" style="63" customWidth="1"/>
    <col min="4392" max="4392" width="9.42578125" style="63" customWidth="1"/>
    <col min="4393" max="4393" width="6.140625" style="63" customWidth="1"/>
    <col min="4394" max="4394" width="6.28515625" style="63" customWidth="1"/>
    <col min="4395" max="4397" width="4.7109375" style="63" customWidth="1"/>
    <col min="4398" max="4398" width="4.85546875" style="63" customWidth="1"/>
    <col min="4399" max="4399" width="7" style="63" customWidth="1"/>
    <col min="4400" max="4400" width="6.28515625" style="63" customWidth="1"/>
    <col min="4401" max="4404" width="4.7109375" style="63" customWidth="1"/>
    <col min="4405" max="4405" width="8.7109375" style="63" customWidth="1"/>
    <col min="4406" max="4608" width="9.140625" style="63"/>
    <col min="4609" max="4609" width="4" style="63" customWidth="1"/>
    <col min="4610" max="4610" width="29.5703125" style="63" customWidth="1"/>
    <col min="4611" max="4611" width="16.5703125" style="63" customWidth="1"/>
    <col min="4612" max="4612" width="27.7109375" style="63" customWidth="1"/>
    <col min="4613" max="4613" width="4" style="63" customWidth="1"/>
    <col min="4614" max="4644" width="4.7109375" style="63" customWidth="1"/>
    <col min="4645" max="4645" width="8.5703125" style="63" customWidth="1"/>
    <col min="4646" max="4647" width="4.7109375" style="63" customWidth="1"/>
    <col min="4648" max="4648" width="9.42578125" style="63" customWidth="1"/>
    <col min="4649" max="4649" width="6.140625" style="63" customWidth="1"/>
    <col min="4650" max="4650" width="6.28515625" style="63" customWidth="1"/>
    <col min="4651" max="4653" width="4.7109375" style="63" customWidth="1"/>
    <col min="4654" max="4654" width="4.85546875" style="63" customWidth="1"/>
    <col min="4655" max="4655" width="7" style="63" customWidth="1"/>
    <col min="4656" max="4656" width="6.28515625" style="63" customWidth="1"/>
    <col min="4657" max="4660" width="4.7109375" style="63" customWidth="1"/>
    <col min="4661" max="4661" width="8.7109375" style="63" customWidth="1"/>
    <col min="4662" max="4864" width="9.140625" style="63"/>
    <col min="4865" max="4865" width="4" style="63" customWidth="1"/>
    <col min="4866" max="4866" width="29.5703125" style="63" customWidth="1"/>
    <col min="4867" max="4867" width="16.5703125" style="63" customWidth="1"/>
    <col min="4868" max="4868" width="27.7109375" style="63" customWidth="1"/>
    <col min="4869" max="4869" width="4" style="63" customWidth="1"/>
    <col min="4870" max="4900" width="4.7109375" style="63" customWidth="1"/>
    <col min="4901" max="4901" width="8.5703125" style="63" customWidth="1"/>
    <col min="4902" max="4903" width="4.7109375" style="63" customWidth="1"/>
    <col min="4904" max="4904" width="9.42578125" style="63" customWidth="1"/>
    <col min="4905" max="4905" width="6.140625" style="63" customWidth="1"/>
    <col min="4906" max="4906" width="6.28515625" style="63" customWidth="1"/>
    <col min="4907" max="4909" width="4.7109375" style="63" customWidth="1"/>
    <col min="4910" max="4910" width="4.85546875" style="63" customWidth="1"/>
    <col min="4911" max="4911" width="7" style="63" customWidth="1"/>
    <col min="4912" max="4912" width="6.28515625" style="63" customWidth="1"/>
    <col min="4913" max="4916" width="4.7109375" style="63" customWidth="1"/>
    <col min="4917" max="4917" width="8.7109375" style="63" customWidth="1"/>
    <col min="4918" max="5120" width="9.140625" style="63"/>
    <col min="5121" max="5121" width="4" style="63" customWidth="1"/>
    <col min="5122" max="5122" width="29.5703125" style="63" customWidth="1"/>
    <col min="5123" max="5123" width="16.5703125" style="63" customWidth="1"/>
    <col min="5124" max="5124" width="27.7109375" style="63" customWidth="1"/>
    <col min="5125" max="5125" width="4" style="63" customWidth="1"/>
    <col min="5126" max="5156" width="4.7109375" style="63" customWidth="1"/>
    <col min="5157" max="5157" width="8.5703125" style="63" customWidth="1"/>
    <col min="5158" max="5159" width="4.7109375" style="63" customWidth="1"/>
    <col min="5160" max="5160" width="9.42578125" style="63" customWidth="1"/>
    <col min="5161" max="5161" width="6.140625" style="63" customWidth="1"/>
    <col min="5162" max="5162" width="6.28515625" style="63" customWidth="1"/>
    <col min="5163" max="5165" width="4.7109375" style="63" customWidth="1"/>
    <col min="5166" max="5166" width="4.85546875" style="63" customWidth="1"/>
    <col min="5167" max="5167" width="7" style="63" customWidth="1"/>
    <col min="5168" max="5168" width="6.28515625" style="63" customWidth="1"/>
    <col min="5169" max="5172" width="4.7109375" style="63" customWidth="1"/>
    <col min="5173" max="5173" width="8.7109375" style="63" customWidth="1"/>
    <col min="5174" max="5376" width="9.140625" style="63"/>
    <col min="5377" max="5377" width="4" style="63" customWidth="1"/>
    <col min="5378" max="5378" width="29.5703125" style="63" customWidth="1"/>
    <col min="5379" max="5379" width="16.5703125" style="63" customWidth="1"/>
    <col min="5380" max="5380" width="27.7109375" style="63" customWidth="1"/>
    <col min="5381" max="5381" width="4" style="63" customWidth="1"/>
    <col min="5382" max="5412" width="4.7109375" style="63" customWidth="1"/>
    <col min="5413" max="5413" width="8.5703125" style="63" customWidth="1"/>
    <col min="5414" max="5415" width="4.7109375" style="63" customWidth="1"/>
    <col min="5416" max="5416" width="9.42578125" style="63" customWidth="1"/>
    <col min="5417" max="5417" width="6.140625" style="63" customWidth="1"/>
    <col min="5418" max="5418" width="6.28515625" style="63" customWidth="1"/>
    <col min="5419" max="5421" width="4.7109375" style="63" customWidth="1"/>
    <col min="5422" max="5422" width="4.85546875" style="63" customWidth="1"/>
    <col min="5423" max="5423" width="7" style="63" customWidth="1"/>
    <col min="5424" max="5424" width="6.28515625" style="63" customWidth="1"/>
    <col min="5425" max="5428" width="4.7109375" style="63" customWidth="1"/>
    <col min="5429" max="5429" width="8.7109375" style="63" customWidth="1"/>
    <col min="5430" max="5632" width="9.140625" style="63"/>
    <col min="5633" max="5633" width="4" style="63" customWidth="1"/>
    <col min="5634" max="5634" width="29.5703125" style="63" customWidth="1"/>
    <col min="5635" max="5635" width="16.5703125" style="63" customWidth="1"/>
    <col min="5636" max="5636" width="27.7109375" style="63" customWidth="1"/>
    <col min="5637" max="5637" width="4" style="63" customWidth="1"/>
    <col min="5638" max="5668" width="4.7109375" style="63" customWidth="1"/>
    <col min="5669" max="5669" width="8.5703125" style="63" customWidth="1"/>
    <col min="5670" max="5671" width="4.7109375" style="63" customWidth="1"/>
    <col min="5672" max="5672" width="9.42578125" style="63" customWidth="1"/>
    <col min="5673" max="5673" width="6.140625" style="63" customWidth="1"/>
    <col min="5674" max="5674" width="6.28515625" style="63" customWidth="1"/>
    <col min="5675" max="5677" width="4.7109375" style="63" customWidth="1"/>
    <col min="5678" max="5678" width="4.85546875" style="63" customWidth="1"/>
    <col min="5679" max="5679" width="7" style="63" customWidth="1"/>
    <col min="5680" max="5680" width="6.28515625" style="63" customWidth="1"/>
    <col min="5681" max="5684" width="4.7109375" style="63" customWidth="1"/>
    <col min="5685" max="5685" width="8.7109375" style="63" customWidth="1"/>
    <col min="5686" max="5888" width="9.140625" style="63"/>
    <col min="5889" max="5889" width="4" style="63" customWidth="1"/>
    <col min="5890" max="5890" width="29.5703125" style="63" customWidth="1"/>
    <col min="5891" max="5891" width="16.5703125" style="63" customWidth="1"/>
    <col min="5892" max="5892" width="27.7109375" style="63" customWidth="1"/>
    <col min="5893" max="5893" width="4" style="63" customWidth="1"/>
    <col min="5894" max="5924" width="4.7109375" style="63" customWidth="1"/>
    <col min="5925" max="5925" width="8.5703125" style="63" customWidth="1"/>
    <col min="5926" max="5927" width="4.7109375" style="63" customWidth="1"/>
    <col min="5928" max="5928" width="9.42578125" style="63" customWidth="1"/>
    <col min="5929" max="5929" width="6.140625" style="63" customWidth="1"/>
    <col min="5930" max="5930" width="6.28515625" style="63" customWidth="1"/>
    <col min="5931" max="5933" width="4.7109375" style="63" customWidth="1"/>
    <col min="5934" max="5934" width="4.85546875" style="63" customWidth="1"/>
    <col min="5935" max="5935" width="7" style="63" customWidth="1"/>
    <col min="5936" max="5936" width="6.28515625" style="63" customWidth="1"/>
    <col min="5937" max="5940" width="4.7109375" style="63" customWidth="1"/>
    <col min="5941" max="5941" width="8.7109375" style="63" customWidth="1"/>
    <col min="5942" max="6144" width="9.140625" style="63"/>
    <col min="6145" max="6145" width="4" style="63" customWidth="1"/>
    <col min="6146" max="6146" width="29.5703125" style="63" customWidth="1"/>
    <col min="6147" max="6147" width="16.5703125" style="63" customWidth="1"/>
    <col min="6148" max="6148" width="27.7109375" style="63" customWidth="1"/>
    <col min="6149" max="6149" width="4" style="63" customWidth="1"/>
    <col min="6150" max="6180" width="4.7109375" style="63" customWidth="1"/>
    <col min="6181" max="6181" width="8.5703125" style="63" customWidth="1"/>
    <col min="6182" max="6183" width="4.7109375" style="63" customWidth="1"/>
    <col min="6184" max="6184" width="9.42578125" style="63" customWidth="1"/>
    <col min="6185" max="6185" width="6.140625" style="63" customWidth="1"/>
    <col min="6186" max="6186" width="6.28515625" style="63" customWidth="1"/>
    <col min="6187" max="6189" width="4.7109375" style="63" customWidth="1"/>
    <col min="6190" max="6190" width="4.85546875" style="63" customWidth="1"/>
    <col min="6191" max="6191" width="7" style="63" customWidth="1"/>
    <col min="6192" max="6192" width="6.28515625" style="63" customWidth="1"/>
    <col min="6193" max="6196" width="4.7109375" style="63" customWidth="1"/>
    <col min="6197" max="6197" width="8.7109375" style="63" customWidth="1"/>
    <col min="6198" max="6400" width="9.140625" style="63"/>
    <col min="6401" max="6401" width="4" style="63" customWidth="1"/>
    <col min="6402" max="6402" width="29.5703125" style="63" customWidth="1"/>
    <col min="6403" max="6403" width="16.5703125" style="63" customWidth="1"/>
    <col min="6404" max="6404" width="27.7109375" style="63" customWidth="1"/>
    <col min="6405" max="6405" width="4" style="63" customWidth="1"/>
    <col min="6406" max="6436" width="4.7109375" style="63" customWidth="1"/>
    <col min="6437" max="6437" width="8.5703125" style="63" customWidth="1"/>
    <col min="6438" max="6439" width="4.7109375" style="63" customWidth="1"/>
    <col min="6440" max="6440" width="9.42578125" style="63" customWidth="1"/>
    <col min="6441" max="6441" width="6.140625" style="63" customWidth="1"/>
    <col min="6442" max="6442" width="6.28515625" style="63" customWidth="1"/>
    <col min="6443" max="6445" width="4.7109375" style="63" customWidth="1"/>
    <col min="6446" max="6446" width="4.85546875" style="63" customWidth="1"/>
    <col min="6447" max="6447" width="7" style="63" customWidth="1"/>
    <col min="6448" max="6448" width="6.28515625" style="63" customWidth="1"/>
    <col min="6449" max="6452" width="4.7109375" style="63" customWidth="1"/>
    <col min="6453" max="6453" width="8.7109375" style="63" customWidth="1"/>
    <col min="6454" max="6656" width="9.140625" style="63"/>
    <col min="6657" max="6657" width="4" style="63" customWidth="1"/>
    <col min="6658" max="6658" width="29.5703125" style="63" customWidth="1"/>
    <col min="6659" max="6659" width="16.5703125" style="63" customWidth="1"/>
    <col min="6660" max="6660" width="27.7109375" style="63" customWidth="1"/>
    <col min="6661" max="6661" width="4" style="63" customWidth="1"/>
    <col min="6662" max="6692" width="4.7109375" style="63" customWidth="1"/>
    <col min="6693" max="6693" width="8.5703125" style="63" customWidth="1"/>
    <col min="6694" max="6695" width="4.7109375" style="63" customWidth="1"/>
    <col min="6696" max="6696" width="9.42578125" style="63" customWidth="1"/>
    <col min="6697" max="6697" width="6.140625" style="63" customWidth="1"/>
    <col min="6698" max="6698" width="6.28515625" style="63" customWidth="1"/>
    <col min="6699" max="6701" width="4.7109375" style="63" customWidth="1"/>
    <col min="6702" max="6702" width="4.85546875" style="63" customWidth="1"/>
    <col min="6703" max="6703" width="7" style="63" customWidth="1"/>
    <col min="6704" max="6704" width="6.28515625" style="63" customWidth="1"/>
    <col min="6705" max="6708" width="4.7109375" style="63" customWidth="1"/>
    <col min="6709" max="6709" width="8.7109375" style="63" customWidth="1"/>
    <col min="6710" max="6912" width="9.140625" style="63"/>
    <col min="6913" max="6913" width="4" style="63" customWidth="1"/>
    <col min="6914" max="6914" width="29.5703125" style="63" customWidth="1"/>
    <col min="6915" max="6915" width="16.5703125" style="63" customWidth="1"/>
    <col min="6916" max="6916" width="27.7109375" style="63" customWidth="1"/>
    <col min="6917" max="6917" width="4" style="63" customWidth="1"/>
    <col min="6918" max="6948" width="4.7109375" style="63" customWidth="1"/>
    <col min="6949" max="6949" width="8.5703125" style="63" customWidth="1"/>
    <col min="6950" max="6951" width="4.7109375" style="63" customWidth="1"/>
    <col min="6952" max="6952" width="9.42578125" style="63" customWidth="1"/>
    <col min="6953" max="6953" width="6.140625" style="63" customWidth="1"/>
    <col min="6954" max="6954" width="6.28515625" style="63" customWidth="1"/>
    <col min="6955" max="6957" width="4.7109375" style="63" customWidth="1"/>
    <col min="6958" max="6958" width="4.85546875" style="63" customWidth="1"/>
    <col min="6959" max="6959" width="7" style="63" customWidth="1"/>
    <col min="6960" max="6960" width="6.28515625" style="63" customWidth="1"/>
    <col min="6961" max="6964" width="4.7109375" style="63" customWidth="1"/>
    <col min="6965" max="6965" width="8.7109375" style="63" customWidth="1"/>
    <col min="6966" max="7168" width="9.140625" style="63"/>
    <col min="7169" max="7169" width="4" style="63" customWidth="1"/>
    <col min="7170" max="7170" width="29.5703125" style="63" customWidth="1"/>
    <col min="7171" max="7171" width="16.5703125" style="63" customWidth="1"/>
    <col min="7172" max="7172" width="27.7109375" style="63" customWidth="1"/>
    <col min="7173" max="7173" width="4" style="63" customWidth="1"/>
    <col min="7174" max="7204" width="4.7109375" style="63" customWidth="1"/>
    <col min="7205" max="7205" width="8.5703125" style="63" customWidth="1"/>
    <col min="7206" max="7207" width="4.7109375" style="63" customWidth="1"/>
    <col min="7208" max="7208" width="9.42578125" style="63" customWidth="1"/>
    <col min="7209" max="7209" width="6.140625" style="63" customWidth="1"/>
    <col min="7210" max="7210" width="6.28515625" style="63" customWidth="1"/>
    <col min="7211" max="7213" width="4.7109375" style="63" customWidth="1"/>
    <col min="7214" max="7214" width="4.85546875" style="63" customWidth="1"/>
    <col min="7215" max="7215" width="7" style="63" customWidth="1"/>
    <col min="7216" max="7216" width="6.28515625" style="63" customWidth="1"/>
    <col min="7217" max="7220" width="4.7109375" style="63" customWidth="1"/>
    <col min="7221" max="7221" width="8.7109375" style="63" customWidth="1"/>
    <col min="7222" max="7424" width="9.140625" style="63"/>
    <col min="7425" max="7425" width="4" style="63" customWidth="1"/>
    <col min="7426" max="7426" width="29.5703125" style="63" customWidth="1"/>
    <col min="7427" max="7427" width="16.5703125" style="63" customWidth="1"/>
    <col min="7428" max="7428" width="27.7109375" style="63" customWidth="1"/>
    <col min="7429" max="7429" width="4" style="63" customWidth="1"/>
    <col min="7430" max="7460" width="4.7109375" style="63" customWidth="1"/>
    <col min="7461" max="7461" width="8.5703125" style="63" customWidth="1"/>
    <col min="7462" max="7463" width="4.7109375" style="63" customWidth="1"/>
    <col min="7464" max="7464" width="9.42578125" style="63" customWidth="1"/>
    <col min="7465" max="7465" width="6.140625" style="63" customWidth="1"/>
    <col min="7466" max="7466" width="6.28515625" style="63" customWidth="1"/>
    <col min="7467" max="7469" width="4.7109375" style="63" customWidth="1"/>
    <col min="7470" max="7470" width="4.85546875" style="63" customWidth="1"/>
    <col min="7471" max="7471" width="7" style="63" customWidth="1"/>
    <col min="7472" max="7472" width="6.28515625" style="63" customWidth="1"/>
    <col min="7473" max="7476" width="4.7109375" style="63" customWidth="1"/>
    <col min="7477" max="7477" width="8.7109375" style="63" customWidth="1"/>
    <col min="7478" max="7680" width="9.140625" style="63"/>
    <col min="7681" max="7681" width="4" style="63" customWidth="1"/>
    <col min="7682" max="7682" width="29.5703125" style="63" customWidth="1"/>
    <col min="7683" max="7683" width="16.5703125" style="63" customWidth="1"/>
    <col min="7684" max="7684" width="27.7109375" style="63" customWidth="1"/>
    <col min="7685" max="7685" width="4" style="63" customWidth="1"/>
    <col min="7686" max="7716" width="4.7109375" style="63" customWidth="1"/>
    <col min="7717" max="7717" width="8.5703125" style="63" customWidth="1"/>
    <col min="7718" max="7719" width="4.7109375" style="63" customWidth="1"/>
    <col min="7720" max="7720" width="9.42578125" style="63" customWidth="1"/>
    <col min="7721" max="7721" width="6.140625" style="63" customWidth="1"/>
    <col min="7722" max="7722" width="6.28515625" style="63" customWidth="1"/>
    <col min="7723" max="7725" width="4.7109375" style="63" customWidth="1"/>
    <col min="7726" max="7726" width="4.85546875" style="63" customWidth="1"/>
    <col min="7727" max="7727" width="7" style="63" customWidth="1"/>
    <col min="7728" max="7728" width="6.28515625" style="63" customWidth="1"/>
    <col min="7729" max="7732" width="4.7109375" style="63" customWidth="1"/>
    <col min="7733" max="7733" width="8.7109375" style="63" customWidth="1"/>
    <col min="7734" max="7936" width="9.140625" style="63"/>
    <col min="7937" max="7937" width="4" style="63" customWidth="1"/>
    <col min="7938" max="7938" width="29.5703125" style="63" customWidth="1"/>
    <col min="7939" max="7939" width="16.5703125" style="63" customWidth="1"/>
    <col min="7940" max="7940" width="27.7109375" style="63" customWidth="1"/>
    <col min="7941" max="7941" width="4" style="63" customWidth="1"/>
    <col min="7942" max="7972" width="4.7109375" style="63" customWidth="1"/>
    <col min="7973" max="7973" width="8.5703125" style="63" customWidth="1"/>
    <col min="7974" max="7975" width="4.7109375" style="63" customWidth="1"/>
    <col min="7976" max="7976" width="9.42578125" style="63" customWidth="1"/>
    <col min="7977" max="7977" width="6.140625" style="63" customWidth="1"/>
    <col min="7978" max="7978" width="6.28515625" style="63" customWidth="1"/>
    <col min="7979" max="7981" width="4.7109375" style="63" customWidth="1"/>
    <col min="7982" max="7982" width="4.85546875" style="63" customWidth="1"/>
    <col min="7983" max="7983" width="7" style="63" customWidth="1"/>
    <col min="7984" max="7984" width="6.28515625" style="63" customWidth="1"/>
    <col min="7985" max="7988" width="4.7109375" style="63" customWidth="1"/>
    <col min="7989" max="7989" width="8.7109375" style="63" customWidth="1"/>
    <col min="7990" max="8192" width="9.140625" style="63"/>
    <col min="8193" max="8193" width="4" style="63" customWidth="1"/>
    <col min="8194" max="8194" width="29.5703125" style="63" customWidth="1"/>
    <col min="8195" max="8195" width="16.5703125" style="63" customWidth="1"/>
    <col min="8196" max="8196" width="27.7109375" style="63" customWidth="1"/>
    <col min="8197" max="8197" width="4" style="63" customWidth="1"/>
    <col min="8198" max="8228" width="4.7109375" style="63" customWidth="1"/>
    <col min="8229" max="8229" width="8.5703125" style="63" customWidth="1"/>
    <col min="8230" max="8231" width="4.7109375" style="63" customWidth="1"/>
    <col min="8232" max="8232" width="9.42578125" style="63" customWidth="1"/>
    <col min="8233" max="8233" width="6.140625" style="63" customWidth="1"/>
    <col min="8234" max="8234" width="6.28515625" style="63" customWidth="1"/>
    <col min="8235" max="8237" width="4.7109375" style="63" customWidth="1"/>
    <col min="8238" max="8238" width="4.85546875" style="63" customWidth="1"/>
    <col min="8239" max="8239" width="7" style="63" customWidth="1"/>
    <col min="8240" max="8240" width="6.28515625" style="63" customWidth="1"/>
    <col min="8241" max="8244" width="4.7109375" style="63" customWidth="1"/>
    <col min="8245" max="8245" width="8.7109375" style="63" customWidth="1"/>
    <col min="8246" max="8448" width="9.140625" style="63"/>
    <col min="8449" max="8449" width="4" style="63" customWidth="1"/>
    <col min="8450" max="8450" width="29.5703125" style="63" customWidth="1"/>
    <col min="8451" max="8451" width="16.5703125" style="63" customWidth="1"/>
    <col min="8452" max="8452" width="27.7109375" style="63" customWidth="1"/>
    <col min="8453" max="8453" width="4" style="63" customWidth="1"/>
    <col min="8454" max="8484" width="4.7109375" style="63" customWidth="1"/>
    <col min="8485" max="8485" width="8.5703125" style="63" customWidth="1"/>
    <col min="8486" max="8487" width="4.7109375" style="63" customWidth="1"/>
    <col min="8488" max="8488" width="9.42578125" style="63" customWidth="1"/>
    <col min="8489" max="8489" width="6.140625" style="63" customWidth="1"/>
    <col min="8490" max="8490" width="6.28515625" style="63" customWidth="1"/>
    <col min="8491" max="8493" width="4.7109375" style="63" customWidth="1"/>
    <col min="8494" max="8494" width="4.85546875" style="63" customWidth="1"/>
    <col min="8495" max="8495" width="7" style="63" customWidth="1"/>
    <col min="8496" max="8496" width="6.28515625" style="63" customWidth="1"/>
    <col min="8497" max="8500" width="4.7109375" style="63" customWidth="1"/>
    <col min="8501" max="8501" width="8.7109375" style="63" customWidth="1"/>
    <col min="8502" max="8704" width="9.140625" style="63"/>
    <col min="8705" max="8705" width="4" style="63" customWidth="1"/>
    <col min="8706" max="8706" width="29.5703125" style="63" customWidth="1"/>
    <col min="8707" max="8707" width="16.5703125" style="63" customWidth="1"/>
    <col min="8708" max="8708" width="27.7109375" style="63" customWidth="1"/>
    <col min="8709" max="8709" width="4" style="63" customWidth="1"/>
    <col min="8710" max="8740" width="4.7109375" style="63" customWidth="1"/>
    <col min="8741" max="8741" width="8.5703125" style="63" customWidth="1"/>
    <col min="8742" max="8743" width="4.7109375" style="63" customWidth="1"/>
    <col min="8744" max="8744" width="9.42578125" style="63" customWidth="1"/>
    <col min="8745" max="8745" width="6.140625" style="63" customWidth="1"/>
    <col min="8746" max="8746" width="6.28515625" style="63" customWidth="1"/>
    <col min="8747" max="8749" width="4.7109375" style="63" customWidth="1"/>
    <col min="8750" max="8750" width="4.85546875" style="63" customWidth="1"/>
    <col min="8751" max="8751" width="7" style="63" customWidth="1"/>
    <col min="8752" max="8752" width="6.28515625" style="63" customWidth="1"/>
    <col min="8753" max="8756" width="4.7109375" style="63" customWidth="1"/>
    <col min="8757" max="8757" width="8.7109375" style="63" customWidth="1"/>
    <col min="8758" max="8960" width="9.140625" style="63"/>
    <col min="8961" max="8961" width="4" style="63" customWidth="1"/>
    <col min="8962" max="8962" width="29.5703125" style="63" customWidth="1"/>
    <col min="8963" max="8963" width="16.5703125" style="63" customWidth="1"/>
    <col min="8964" max="8964" width="27.7109375" style="63" customWidth="1"/>
    <col min="8965" max="8965" width="4" style="63" customWidth="1"/>
    <col min="8966" max="8996" width="4.7109375" style="63" customWidth="1"/>
    <col min="8997" max="8997" width="8.5703125" style="63" customWidth="1"/>
    <col min="8998" max="8999" width="4.7109375" style="63" customWidth="1"/>
    <col min="9000" max="9000" width="9.42578125" style="63" customWidth="1"/>
    <col min="9001" max="9001" width="6.140625" style="63" customWidth="1"/>
    <col min="9002" max="9002" width="6.28515625" style="63" customWidth="1"/>
    <col min="9003" max="9005" width="4.7109375" style="63" customWidth="1"/>
    <col min="9006" max="9006" width="4.85546875" style="63" customWidth="1"/>
    <col min="9007" max="9007" width="7" style="63" customWidth="1"/>
    <col min="9008" max="9008" width="6.28515625" style="63" customWidth="1"/>
    <col min="9009" max="9012" width="4.7109375" style="63" customWidth="1"/>
    <col min="9013" max="9013" width="8.7109375" style="63" customWidth="1"/>
    <col min="9014" max="9216" width="9.140625" style="63"/>
    <col min="9217" max="9217" width="4" style="63" customWidth="1"/>
    <col min="9218" max="9218" width="29.5703125" style="63" customWidth="1"/>
    <col min="9219" max="9219" width="16.5703125" style="63" customWidth="1"/>
    <col min="9220" max="9220" width="27.7109375" style="63" customWidth="1"/>
    <col min="9221" max="9221" width="4" style="63" customWidth="1"/>
    <col min="9222" max="9252" width="4.7109375" style="63" customWidth="1"/>
    <col min="9253" max="9253" width="8.5703125" style="63" customWidth="1"/>
    <col min="9254" max="9255" width="4.7109375" style="63" customWidth="1"/>
    <col min="9256" max="9256" width="9.42578125" style="63" customWidth="1"/>
    <col min="9257" max="9257" width="6.140625" style="63" customWidth="1"/>
    <col min="9258" max="9258" width="6.28515625" style="63" customWidth="1"/>
    <col min="9259" max="9261" width="4.7109375" style="63" customWidth="1"/>
    <col min="9262" max="9262" width="4.85546875" style="63" customWidth="1"/>
    <col min="9263" max="9263" width="7" style="63" customWidth="1"/>
    <col min="9264" max="9264" width="6.28515625" style="63" customWidth="1"/>
    <col min="9265" max="9268" width="4.7109375" style="63" customWidth="1"/>
    <col min="9269" max="9269" width="8.7109375" style="63" customWidth="1"/>
    <col min="9270" max="9472" width="9.140625" style="63"/>
    <col min="9473" max="9473" width="4" style="63" customWidth="1"/>
    <col min="9474" max="9474" width="29.5703125" style="63" customWidth="1"/>
    <col min="9475" max="9475" width="16.5703125" style="63" customWidth="1"/>
    <col min="9476" max="9476" width="27.7109375" style="63" customWidth="1"/>
    <col min="9477" max="9477" width="4" style="63" customWidth="1"/>
    <col min="9478" max="9508" width="4.7109375" style="63" customWidth="1"/>
    <col min="9509" max="9509" width="8.5703125" style="63" customWidth="1"/>
    <col min="9510" max="9511" width="4.7109375" style="63" customWidth="1"/>
    <col min="9512" max="9512" width="9.42578125" style="63" customWidth="1"/>
    <col min="9513" max="9513" width="6.140625" style="63" customWidth="1"/>
    <col min="9514" max="9514" width="6.28515625" style="63" customWidth="1"/>
    <col min="9515" max="9517" width="4.7109375" style="63" customWidth="1"/>
    <col min="9518" max="9518" width="4.85546875" style="63" customWidth="1"/>
    <col min="9519" max="9519" width="7" style="63" customWidth="1"/>
    <col min="9520" max="9520" width="6.28515625" style="63" customWidth="1"/>
    <col min="9521" max="9524" width="4.7109375" style="63" customWidth="1"/>
    <col min="9525" max="9525" width="8.7109375" style="63" customWidth="1"/>
    <col min="9526" max="9728" width="9.140625" style="63"/>
    <col min="9729" max="9729" width="4" style="63" customWidth="1"/>
    <col min="9730" max="9730" width="29.5703125" style="63" customWidth="1"/>
    <col min="9731" max="9731" width="16.5703125" style="63" customWidth="1"/>
    <col min="9732" max="9732" width="27.7109375" style="63" customWidth="1"/>
    <col min="9733" max="9733" width="4" style="63" customWidth="1"/>
    <col min="9734" max="9764" width="4.7109375" style="63" customWidth="1"/>
    <col min="9765" max="9765" width="8.5703125" style="63" customWidth="1"/>
    <col min="9766" max="9767" width="4.7109375" style="63" customWidth="1"/>
    <col min="9768" max="9768" width="9.42578125" style="63" customWidth="1"/>
    <col min="9769" max="9769" width="6.140625" style="63" customWidth="1"/>
    <col min="9770" max="9770" width="6.28515625" style="63" customWidth="1"/>
    <col min="9771" max="9773" width="4.7109375" style="63" customWidth="1"/>
    <col min="9774" max="9774" width="4.85546875" style="63" customWidth="1"/>
    <col min="9775" max="9775" width="7" style="63" customWidth="1"/>
    <col min="9776" max="9776" width="6.28515625" style="63" customWidth="1"/>
    <col min="9777" max="9780" width="4.7109375" style="63" customWidth="1"/>
    <col min="9781" max="9781" width="8.7109375" style="63" customWidth="1"/>
    <col min="9782" max="9984" width="9.140625" style="63"/>
    <col min="9985" max="9985" width="4" style="63" customWidth="1"/>
    <col min="9986" max="9986" width="29.5703125" style="63" customWidth="1"/>
    <col min="9987" max="9987" width="16.5703125" style="63" customWidth="1"/>
    <col min="9988" max="9988" width="27.7109375" style="63" customWidth="1"/>
    <col min="9989" max="9989" width="4" style="63" customWidth="1"/>
    <col min="9990" max="10020" width="4.7109375" style="63" customWidth="1"/>
    <col min="10021" max="10021" width="8.5703125" style="63" customWidth="1"/>
    <col min="10022" max="10023" width="4.7109375" style="63" customWidth="1"/>
    <col min="10024" max="10024" width="9.42578125" style="63" customWidth="1"/>
    <col min="10025" max="10025" width="6.140625" style="63" customWidth="1"/>
    <col min="10026" max="10026" width="6.28515625" style="63" customWidth="1"/>
    <col min="10027" max="10029" width="4.7109375" style="63" customWidth="1"/>
    <col min="10030" max="10030" width="4.85546875" style="63" customWidth="1"/>
    <col min="10031" max="10031" width="7" style="63" customWidth="1"/>
    <col min="10032" max="10032" width="6.28515625" style="63" customWidth="1"/>
    <col min="10033" max="10036" width="4.7109375" style="63" customWidth="1"/>
    <col min="10037" max="10037" width="8.7109375" style="63" customWidth="1"/>
    <col min="10038" max="10240" width="9.140625" style="63"/>
    <col min="10241" max="10241" width="4" style="63" customWidth="1"/>
    <col min="10242" max="10242" width="29.5703125" style="63" customWidth="1"/>
    <col min="10243" max="10243" width="16.5703125" style="63" customWidth="1"/>
    <col min="10244" max="10244" width="27.7109375" style="63" customWidth="1"/>
    <col min="10245" max="10245" width="4" style="63" customWidth="1"/>
    <col min="10246" max="10276" width="4.7109375" style="63" customWidth="1"/>
    <col min="10277" max="10277" width="8.5703125" style="63" customWidth="1"/>
    <col min="10278" max="10279" width="4.7109375" style="63" customWidth="1"/>
    <col min="10280" max="10280" width="9.42578125" style="63" customWidth="1"/>
    <col min="10281" max="10281" width="6.140625" style="63" customWidth="1"/>
    <col min="10282" max="10282" width="6.28515625" style="63" customWidth="1"/>
    <col min="10283" max="10285" width="4.7109375" style="63" customWidth="1"/>
    <col min="10286" max="10286" width="4.85546875" style="63" customWidth="1"/>
    <col min="10287" max="10287" width="7" style="63" customWidth="1"/>
    <col min="10288" max="10288" width="6.28515625" style="63" customWidth="1"/>
    <col min="10289" max="10292" width="4.7109375" style="63" customWidth="1"/>
    <col min="10293" max="10293" width="8.7109375" style="63" customWidth="1"/>
    <col min="10294" max="10496" width="9.140625" style="63"/>
    <col min="10497" max="10497" width="4" style="63" customWidth="1"/>
    <col min="10498" max="10498" width="29.5703125" style="63" customWidth="1"/>
    <col min="10499" max="10499" width="16.5703125" style="63" customWidth="1"/>
    <col min="10500" max="10500" width="27.7109375" style="63" customWidth="1"/>
    <col min="10501" max="10501" width="4" style="63" customWidth="1"/>
    <col min="10502" max="10532" width="4.7109375" style="63" customWidth="1"/>
    <col min="10533" max="10533" width="8.5703125" style="63" customWidth="1"/>
    <col min="10534" max="10535" width="4.7109375" style="63" customWidth="1"/>
    <col min="10536" max="10536" width="9.42578125" style="63" customWidth="1"/>
    <col min="10537" max="10537" width="6.140625" style="63" customWidth="1"/>
    <col min="10538" max="10538" width="6.28515625" style="63" customWidth="1"/>
    <col min="10539" max="10541" width="4.7109375" style="63" customWidth="1"/>
    <col min="10542" max="10542" width="4.85546875" style="63" customWidth="1"/>
    <col min="10543" max="10543" width="7" style="63" customWidth="1"/>
    <col min="10544" max="10544" width="6.28515625" style="63" customWidth="1"/>
    <col min="10545" max="10548" width="4.7109375" style="63" customWidth="1"/>
    <col min="10549" max="10549" width="8.7109375" style="63" customWidth="1"/>
    <col min="10550" max="10752" width="9.140625" style="63"/>
    <col min="10753" max="10753" width="4" style="63" customWidth="1"/>
    <col min="10754" max="10754" width="29.5703125" style="63" customWidth="1"/>
    <col min="10755" max="10755" width="16.5703125" style="63" customWidth="1"/>
    <col min="10756" max="10756" width="27.7109375" style="63" customWidth="1"/>
    <col min="10757" max="10757" width="4" style="63" customWidth="1"/>
    <col min="10758" max="10788" width="4.7109375" style="63" customWidth="1"/>
    <col min="10789" max="10789" width="8.5703125" style="63" customWidth="1"/>
    <col min="10790" max="10791" width="4.7109375" style="63" customWidth="1"/>
    <col min="10792" max="10792" width="9.42578125" style="63" customWidth="1"/>
    <col min="10793" max="10793" width="6.140625" style="63" customWidth="1"/>
    <col min="10794" max="10794" width="6.28515625" style="63" customWidth="1"/>
    <col min="10795" max="10797" width="4.7109375" style="63" customWidth="1"/>
    <col min="10798" max="10798" width="4.85546875" style="63" customWidth="1"/>
    <col min="10799" max="10799" width="7" style="63" customWidth="1"/>
    <col min="10800" max="10800" width="6.28515625" style="63" customWidth="1"/>
    <col min="10801" max="10804" width="4.7109375" style="63" customWidth="1"/>
    <col min="10805" max="10805" width="8.7109375" style="63" customWidth="1"/>
    <col min="10806" max="11008" width="9.140625" style="63"/>
    <col min="11009" max="11009" width="4" style="63" customWidth="1"/>
    <col min="11010" max="11010" width="29.5703125" style="63" customWidth="1"/>
    <col min="11011" max="11011" width="16.5703125" style="63" customWidth="1"/>
    <col min="11012" max="11012" width="27.7109375" style="63" customWidth="1"/>
    <col min="11013" max="11013" width="4" style="63" customWidth="1"/>
    <col min="11014" max="11044" width="4.7109375" style="63" customWidth="1"/>
    <col min="11045" max="11045" width="8.5703125" style="63" customWidth="1"/>
    <col min="11046" max="11047" width="4.7109375" style="63" customWidth="1"/>
    <col min="11048" max="11048" width="9.42578125" style="63" customWidth="1"/>
    <col min="11049" max="11049" width="6.140625" style="63" customWidth="1"/>
    <col min="11050" max="11050" width="6.28515625" style="63" customWidth="1"/>
    <col min="11051" max="11053" width="4.7109375" style="63" customWidth="1"/>
    <col min="11054" max="11054" width="4.85546875" style="63" customWidth="1"/>
    <col min="11055" max="11055" width="7" style="63" customWidth="1"/>
    <col min="11056" max="11056" width="6.28515625" style="63" customWidth="1"/>
    <col min="11057" max="11060" width="4.7109375" style="63" customWidth="1"/>
    <col min="11061" max="11061" width="8.7109375" style="63" customWidth="1"/>
    <col min="11062" max="11264" width="9.140625" style="63"/>
    <col min="11265" max="11265" width="4" style="63" customWidth="1"/>
    <col min="11266" max="11266" width="29.5703125" style="63" customWidth="1"/>
    <col min="11267" max="11267" width="16.5703125" style="63" customWidth="1"/>
    <col min="11268" max="11268" width="27.7109375" style="63" customWidth="1"/>
    <col min="11269" max="11269" width="4" style="63" customWidth="1"/>
    <col min="11270" max="11300" width="4.7109375" style="63" customWidth="1"/>
    <col min="11301" max="11301" width="8.5703125" style="63" customWidth="1"/>
    <col min="11302" max="11303" width="4.7109375" style="63" customWidth="1"/>
    <col min="11304" max="11304" width="9.42578125" style="63" customWidth="1"/>
    <col min="11305" max="11305" width="6.140625" style="63" customWidth="1"/>
    <col min="11306" max="11306" width="6.28515625" style="63" customWidth="1"/>
    <col min="11307" max="11309" width="4.7109375" style="63" customWidth="1"/>
    <col min="11310" max="11310" width="4.85546875" style="63" customWidth="1"/>
    <col min="11311" max="11311" width="7" style="63" customWidth="1"/>
    <col min="11312" max="11312" width="6.28515625" style="63" customWidth="1"/>
    <col min="11313" max="11316" width="4.7109375" style="63" customWidth="1"/>
    <col min="11317" max="11317" width="8.7109375" style="63" customWidth="1"/>
    <col min="11318" max="11520" width="9.140625" style="63"/>
    <col min="11521" max="11521" width="4" style="63" customWidth="1"/>
    <col min="11522" max="11522" width="29.5703125" style="63" customWidth="1"/>
    <col min="11523" max="11523" width="16.5703125" style="63" customWidth="1"/>
    <col min="11524" max="11524" width="27.7109375" style="63" customWidth="1"/>
    <col min="11525" max="11525" width="4" style="63" customWidth="1"/>
    <col min="11526" max="11556" width="4.7109375" style="63" customWidth="1"/>
    <col min="11557" max="11557" width="8.5703125" style="63" customWidth="1"/>
    <col min="11558" max="11559" width="4.7109375" style="63" customWidth="1"/>
    <col min="11560" max="11560" width="9.42578125" style="63" customWidth="1"/>
    <col min="11561" max="11561" width="6.140625" style="63" customWidth="1"/>
    <col min="11562" max="11562" width="6.28515625" style="63" customWidth="1"/>
    <col min="11563" max="11565" width="4.7109375" style="63" customWidth="1"/>
    <col min="11566" max="11566" width="4.85546875" style="63" customWidth="1"/>
    <col min="11567" max="11567" width="7" style="63" customWidth="1"/>
    <col min="11568" max="11568" width="6.28515625" style="63" customWidth="1"/>
    <col min="11569" max="11572" width="4.7109375" style="63" customWidth="1"/>
    <col min="11573" max="11573" width="8.7109375" style="63" customWidth="1"/>
    <col min="11574" max="11776" width="9.140625" style="63"/>
    <col min="11777" max="11777" width="4" style="63" customWidth="1"/>
    <col min="11778" max="11778" width="29.5703125" style="63" customWidth="1"/>
    <col min="11779" max="11779" width="16.5703125" style="63" customWidth="1"/>
    <col min="11780" max="11780" width="27.7109375" style="63" customWidth="1"/>
    <col min="11781" max="11781" width="4" style="63" customWidth="1"/>
    <col min="11782" max="11812" width="4.7109375" style="63" customWidth="1"/>
    <col min="11813" max="11813" width="8.5703125" style="63" customWidth="1"/>
    <col min="11814" max="11815" width="4.7109375" style="63" customWidth="1"/>
    <col min="11816" max="11816" width="9.42578125" style="63" customWidth="1"/>
    <col min="11817" max="11817" width="6.140625" style="63" customWidth="1"/>
    <col min="11818" max="11818" width="6.28515625" style="63" customWidth="1"/>
    <col min="11819" max="11821" width="4.7109375" style="63" customWidth="1"/>
    <col min="11822" max="11822" width="4.85546875" style="63" customWidth="1"/>
    <col min="11823" max="11823" width="7" style="63" customWidth="1"/>
    <col min="11824" max="11824" width="6.28515625" style="63" customWidth="1"/>
    <col min="11825" max="11828" width="4.7109375" style="63" customWidth="1"/>
    <col min="11829" max="11829" width="8.7109375" style="63" customWidth="1"/>
    <col min="11830" max="12032" width="9.140625" style="63"/>
    <col min="12033" max="12033" width="4" style="63" customWidth="1"/>
    <col min="12034" max="12034" width="29.5703125" style="63" customWidth="1"/>
    <col min="12035" max="12035" width="16.5703125" style="63" customWidth="1"/>
    <col min="12036" max="12036" width="27.7109375" style="63" customWidth="1"/>
    <col min="12037" max="12037" width="4" style="63" customWidth="1"/>
    <col min="12038" max="12068" width="4.7109375" style="63" customWidth="1"/>
    <col min="12069" max="12069" width="8.5703125" style="63" customWidth="1"/>
    <col min="12070" max="12071" width="4.7109375" style="63" customWidth="1"/>
    <col min="12072" max="12072" width="9.42578125" style="63" customWidth="1"/>
    <col min="12073" max="12073" width="6.140625" style="63" customWidth="1"/>
    <col min="12074" max="12074" width="6.28515625" style="63" customWidth="1"/>
    <col min="12075" max="12077" width="4.7109375" style="63" customWidth="1"/>
    <col min="12078" max="12078" width="4.85546875" style="63" customWidth="1"/>
    <col min="12079" max="12079" width="7" style="63" customWidth="1"/>
    <col min="12080" max="12080" width="6.28515625" style="63" customWidth="1"/>
    <col min="12081" max="12084" width="4.7109375" style="63" customWidth="1"/>
    <col min="12085" max="12085" width="8.7109375" style="63" customWidth="1"/>
    <col min="12086" max="12288" width="9.140625" style="63"/>
    <col min="12289" max="12289" width="4" style="63" customWidth="1"/>
    <col min="12290" max="12290" width="29.5703125" style="63" customWidth="1"/>
    <col min="12291" max="12291" width="16.5703125" style="63" customWidth="1"/>
    <col min="12292" max="12292" width="27.7109375" style="63" customWidth="1"/>
    <col min="12293" max="12293" width="4" style="63" customWidth="1"/>
    <col min="12294" max="12324" width="4.7109375" style="63" customWidth="1"/>
    <col min="12325" max="12325" width="8.5703125" style="63" customWidth="1"/>
    <col min="12326" max="12327" width="4.7109375" style="63" customWidth="1"/>
    <col min="12328" max="12328" width="9.42578125" style="63" customWidth="1"/>
    <col min="12329" max="12329" width="6.140625" style="63" customWidth="1"/>
    <col min="12330" max="12330" width="6.28515625" style="63" customWidth="1"/>
    <col min="12331" max="12333" width="4.7109375" style="63" customWidth="1"/>
    <col min="12334" max="12334" width="4.85546875" style="63" customWidth="1"/>
    <col min="12335" max="12335" width="7" style="63" customWidth="1"/>
    <col min="12336" max="12336" width="6.28515625" style="63" customWidth="1"/>
    <col min="12337" max="12340" width="4.7109375" style="63" customWidth="1"/>
    <col min="12341" max="12341" width="8.7109375" style="63" customWidth="1"/>
    <col min="12342" max="12544" width="9.140625" style="63"/>
    <col min="12545" max="12545" width="4" style="63" customWidth="1"/>
    <col min="12546" max="12546" width="29.5703125" style="63" customWidth="1"/>
    <col min="12547" max="12547" width="16.5703125" style="63" customWidth="1"/>
    <col min="12548" max="12548" width="27.7109375" style="63" customWidth="1"/>
    <col min="12549" max="12549" width="4" style="63" customWidth="1"/>
    <col min="12550" max="12580" width="4.7109375" style="63" customWidth="1"/>
    <col min="12581" max="12581" width="8.5703125" style="63" customWidth="1"/>
    <col min="12582" max="12583" width="4.7109375" style="63" customWidth="1"/>
    <col min="12584" max="12584" width="9.42578125" style="63" customWidth="1"/>
    <col min="12585" max="12585" width="6.140625" style="63" customWidth="1"/>
    <col min="12586" max="12586" width="6.28515625" style="63" customWidth="1"/>
    <col min="12587" max="12589" width="4.7109375" style="63" customWidth="1"/>
    <col min="12590" max="12590" width="4.85546875" style="63" customWidth="1"/>
    <col min="12591" max="12591" width="7" style="63" customWidth="1"/>
    <col min="12592" max="12592" width="6.28515625" style="63" customWidth="1"/>
    <col min="12593" max="12596" width="4.7109375" style="63" customWidth="1"/>
    <col min="12597" max="12597" width="8.7109375" style="63" customWidth="1"/>
    <col min="12598" max="12800" width="9.140625" style="63"/>
    <col min="12801" max="12801" width="4" style="63" customWidth="1"/>
    <col min="12802" max="12802" width="29.5703125" style="63" customWidth="1"/>
    <col min="12803" max="12803" width="16.5703125" style="63" customWidth="1"/>
    <col min="12804" max="12804" width="27.7109375" style="63" customWidth="1"/>
    <col min="12805" max="12805" width="4" style="63" customWidth="1"/>
    <col min="12806" max="12836" width="4.7109375" style="63" customWidth="1"/>
    <col min="12837" max="12837" width="8.5703125" style="63" customWidth="1"/>
    <col min="12838" max="12839" width="4.7109375" style="63" customWidth="1"/>
    <col min="12840" max="12840" width="9.42578125" style="63" customWidth="1"/>
    <col min="12841" max="12841" width="6.140625" style="63" customWidth="1"/>
    <col min="12842" max="12842" width="6.28515625" style="63" customWidth="1"/>
    <col min="12843" max="12845" width="4.7109375" style="63" customWidth="1"/>
    <col min="12846" max="12846" width="4.85546875" style="63" customWidth="1"/>
    <col min="12847" max="12847" width="7" style="63" customWidth="1"/>
    <col min="12848" max="12848" width="6.28515625" style="63" customWidth="1"/>
    <col min="12849" max="12852" width="4.7109375" style="63" customWidth="1"/>
    <col min="12853" max="12853" width="8.7109375" style="63" customWidth="1"/>
    <col min="12854" max="13056" width="9.140625" style="63"/>
    <col min="13057" max="13057" width="4" style="63" customWidth="1"/>
    <col min="13058" max="13058" width="29.5703125" style="63" customWidth="1"/>
    <col min="13059" max="13059" width="16.5703125" style="63" customWidth="1"/>
    <col min="13060" max="13060" width="27.7109375" style="63" customWidth="1"/>
    <col min="13061" max="13061" width="4" style="63" customWidth="1"/>
    <col min="13062" max="13092" width="4.7109375" style="63" customWidth="1"/>
    <col min="13093" max="13093" width="8.5703125" style="63" customWidth="1"/>
    <col min="13094" max="13095" width="4.7109375" style="63" customWidth="1"/>
    <col min="13096" max="13096" width="9.42578125" style="63" customWidth="1"/>
    <col min="13097" max="13097" width="6.140625" style="63" customWidth="1"/>
    <col min="13098" max="13098" width="6.28515625" style="63" customWidth="1"/>
    <col min="13099" max="13101" width="4.7109375" style="63" customWidth="1"/>
    <col min="13102" max="13102" width="4.85546875" style="63" customWidth="1"/>
    <col min="13103" max="13103" width="7" style="63" customWidth="1"/>
    <col min="13104" max="13104" width="6.28515625" style="63" customWidth="1"/>
    <col min="13105" max="13108" width="4.7109375" style="63" customWidth="1"/>
    <col min="13109" max="13109" width="8.7109375" style="63" customWidth="1"/>
    <col min="13110" max="13312" width="9.140625" style="63"/>
    <col min="13313" max="13313" width="4" style="63" customWidth="1"/>
    <col min="13314" max="13314" width="29.5703125" style="63" customWidth="1"/>
    <col min="13315" max="13315" width="16.5703125" style="63" customWidth="1"/>
    <col min="13316" max="13316" width="27.7109375" style="63" customWidth="1"/>
    <col min="13317" max="13317" width="4" style="63" customWidth="1"/>
    <col min="13318" max="13348" width="4.7109375" style="63" customWidth="1"/>
    <col min="13349" max="13349" width="8.5703125" style="63" customWidth="1"/>
    <col min="13350" max="13351" width="4.7109375" style="63" customWidth="1"/>
    <col min="13352" max="13352" width="9.42578125" style="63" customWidth="1"/>
    <col min="13353" max="13353" width="6.140625" style="63" customWidth="1"/>
    <col min="13354" max="13354" width="6.28515625" style="63" customWidth="1"/>
    <col min="13355" max="13357" width="4.7109375" style="63" customWidth="1"/>
    <col min="13358" max="13358" width="4.85546875" style="63" customWidth="1"/>
    <col min="13359" max="13359" width="7" style="63" customWidth="1"/>
    <col min="13360" max="13360" width="6.28515625" style="63" customWidth="1"/>
    <col min="13361" max="13364" width="4.7109375" style="63" customWidth="1"/>
    <col min="13365" max="13365" width="8.7109375" style="63" customWidth="1"/>
    <col min="13366" max="13568" width="9.140625" style="63"/>
    <col min="13569" max="13569" width="4" style="63" customWidth="1"/>
    <col min="13570" max="13570" width="29.5703125" style="63" customWidth="1"/>
    <col min="13571" max="13571" width="16.5703125" style="63" customWidth="1"/>
    <col min="13572" max="13572" width="27.7109375" style="63" customWidth="1"/>
    <col min="13573" max="13573" width="4" style="63" customWidth="1"/>
    <col min="13574" max="13604" width="4.7109375" style="63" customWidth="1"/>
    <col min="13605" max="13605" width="8.5703125" style="63" customWidth="1"/>
    <col min="13606" max="13607" width="4.7109375" style="63" customWidth="1"/>
    <col min="13608" max="13608" width="9.42578125" style="63" customWidth="1"/>
    <col min="13609" max="13609" width="6.140625" style="63" customWidth="1"/>
    <col min="13610" max="13610" width="6.28515625" style="63" customWidth="1"/>
    <col min="13611" max="13613" width="4.7109375" style="63" customWidth="1"/>
    <col min="13614" max="13614" width="4.85546875" style="63" customWidth="1"/>
    <col min="13615" max="13615" width="7" style="63" customWidth="1"/>
    <col min="13616" max="13616" width="6.28515625" style="63" customWidth="1"/>
    <col min="13617" max="13620" width="4.7109375" style="63" customWidth="1"/>
    <col min="13621" max="13621" width="8.7109375" style="63" customWidth="1"/>
    <col min="13622" max="13824" width="9.140625" style="63"/>
    <col min="13825" max="13825" width="4" style="63" customWidth="1"/>
    <col min="13826" max="13826" width="29.5703125" style="63" customWidth="1"/>
    <col min="13827" max="13827" width="16.5703125" style="63" customWidth="1"/>
    <col min="13828" max="13828" width="27.7109375" style="63" customWidth="1"/>
    <col min="13829" max="13829" width="4" style="63" customWidth="1"/>
    <col min="13830" max="13860" width="4.7109375" style="63" customWidth="1"/>
    <col min="13861" max="13861" width="8.5703125" style="63" customWidth="1"/>
    <col min="13862" max="13863" width="4.7109375" style="63" customWidth="1"/>
    <col min="13864" max="13864" width="9.42578125" style="63" customWidth="1"/>
    <col min="13865" max="13865" width="6.140625" style="63" customWidth="1"/>
    <col min="13866" max="13866" width="6.28515625" style="63" customWidth="1"/>
    <col min="13867" max="13869" width="4.7109375" style="63" customWidth="1"/>
    <col min="13870" max="13870" width="4.85546875" style="63" customWidth="1"/>
    <col min="13871" max="13871" width="7" style="63" customWidth="1"/>
    <col min="13872" max="13872" width="6.28515625" style="63" customWidth="1"/>
    <col min="13873" max="13876" width="4.7109375" style="63" customWidth="1"/>
    <col min="13877" max="13877" width="8.7109375" style="63" customWidth="1"/>
    <col min="13878" max="14080" width="9.140625" style="63"/>
    <col min="14081" max="14081" width="4" style="63" customWidth="1"/>
    <col min="14082" max="14082" width="29.5703125" style="63" customWidth="1"/>
    <col min="14083" max="14083" width="16.5703125" style="63" customWidth="1"/>
    <col min="14084" max="14084" width="27.7109375" style="63" customWidth="1"/>
    <col min="14085" max="14085" width="4" style="63" customWidth="1"/>
    <col min="14086" max="14116" width="4.7109375" style="63" customWidth="1"/>
    <col min="14117" max="14117" width="8.5703125" style="63" customWidth="1"/>
    <col min="14118" max="14119" width="4.7109375" style="63" customWidth="1"/>
    <col min="14120" max="14120" width="9.42578125" style="63" customWidth="1"/>
    <col min="14121" max="14121" width="6.140625" style="63" customWidth="1"/>
    <col min="14122" max="14122" width="6.28515625" style="63" customWidth="1"/>
    <col min="14123" max="14125" width="4.7109375" style="63" customWidth="1"/>
    <col min="14126" max="14126" width="4.85546875" style="63" customWidth="1"/>
    <col min="14127" max="14127" width="7" style="63" customWidth="1"/>
    <col min="14128" max="14128" width="6.28515625" style="63" customWidth="1"/>
    <col min="14129" max="14132" width="4.7109375" style="63" customWidth="1"/>
    <col min="14133" max="14133" width="8.7109375" style="63" customWidth="1"/>
    <col min="14134" max="14336" width="9.140625" style="63"/>
    <col min="14337" max="14337" width="4" style="63" customWidth="1"/>
    <col min="14338" max="14338" width="29.5703125" style="63" customWidth="1"/>
    <col min="14339" max="14339" width="16.5703125" style="63" customWidth="1"/>
    <col min="14340" max="14340" width="27.7109375" style="63" customWidth="1"/>
    <col min="14341" max="14341" width="4" style="63" customWidth="1"/>
    <col min="14342" max="14372" width="4.7109375" style="63" customWidth="1"/>
    <col min="14373" max="14373" width="8.5703125" style="63" customWidth="1"/>
    <col min="14374" max="14375" width="4.7109375" style="63" customWidth="1"/>
    <col min="14376" max="14376" width="9.42578125" style="63" customWidth="1"/>
    <col min="14377" max="14377" width="6.140625" style="63" customWidth="1"/>
    <col min="14378" max="14378" width="6.28515625" style="63" customWidth="1"/>
    <col min="14379" max="14381" width="4.7109375" style="63" customWidth="1"/>
    <col min="14382" max="14382" width="4.85546875" style="63" customWidth="1"/>
    <col min="14383" max="14383" width="7" style="63" customWidth="1"/>
    <col min="14384" max="14384" width="6.28515625" style="63" customWidth="1"/>
    <col min="14385" max="14388" width="4.7109375" style="63" customWidth="1"/>
    <col min="14389" max="14389" width="8.7109375" style="63" customWidth="1"/>
    <col min="14390" max="14592" width="9.140625" style="63"/>
    <col min="14593" max="14593" width="4" style="63" customWidth="1"/>
    <col min="14594" max="14594" width="29.5703125" style="63" customWidth="1"/>
    <col min="14595" max="14595" width="16.5703125" style="63" customWidth="1"/>
    <col min="14596" max="14596" width="27.7109375" style="63" customWidth="1"/>
    <col min="14597" max="14597" width="4" style="63" customWidth="1"/>
    <col min="14598" max="14628" width="4.7109375" style="63" customWidth="1"/>
    <col min="14629" max="14629" width="8.5703125" style="63" customWidth="1"/>
    <col min="14630" max="14631" width="4.7109375" style="63" customWidth="1"/>
    <col min="14632" max="14632" width="9.42578125" style="63" customWidth="1"/>
    <col min="14633" max="14633" width="6.140625" style="63" customWidth="1"/>
    <col min="14634" max="14634" width="6.28515625" style="63" customWidth="1"/>
    <col min="14635" max="14637" width="4.7109375" style="63" customWidth="1"/>
    <col min="14638" max="14638" width="4.85546875" style="63" customWidth="1"/>
    <col min="14639" max="14639" width="7" style="63" customWidth="1"/>
    <col min="14640" max="14640" width="6.28515625" style="63" customWidth="1"/>
    <col min="14641" max="14644" width="4.7109375" style="63" customWidth="1"/>
    <col min="14645" max="14645" width="8.7109375" style="63" customWidth="1"/>
    <col min="14646" max="14848" width="9.140625" style="63"/>
    <col min="14849" max="14849" width="4" style="63" customWidth="1"/>
    <col min="14850" max="14850" width="29.5703125" style="63" customWidth="1"/>
    <col min="14851" max="14851" width="16.5703125" style="63" customWidth="1"/>
    <col min="14852" max="14852" width="27.7109375" style="63" customWidth="1"/>
    <col min="14853" max="14853" width="4" style="63" customWidth="1"/>
    <col min="14854" max="14884" width="4.7109375" style="63" customWidth="1"/>
    <col min="14885" max="14885" width="8.5703125" style="63" customWidth="1"/>
    <col min="14886" max="14887" width="4.7109375" style="63" customWidth="1"/>
    <col min="14888" max="14888" width="9.42578125" style="63" customWidth="1"/>
    <col min="14889" max="14889" width="6.140625" style="63" customWidth="1"/>
    <col min="14890" max="14890" width="6.28515625" style="63" customWidth="1"/>
    <col min="14891" max="14893" width="4.7109375" style="63" customWidth="1"/>
    <col min="14894" max="14894" width="4.85546875" style="63" customWidth="1"/>
    <col min="14895" max="14895" width="7" style="63" customWidth="1"/>
    <col min="14896" max="14896" width="6.28515625" style="63" customWidth="1"/>
    <col min="14897" max="14900" width="4.7109375" style="63" customWidth="1"/>
    <col min="14901" max="14901" width="8.7109375" style="63" customWidth="1"/>
    <col min="14902" max="15104" width="9.140625" style="63"/>
    <col min="15105" max="15105" width="4" style="63" customWidth="1"/>
    <col min="15106" max="15106" width="29.5703125" style="63" customWidth="1"/>
    <col min="15107" max="15107" width="16.5703125" style="63" customWidth="1"/>
    <col min="15108" max="15108" width="27.7109375" style="63" customWidth="1"/>
    <col min="15109" max="15109" width="4" style="63" customWidth="1"/>
    <col min="15110" max="15140" width="4.7109375" style="63" customWidth="1"/>
    <col min="15141" max="15141" width="8.5703125" style="63" customWidth="1"/>
    <col min="15142" max="15143" width="4.7109375" style="63" customWidth="1"/>
    <col min="15144" max="15144" width="9.42578125" style="63" customWidth="1"/>
    <col min="15145" max="15145" width="6.140625" style="63" customWidth="1"/>
    <col min="15146" max="15146" width="6.28515625" style="63" customWidth="1"/>
    <col min="15147" max="15149" width="4.7109375" style="63" customWidth="1"/>
    <col min="15150" max="15150" width="4.85546875" style="63" customWidth="1"/>
    <col min="15151" max="15151" width="7" style="63" customWidth="1"/>
    <col min="15152" max="15152" width="6.28515625" style="63" customWidth="1"/>
    <col min="15153" max="15156" width="4.7109375" style="63" customWidth="1"/>
    <col min="15157" max="15157" width="8.7109375" style="63" customWidth="1"/>
    <col min="15158" max="15360" width="9.140625" style="63"/>
    <col min="15361" max="15361" width="4" style="63" customWidth="1"/>
    <col min="15362" max="15362" width="29.5703125" style="63" customWidth="1"/>
    <col min="15363" max="15363" width="16.5703125" style="63" customWidth="1"/>
    <col min="15364" max="15364" width="27.7109375" style="63" customWidth="1"/>
    <col min="15365" max="15365" width="4" style="63" customWidth="1"/>
    <col min="15366" max="15396" width="4.7109375" style="63" customWidth="1"/>
    <col min="15397" max="15397" width="8.5703125" style="63" customWidth="1"/>
    <col min="15398" max="15399" width="4.7109375" style="63" customWidth="1"/>
    <col min="15400" max="15400" width="9.42578125" style="63" customWidth="1"/>
    <col min="15401" max="15401" width="6.140625" style="63" customWidth="1"/>
    <col min="15402" max="15402" width="6.28515625" style="63" customWidth="1"/>
    <col min="15403" max="15405" width="4.7109375" style="63" customWidth="1"/>
    <col min="15406" max="15406" width="4.85546875" style="63" customWidth="1"/>
    <col min="15407" max="15407" width="7" style="63" customWidth="1"/>
    <col min="15408" max="15408" width="6.28515625" style="63" customWidth="1"/>
    <col min="15409" max="15412" width="4.7109375" style="63" customWidth="1"/>
    <col min="15413" max="15413" width="8.7109375" style="63" customWidth="1"/>
    <col min="15414" max="15616" width="9.140625" style="63"/>
    <col min="15617" max="15617" width="4" style="63" customWidth="1"/>
    <col min="15618" max="15618" width="29.5703125" style="63" customWidth="1"/>
    <col min="15619" max="15619" width="16.5703125" style="63" customWidth="1"/>
    <col min="15620" max="15620" width="27.7109375" style="63" customWidth="1"/>
    <col min="15621" max="15621" width="4" style="63" customWidth="1"/>
    <col min="15622" max="15652" width="4.7109375" style="63" customWidth="1"/>
    <col min="15653" max="15653" width="8.5703125" style="63" customWidth="1"/>
    <col min="15654" max="15655" width="4.7109375" style="63" customWidth="1"/>
    <col min="15656" max="15656" width="9.42578125" style="63" customWidth="1"/>
    <col min="15657" max="15657" width="6.140625" style="63" customWidth="1"/>
    <col min="15658" max="15658" width="6.28515625" style="63" customWidth="1"/>
    <col min="15659" max="15661" width="4.7109375" style="63" customWidth="1"/>
    <col min="15662" max="15662" width="4.85546875" style="63" customWidth="1"/>
    <col min="15663" max="15663" width="7" style="63" customWidth="1"/>
    <col min="15664" max="15664" width="6.28515625" style="63" customWidth="1"/>
    <col min="15665" max="15668" width="4.7109375" style="63" customWidth="1"/>
    <col min="15669" max="15669" width="8.7109375" style="63" customWidth="1"/>
    <col min="15670" max="15872" width="9.140625" style="63"/>
    <col min="15873" max="15873" width="4" style="63" customWidth="1"/>
    <col min="15874" max="15874" width="29.5703125" style="63" customWidth="1"/>
    <col min="15875" max="15875" width="16.5703125" style="63" customWidth="1"/>
    <col min="15876" max="15876" width="27.7109375" style="63" customWidth="1"/>
    <col min="15877" max="15877" width="4" style="63" customWidth="1"/>
    <col min="15878" max="15908" width="4.7109375" style="63" customWidth="1"/>
    <col min="15909" max="15909" width="8.5703125" style="63" customWidth="1"/>
    <col min="15910" max="15911" width="4.7109375" style="63" customWidth="1"/>
    <col min="15912" max="15912" width="9.42578125" style="63" customWidth="1"/>
    <col min="15913" max="15913" width="6.140625" style="63" customWidth="1"/>
    <col min="15914" max="15914" width="6.28515625" style="63" customWidth="1"/>
    <col min="15915" max="15917" width="4.7109375" style="63" customWidth="1"/>
    <col min="15918" max="15918" width="4.85546875" style="63" customWidth="1"/>
    <col min="15919" max="15919" width="7" style="63" customWidth="1"/>
    <col min="15920" max="15920" width="6.28515625" style="63" customWidth="1"/>
    <col min="15921" max="15924" width="4.7109375" style="63" customWidth="1"/>
    <col min="15925" max="15925" width="8.7109375" style="63" customWidth="1"/>
    <col min="15926" max="16128" width="9.140625" style="63"/>
    <col min="16129" max="16129" width="4" style="63" customWidth="1"/>
    <col min="16130" max="16130" width="29.5703125" style="63" customWidth="1"/>
    <col min="16131" max="16131" width="16.5703125" style="63" customWidth="1"/>
    <col min="16132" max="16132" width="27.7109375" style="63" customWidth="1"/>
    <col min="16133" max="16133" width="4" style="63" customWidth="1"/>
    <col min="16134" max="16164" width="4.7109375" style="63" customWidth="1"/>
    <col min="16165" max="16165" width="8.5703125" style="63" customWidth="1"/>
    <col min="16166" max="16167" width="4.7109375" style="63" customWidth="1"/>
    <col min="16168" max="16168" width="9.42578125" style="63" customWidth="1"/>
    <col min="16169" max="16169" width="6.140625" style="63" customWidth="1"/>
    <col min="16170" max="16170" width="6.28515625" style="63" customWidth="1"/>
    <col min="16171" max="16173" width="4.7109375" style="63" customWidth="1"/>
    <col min="16174" max="16174" width="4.85546875" style="63" customWidth="1"/>
    <col min="16175" max="16175" width="7" style="63" customWidth="1"/>
    <col min="16176" max="16176" width="6.28515625" style="63" customWidth="1"/>
    <col min="16177" max="16180" width="4.7109375" style="63" customWidth="1"/>
    <col min="16181" max="16181" width="8.7109375" style="63" customWidth="1"/>
    <col min="16182" max="16384" width="9.140625" style="63"/>
  </cols>
  <sheetData>
    <row r="1" spans="1:53" ht="12.75" customHeight="1" x14ac:dyDescent="0.2">
      <c r="A1" s="243" t="s">
        <v>16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AE1" s="244" t="s">
        <v>17</v>
      </c>
      <c r="AF1" s="245"/>
      <c r="AG1" s="245"/>
      <c r="AH1" s="245"/>
      <c r="AI1" s="245"/>
      <c r="AJ1" s="246"/>
      <c r="AL1" s="247" t="s">
        <v>18</v>
      </c>
      <c r="AM1" s="248"/>
      <c r="AN1" s="249"/>
      <c r="AO1" s="247" t="s">
        <v>19</v>
      </c>
      <c r="AP1" s="248"/>
      <c r="AQ1" s="249"/>
    </row>
    <row r="2" spans="1:53" ht="12.75" customHeight="1" x14ac:dyDescent="0.2">
      <c r="D2" s="161"/>
      <c r="E2" s="142"/>
      <c r="AE2" s="244" t="s">
        <v>21</v>
      </c>
      <c r="AF2" s="245"/>
      <c r="AG2" s="246"/>
      <c r="AH2" s="253" t="s">
        <v>22</v>
      </c>
      <c r="AI2" s="254"/>
      <c r="AJ2" s="255"/>
      <c r="AL2" s="250"/>
      <c r="AM2" s="251"/>
      <c r="AN2" s="252"/>
      <c r="AO2" s="250"/>
      <c r="AP2" s="251"/>
      <c r="AQ2" s="252"/>
    </row>
    <row r="3" spans="1:53" ht="13.5" customHeight="1" x14ac:dyDescent="0.2">
      <c r="A3" s="239" t="s">
        <v>23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71"/>
      <c r="Q3" s="71"/>
      <c r="R3" s="71"/>
      <c r="S3" s="68"/>
      <c r="T3" s="68"/>
      <c r="U3" s="68"/>
      <c r="V3" s="68"/>
      <c r="W3" s="68"/>
      <c r="Y3" s="68"/>
      <c r="AB3" s="68"/>
      <c r="AC3" s="68"/>
      <c r="AE3" s="260">
        <v>43497</v>
      </c>
      <c r="AF3" s="261"/>
      <c r="AG3" s="262"/>
      <c r="AH3" s="260">
        <v>43524</v>
      </c>
      <c r="AI3" s="261"/>
      <c r="AJ3" s="262"/>
      <c r="AK3" s="68"/>
      <c r="AL3" s="263"/>
      <c r="AM3" s="264"/>
      <c r="AN3" s="265"/>
      <c r="AO3" s="266">
        <f ca="1">TODAY()</f>
        <v>43522</v>
      </c>
      <c r="AP3" s="267"/>
      <c r="AQ3" s="268"/>
    </row>
    <row r="4" spans="1:53" ht="16.5" customHeight="1" x14ac:dyDescent="0.2">
      <c r="A4" s="68"/>
      <c r="B4" s="73"/>
      <c r="C4" s="74"/>
      <c r="D4" s="68"/>
      <c r="E4" s="143"/>
      <c r="F4" s="68"/>
      <c r="G4" s="68"/>
      <c r="H4" s="68"/>
      <c r="I4" s="270" t="s">
        <v>24</v>
      </c>
      <c r="J4" s="270"/>
      <c r="K4" s="270"/>
      <c r="L4" s="270"/>
      <c r="M4" s="270"/>
      <c r="N4" s="270"/>
      <c r="O4" s="270"/>
      <c r="P4" s="270"/>
      <c r="Q4" s="270"/>
      <c r="R4" s="270"/>
      <c r="S4" s="270"/>
      <c r="T4" s="270"/>
      <c r="U4" s="270"/>
      <c r="V4" s="153"/>
      <c r="W4" s="153"/>
      <c r="X4" s="191"/>
      <c r="Y4" s="153"/>
      <c r="Z4" s="191"/>
      <c r="AA4" s="191"/>
      <c r="AB4" s="153"/>
      <c r="AC4" s="153"/>
      <c r="AD4" s="175"/>
      <c r="AE4" s="76"/>
      <c r="AF4" s="76"/>
      <c r="AG4" s="76"/>
      <c r="AH4" s="76"/>
      <c r="AI4" s="76"/>
      <c r="AJ4" s="76"/>
      <c r="AK4" s="76"/>
      <c r="AQ4" s="77"/>
      <c r="AR4" s="77"/>
      <c r="AS4" s="77"/>
      <c r="AT4" s="77"/>
      <c r="AU4" s="77"/>
      <c r="AV4" s="77"/>
      <c r="AW4" s="77"/>
      <c r="AX4" s="77"/>
      <c r="AY4" s="77"/>
      <c r="AZ4" s="77"/>
    </row>
    <row r="5" spans="1:53" ht="18" customHeight="1" thickBot="1" x14ac:dyDescent="0.25">
      <c r="A5" s="68"/>
      <c r="B5" s="68"/>
      <c r="C5" s="69"/>
      <c r="D5" s="68"/>
      <c r="E5" s="143"/>
      <c r="F5" s="73"/>
      <c r="G5" s="73"/>
      <c r="H5" s="271" t="s">
        <v>25</v>
      </c>
      <c r="I5" s="271"/>
      <c r="J5" s="271"/>
      <c r="K5" s="271"/>
      <c r="L5" s="271"/>
      <c r="M5" s="271"/>
      <c r="N5" s="271"/>
      <c r="O5" s="271"/>
      <c r="P5" s="271"/>
      <c r="Q5" s="271"/>
      <c r="R5" s="272" t="s">
        <v>26</v>
      </c>
      <c r="S5" s="272"/>
      <c r="T5" s="272"/>
      <c r="U5" s="272"/>
      <c r="V5" s="272"/>
      <c r="W5" s="272"/>
      <c r="X5" s="272"/>
      <c r="Y5" s="272"/>
      <c r="Z5" s="272"/>
      <c r="AA5" s="272"/>
      <c r="AB5" s="272"/>
      <c r="AC5" s="272"/>
      <c r="AD5" s="272"/>
      <c r="AE5" s="272"/>
      <c r="AF5" s="272"/>
      <c r="AG5" s="272"/>
      <c r="AH5" s="272"/>
      <c r="AI5" s="272"/>
      <c r="AJ5" s="272"/>
      <c r="AK5" s="272"/>
      <c r="AL5" s="76"/>
      <c r="AM5" s="76"/>
      <c r="AN5" s="76"/>
      <c r="AO5" s="76"/>
      <c r="AP5" s="76"/>
      <c r="AQ5" s="77"/>
      <c r="AR5" s="77"/>
      <c r="AS5" s="77"/>
      <c r="AT5" s="77"/>
      <c r="AU5" s="77"/>
      <c r="AV5" s="77"/>
      <c r="AW5" s="77"/>
      <c r="AX5" s="77"/>
      <c r="AY5" s="77"/>
      <c r="AZ5" s="77"/>
    </row>
    <row r="6" spans="1:53" s="78" customFormat="1" ht="19.5" customHeight="1" thickBot="1" x14ac:dyDescent="0.25">
      <c r="A6" s="273" t="s">
        <v>27</v>
      </c>
      <c r="B6" s="344" t="s">
        <v>28</v>
      </c>
      <c r="C6" s="285" t="s">
        <v>29</v>
      </c>
      <c r="D6" s="273" t="s">
        <v>30</v>
      </c>
      <c r="E6" s="346" t="s">
        <v>4</v>
      </c>
      <c r="F6" s="289" t="s">
        <v>32</v>
      </c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  <c r="Z6" s="289"/>
      <c r="AA6" s="289"/>
      <c r="AB6" s="289"/>
      <c r="AC6" s="289"/>
      <c r="AD6" s="289"/>
      <c r="AE6" s="289"/>
      <c r="AF6" s="289"/>
      <c r="AG6" s="289"/>
      <c r="AH6" s="289"/>
      <c r="AI6" s="289"/>
      <c r="AJ6" s="289"/>
      <c r="AK6" s="290" t="s">
        <v>33</v>
      </c>
      <c r="AL6" s="281" t="s">
        <v>34</v>
      </c>
      <c r="AM6" s="258" t="s">
        <v>86</v>
      </c>
      <c r="AN6" s="283" t="s">
        <v>36</v>
      </c>
      <c r="AO6" s="258" t="s">
        <v>37</v>
      </c>
      <c r="AP6" s="256" t="s">
        <v>38</v>
      </c>
      <c r="AQ6" s="258" t="s">
        <v>39</v>
      </c>
      <c r="AR6" s="256" t="s">
        <v>40</v>
      </c>
      <c r="AS6" s="256" t="s">
        <v>41</v>
      </c>
      <c r="AT6" s="256" t="s">
        <v>42</v>
      </c>
      <c r="AU6" s="256" t="s">
        <v>43</v>
      </c>
      <c r="AV6" s="256" t="s">
        <v>44</v>
      </c>
      <c r="AW6" s="256" t="s">
        <v>45</v>
      </c>
      <c r="AX6" s="256" t="s">
        <v>46</v>
      </c>
      <c r="AY6" s="256" t="s">
        <v>47</v>
      </c>
      <c r="AZ6" s="256" t="s">
        <v>48</v>
      </c>
      <c r="BA6" s="313" t="s">
        <v>49</v>
      </c>
    </row>
    <row r="7" spans="1:53" s="78" customFormat="1" ht="105.75" customHeight="1" thickBot="1" x14ac:dyDescent="0.25">
      <c r="A7" s="274"/>
      <c r="B7" s="345"/>
      <c r="C7" s="286"/>
      <c r="D7" s="274"/>
      <c r="E7" s="347"/>
      <c r="F7" s="79">
        <v>1</v>
      </c>
      <c r="G7" s="80">
        <v>2</v>
      </c>
      <c r="H7" s="80">
        <v>3</v>
      </c>
      <c r="I7" s="80">
        <v>4</v>
      </c>
      <c r="J7" s="80">
        <v>5</v>
      </c>
      <c r="K7" s="80">
        <v>6</v>
      </c>
      <c r="L7" s="80">
        <v>7</v>
      </c>
      <c r="M7" s="80">
        <v>8</v>
      </c>
      <c r="N7" s="80">
        <v>9</v>
      </c>
      <c r="O7" s="80">
        <v>10</v>
      </c>
      <c r="P7" s="80">
        <v>11</v>
      </c>
      <c r="Q7" s="80">
        <v>12</v>
      </c>
      <c r="R7" s="80">
        <v>13</v>
      </c>
      <c r="S7" s="80">
        <v>14</v>
      </c>
      <c r="T7" s="80">
        <v>15</v>
      </c>
      <c r="U7" s="80">
        <v>16</v>
      </c>
      <c r="V7" s="80">
        <v>17</v>
      </c>
      <c r="W7" s="80">
        <v>18</v>
      </c>
      <c r="X7" s="192">
        <v>19</v>
      </c>
      <c r="Y7" s="80">
        <v>20</v>
      </c>
      <c r="Z7" s="192">
        <v>21</v>
      </c>
      <c r="AA7" s="192">
        <v>22</v>
      </c>
      <c r="AB7" s="80">
        <v>23</v>
      </c>
      <c r="AC7" s="80">
        <v>24</v>
      </c>
      <c r="AD7" s="176">
        <v>25</v>
      </c>
      <c r="AE7" s="80">
        <v>26</v>
      </c>
      <c r="AF7" s="80">
        <v>27</v>
      </c>
      <c r="AG7" s="80">
        <v>28</v>
      </c>
      <c r="AH7" s="80"/>
      <c r="AI7" s="80"/>
      <c r="AJ7" s="81"/>
      <c r="AK7" s="291"/>
      <c r="AL7" s="282"/>
      <c r="AM7" s="259"/>
      <c r="AN7" s="284"/>
      <c r="AO7" s="259"/>
      <c r="AP7" s="257"/>
      <c r="AQ7" s="259"/>
      <c r="AR7" s="257"/>
      <c r="AS7" s="257"/>
      <c r="AT7" s="257"/>
      <c r="AU7" s="257"/>
      <c r="AV7" s="257"/>
      <c r="AW7" s="257"/>
      <c r="AX7" s="257"/>
      <c r="AY7" s="257"/>
      <c r="AZ7" s="257"/>
      <c r="BA7" s="314"/>
    </row>
    <row r="8" spans="1:53" s="78" customFormat="1" ht="39" customHeight="1" thickBot="1" x14ac:dyDescent="0.25">
      <c r="A8" s="82"/>
      <c r="B8" s="83"/>
      <c r="C8" s="141"/>
      <c r="D8" s="83"/>
      <c r="E8" s="144"/>
      <c r="F8" s="85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193"/>
      <c r="Y8" s="86"/>
      <c r="Z8" s="193"/>
      <c r="AA8" s="193"/>
      <c r="AB8" s="86"/>
      <c r="AC8" s="86"/>
      <c r="AD8" s="177"/>
      <c r="AE8" s="86"/>
      <c r="AF8" s="86"/>
      <c r="AG8" s="86"/>
      <c r="AH8" s="86"/>
      <c r="AI8" s="86"/>
      <c r="AJ8" s="87"/>
      <c r="AK8" s="88" t="s">
        <v>10</v>
      </c>
      <c r="AL8" s="89" t="s">
        <v>50</v>
      </c>
      <c r="AM8" s="89" t="s">
        <v>51</v>
      </c>
      <c r="AN8" s="90" t="s">
        <v>51</v>
      </c>
      <c r="AO8" s="89"/>
      <c r="AP8" s="89" t="s">
        <v>11</v>
      </c>
      <c r="AQ8" s="89" t="s">
        <v>52</v>
      </c>
      <c r="AR8" s="89" t="s">
        <v>53</v>
      </c>
      <c r="AS8" s="89" t="s">
        <v>54</v>
      </c>
      <c r="AT8" s="89" t="s">
        <v>55</v>
      </c>
      <c r="AU8" s="89" t="s">
        <v>56</v>
      </c>
      <c r="AV8" s="89" t="s">
        <v>57</v>
      </c>
      <c r="AW8" s="89" t="s">
        <v>58</v>
      </c>
      <c r="AX8" s="89" t="s">
        <v>59</v>
      </c>
      <c r="AY8" s="89" t="s">
        <v>497</v>
      </c>
      <c r="AZ8" s="89" t="s">
        <v>60</v>
      </c>
      <c r="BA8" s="91" t="s">
        <v>61</v>
      </c>
    </row>
    <row r="9" spans="1:53" ht="15" customHeight="1" x14ac:dyDescent="0.2">
      <c r="A9" s="292">
        <v>1</v>
      </c>
      <c r="B9" s="295" t="str">
        <f>IFERROR(VLOOKUP($C9,Списки!$A$1:$C$4003,2,0),"")</f>
        <v>Коновчук Василь Вікторович</v>
      </c>
      <c r="C9" s="354" t="s">
        <v>331</v>
      </c>
      <c r="D9" s="301" t="str">
        <f>IFERROR(VLOOKUP($C9,Списки!$A$1:$C$4003,3,0),"")</f>
        <v>інженер з пожежної безпеки</v>
      </c>
      <c r="E9" s="145"/>
      <c r="F9" s="92" t="str">
        <f>VLOOKUP(F$7,Графік!$M$5:$P$35,3,0)</f>
        <v>Р</v>
      </c>
      <c r="G9" s="124" t="str">
        <f>VLOOKUP(G$7,Графік!$M$5:$P$35,3,0)</f>
        <v>ВВ</v>
      </c>
      <c r="H9" s="124" t="str">
        <f>VLOOKUP(H$7,Графік!$M$5:$P$35,3,0)</f>
        <v>ВВ</v>
      </c>
      <c r="I9" s="124" t="str">
        <f>VLOOKUP(I$7,Графік!$M$5:$P$35,3,0)</f>
        <v>Р</v>
      </c>
      <c r="J9" s="124" t="str">
        <f>VLOOKUP(J$7,Графік!$M$5:$P$35,3,0)</f>
        <v>Р</v>
      </c>
      <c r="K9" s="124" t="str">
        <f>VLOOKUP(K$7,Графік!$M$5:$P$35,3,0)</f>
        <v>Р</v>
      </c>
      <c r="L9" s="124" t="str">
        <f>VLOOKUP(L$7,Графік!$M$5:$P$35,3,0)</f>
        <v>Р</v>
      </c>
      <c r="M9" s="124" t="str">
        <f>VLOOKUP(M$7,Графік!$M$5:$P$35,3,0)</f>
        <v>Р</v>
      </c>
      <c r="N9" s="124" t="str">
        <f>VLOOKUP(N$7,Графік!$M$5:$P$35,3,0)</f>
        <v>ВВ</v>
      </c>
      <c r="O9" s="124" t="str">
        <f>VLOOKUP(O$7,Графік!$M$5:$P$35,3,0)</f>
        <v>ВВ</v>
      </c>
      <c r="P9" s="124" t="str">
        <f>VLOOKUP(P$7,Графік!$M$5:$P$35,3,0)</f>
        <v>Р</v>
      </c>
      <c r="Q9" s="124" t="str">
        <f>VLOOKUP(Q$7,Графік!$M$5:$P$35,3,0)</f>
        <v>Р</v>
      </c>
      <c r="R9" s="124" t="str">
        <f>VLOOKUP(R$7,Графік!$M$5:$P$35,3,0)</f>
        <v>Р</v>
      </c>
      <c r="S9" s="124" t="str">
        <f>VLOOKUP(S$7,Графік!$M$5:$P$35,3,0)</f>
        <v>Р</v>
      </c>
      <c r="T9" s="124" t="str">
        <f>VLOOKUP(T$7,Графік!$M$5:$P$35,3,0)</f>
        <v>Р</v>
      </c>
      <c r="U9" s="124" t="str">
        <f>VLOOKUP(U$7,Графік!$M$5:$P$35,3,0)</f>
        <v>ВВ</v>
      </c>
      <c r="V9" s="124" t="str">
        <f>VLOOKUP(V$7,Графік!$M$5:$P$35,3,0)</f>
        <v>ВВ</v>
      </c>
      <c r="W9" s="124" t="str">
        <f>VLOOKUP(W$7,Графік!$M$5:$P$35,3,0)</f>
        <v>Р</v>
      </c>
      <c r="X9" s="159" t="str">
        <f>VLOOKUP(X$7,Графік!$M$5:$P$35,3,0)</f>
        <v>Р</v>
      </c>
      <c r="Y9" s="124" t="str">
        <f>VLOOKUP(Y$7,Графік!$M$5:$P$35,3,0)</f>
        <v>Р</v>
      </c>
      <c r="Z9" s="159" t="str">
        <f>VLOOKUP(Z$7,Графік!$M$5:$P$35,3,0)</f>
        <v>Р</v>
      </c>
      <c r="AA9" s="159" t="str">
        <f>VLOOKUP(AA$7,Графік!$M$5:$P$35,3,0)</f>
        <v>Р</v>
      </c>
      <c r="AB9" s="124" t="str">
        <f>VLOOKUP(AB$7,Графік!$M$5:$P$35,3,0)</f>
        <v>ВВ</v>
      </c>
      <c r="AC9" s="124" t="str">
        <f>VLOOKUP(AC$7,Графік!$M$5:$P$35,3,0)</f>
        <v>ВВ</v>
      </c>
      <c r="AD9" s="188" t="str">
        <f>VLOOKUP(AD$7,Графік!$M$5:$P$35,3,0)</f>
        <v>Р</v>
      </c>
      <c r="AE9" s="124" t="str">
        <f>VLOOKUP(AE$7,Графік!$M$5:$P$35,3,0)</f>
        <v>Р</v>
      </c>
      <c r="AF9" s="124" t="str">
        <f>VLOOKUP(AF$7,Графік!$M$5:$P$35,3,0)</f>
        <v>Р</v>
      </c>
      <c r="AG9" s="124" t="str">
        <f>VLOOKUP(AG$7,Графік!$M$5:$P$35,3,0)</f>
        <v>Р</v>
      </c>
      <c r="AH9" s="124"/>
      <c r="AI9" s="124"/>
      <c r="AJ9" s="125"/>
      <c r="AK9" s="321">
        <f ca="1">SUMIF($F9:$AJ12,"Р",$F10:$AJ10)</f>
        <v>136</v>
      </c>
      <c r="AL9" s="279">
        <f ca="1">SUMIF($F11:$AJ12,"НУ",$F12:$AJ12)</f>
        <v>0</v>
      </c>
      <c r="AM9" s="305">
        <f ca="1">SUMIF(F9:AJ12,"РВ",F10:AJ10)</f>
        <v>0</v>
      </c>
      <c r="AN9" s="308">
        <f ca="1">AK9+AL9+AM9</f>
        <v>136</v>
      </c>
      <c r="AO9" s="310">
        <f t="shared" ref="AO9" si="0">COUNTIF($F9:$AJ12,"=Р")</f>
        <v>20</v>
      </c>
      <c r="AP9" s="311">
        <f>COUNTIF($F9:$AJ12,"=ВВ")</f>
        <v>8</v>
      </c>
      <c r="AQ9" s="311">
        <f>COUNTIF($F9:$AJ12,"=В")</f>
        <v>0</v>
      </c>
      <c r="AR9" s="241">
        <f>COUNTIF($F9:$AJ12,"=НА")</f>
        <v>0</v>
      </c>
      <c r="AS9" s="241">
        <f>COUNTIF(F9:AJ12,"=ТН")</f>
        <v>0</v>
      </c>
      <c r="AT9" s="241">
        <f>COUNTIF($F9:$AJ12,"=ВД")</f>
        <v>0</v>
      </c>
      <c r="AU9" s="241">
        <f>COUNTIF($F9:$AJ12,"=ВП")</f>
        <v>0</v>
      </c>
      <c r="AV9" s="241">
        <f>COUNTIF($F9:$AJ12,"=ДД")</f>
        <v>0</v>
      </c>
      <c r="AW9" s="241">
        <f>COUNTIF($F9:$AJ12,"=П")</f>
        <v>0</v>
      </c>
      <c r="AX9" s="241">
        <f>COUNTIF($F9:$AJ12,"=ПР")</f>
        <v>0</v>
      </c>
      <c r="AY9" s="316">
        <f>COUNTIF($F9:$AJ12,"=І")</f>
        <v>0</v>
      </c>
      <c r="AZ9" s="316">
        <f>COUNTIF($F9:$AJ12,"=НЗ")</f>
        <v>0</v>
      </c>
      <c r="BA9" s="318">
        <f>IF(C9&gt;1,Графік!$P$36,"")</f>
        <v>160</v>
      </c>
    </row>
    <row r="10" spans="1:53" ht="15" customHeight="1" x14ac:dyDescent="0.2">
      <c r="A10" s="293"/>
      <c r="B10" s="296"/>
      <c r="C10" s="299"/>
      <c r="D10" s="302"/>
      <c r="E10" s="146"/>
      <c r="F10" s="96">
        <f t="shared" ref="F10:T10" si="1">IF(F9="Р",8,"")</f>
        <v>8</v>
      </c>
      <c r="G10" s="97" t="str">
        <f t="shared" si="1"/>
        <v/>
      </c>
      <c r="H10" s="97" t="str">
        <f t="shared" si="1"/>
        <v/>
      </c>
      <c r="I10" s="97">
        <f t="shared" si="1"/>
        <v>8</v>
      </c>
      <c r="J10" s="97">
        <f t="shared" si="1"/>
        <v>8</v>
      </c>
      <c r="K10" s="97">
        <f t="shared" si="1"/>
        <v>8</v>
      </c>
      <c r="L10" s="97">
        <f t="shared" si="1"/>
        <v>8</v>
      </c>
      <c r="M10" s="97">
        <f t="shared" si="1"/>
        <v>8</v>
      </c>
      <c r="N10" s="97" t="str">
        <f t="shared" si="1"/>
        <v/>
      </c>
      <c r="O10" s="97" t="str">
        <f t="shared" si="1"/>
        <v/>
      </c>
      <c r="P10" s="97">
        <f t="shared" si="1"/>
        <v>8</v>
      </c>
      <c r="Q10" s="97">
        <f t="shared" si="1"/>
        <v>8</v>
      </c>
      <c r="R10" s="97">
        <f t="shared" si="1"/>
        <v>8</v>
      </c>
      <c r="S10" s="97">
        <f t="shared" si="1"/>
        <v>8</v>
      </c>
      <c r="T10" s="97">
        <f t="shared" si="1"/>
        <v>8</v>
      </c>
      <c r="U10" s="97"/>
      <c r="V10" s="97"/>
      <c r="W10" s="97">
        <v>8</v>
      </c>
      <c r="X10" s="160">
        <v>8</v>
      </c>
      <c r="Y10" s="97">
        <v>8</v>
      </c>
      <c r="Z10" s="160">
        <v>8</v>
      </c>
      <c r="AA10" s="160">
        <v>8</v>
      </c>
      <c r="AB10" s="97"/>
      <c r="AC10" s="97"/>
      <c r="AD10" s="179">
        <v>8</v>
      </c>
      <c r="AE10" s="97"/>
      <c r="AF10" s="97"/>
      <c r="AG10" s="97"/>
      <c r="AH10" s="97"/>
      <c r="AI10" s="97"/>
      <c r="AJ10" s="98"/>
      <c r="AK10" s="321"/>
      <c r="AL10" s="279"/>
      <c r="AM10" s="305"/>
      <c r="AN10" s="308"/>
      <c r="AO10" s="311"/>
      <c r="AP10" s="311"/>
      <c r="AQ10" s="311"/>
      <c r="AR10" s="241"/>
      <c r="AS10" s="241"/>
      <c r="AT10" s="241"/>
      <c r="AU10" s="241"/>
      <c r="AV10" s="241"/>
      <c r="AW10" s="241"/>
      <c r="AX10" s="241"/>
      <c r="AY10" s="316"/>
      <c r="AZ10" s="316"/>
      <c r="BA10" s="319"/>
    </row>
    <row r="11" spans="1:53" ht="15" customHeight="1" x14ac:dyDescent="0.2">
      <c r="A11" s="293"/>
      <c r="B11" s="296"/>
      <c r="C11" s="299"/>
      <c r="D11" s="302"/>
      <c r="E11" s="146"/>
      <c r="F11" s="100" t="str">
        <f t="shared" ref="F11:R11" si="2">IF(F12&gt;0,"НУ","")</f>
        <v/>
      </c>
      <c r="G11" s="101" t="str">
        <f t="shared" si="2"/>
        <v/>
      </c>
      <c r="H11" s="101" t="str">
        <f t="shared" si="2"/>
        <v/>
      </c>
      <c r="I11" s="101" t="str">
        <f t="shared" si="2"/>
        <v/>
      </c>
      <c r="J11" s="101" t="str">
        <f t="shared" si="2"/>
        <v/>
      </c>
      <c r="K11" s="101" t="str">
        <f t="shared" si="2"/>
        <v/>
      </c>
      <c r="L11" s="101" t="str">
        <f t="shared" si="2"/>
        <v/>
      </c>
      <c r="M11" s="101" t="str">
        <f t="shared" si="2"/>
        <v/>
      </c>
      <c r="N11" s="101" t="str">
        <f t="shared" si="2"/>
        <v/>
      </c>
      <c r="O11" s="101" t="str">
        <f t="shared" si="2"/>
        <v/>
      </c>
      <c r="P11" s="101" t="str">
        <f t="shared" si="2"/>
        <v/>
      </c>
      <c r="Q11" s="101" t="str">
        <f t="shared" si="2"/>
        <v/>
      </c>
      <c r="R11" s="101" t="str">
        <f t="shared" si="2"/>
        <v/>
      </c>
      <c r="S11" s="101"/>
      <c r="T11" s="101"/>
      <c r="U11" s="101"/>
      <c r="V11" s="101"/>
      <c r="W11" s="101"/>
      <c r="X11" s="102"/>
      <c r="Y11" s="101"/>
      <c r="Z11" s="102"/>
      <c r="AA11" s="102"/>
      <c r="AB11" s="101"/>
      <c r="AC11" s="101"/>
      <c r="AD11" s="180"/>
      <c r="AE11" s="101"/>
      <c r="AF11" s="101"/>
      <c r="AG11" s="101"/>
      <c r="AH11" s="101" t="str">
        <f t="shared" ref="AH11:AJ55" si="3">IF(AH12&gt;0,"НУ","")</f>
        <v/>
      </c>
      <c r="AI11" s="101" t="str">
        <f t="shared" si="3"/>
        <v/>
      </c>
      <c r="AJ11" s="130" t="str">
        <f t="shared" si="3"/>
        <v/>
      </c>
      <c r="AK11" s="321"/>
      <c r="AL11" s="279"/>
      <c r="AM11" s="305"/>
      <c r="AN11" s="308"/>
      <c r="AO11" s="311"/>
      <c r="AP11" s="311"/>
      <c r="AQ11" s="311"/>
      <c r="AR11" s="241"/>
      <c r="AS11" s="241"/>
      <c r="AT11" s="241"/>
      <c r="AU11" s="241"/>
      <c r="AV11" s="241"/>
      <c r="AW11" s="241"/>
      <c r="AX11" s="241"/>
      <c r="AY11" s="316"/>
      <c r="AZ11" s="316"/>
      <c r="BA11" s="319"/>
    </row>
    <row r="12" spans="1:53" ht="15" customHeight="1" thickBot="1" x14ac:dyDescent="0.25">
      <c r="A12" s="294"/>
      <c r="B12" s="297"/>
      <c r="C12" s="300"/>
      <c r="D12" s="303"/>
      <c r="E12" s="147"/>
      <c r="F12" s="105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94"/>
      <c r="Y12" s="106"/>
      <c r="Z12" s="194"/>
      <c r="AA12" s="194"/>
      <c r="AB12" s="106"/>
      <c r="AC12" s="106"/>
      <c r="AD12" s="181"/>
      <c r="AE12" s="106"/>
      <c r="AF12" s="106"/>
      <c r="AG12" s="106"/>
      <c r="AH12" s="106"/>
      <c r="AI12" s="106"/>
      <c r="AJ12" s="107"/>
      <c r="AK12" s="322"/>
      <c r="AL12" s="280"/>
      <c r="AM12" s="306"/>
      <c r="AN12" s="309"/>
      <c r="AO12" s="312"/>
      <c r="AP12" s="312"/>
      <c r="AQ12" s="312"/>
      <c r="AR12" s="242"/>
      <c r="AS12" s="242"/>
      <c r="AT12" s="242"/>
      <c r="AU12" s="242"/>
      <c r="AV12" s="242"/>
      <c r="AW12" s="242"/>
      <c r="AX12" s="242"/>
      <c r="AY12" s="317"/>
      <c r="AZ12" s="317"/>
      <c r="BA12" s="320"/>
    </row>
    <row r="13" spans="1:53" ht="15" customHeight="1" x14ac:dyDescent="0.2">
      <c r="A13" s="292">
        <v>2</v>
      </c>
      <c r="B13" s="295" t="s">
        <v>296</v>
      </c>
      <c r="C13" s="361" t="s">
        <v>295</v>
      </c>
      <c r="D13" s="301" t="str">
        <f>IFERROR(VLOOKUP($C13,Списки!$A$1:$C$4003,3,0),"")</f>
        <v>нач. служби охорони праці/8-17</v>
      </c>
      <c r="E13" s="145"/>
      <c r="F13" s="92" t="str">
        <f>VLOOKUP(F$7,Графік!$M$5:$P$35,3,0)</f>
        <v>Р</v>
      </c>
      <c r="G13" s="124" t="str">
        <f>VLOOKUP(G$7,Графік!$M$5:$P$35,3,0)</f>
        <v>ВВ</v>
      </c>
      <c r="H13" s="124" t="str">
        <f>VLOOKUP(H$7,Графік!$M$5:$P$35,3,0)</f>
        <v>ВВ</v>
      </c>
      <c r="I13" s="124" t="str">
        <f>VLOOKUP(I$7,Графік!$M$5:$P$35,3,0)</f>
        <v>Р</v>
      </c>
      <c r="J13" s="124" t="str">
        <f>VLOOKUP(J$7,Графік!$M$5:$P$35,3,0)</f>
        <v>Р</v>
      </c>
      <c r="K13" s="124" t="str">
        <f>VLOOKUP(K$7,Графік!$M$5:$P$35,3,0)</f>
        <v>Р</v>
      </c>
      <c r="L13" s="124" t="str">
        <f>VLOOKUP(L$7,Графік!$M$5:$P$35,3,0)</f>
        <v>Р</v>
      </c>
      <c r="M13" s="124" t="str">
        <f>VLOOKUP(M$7,Графік!$M$5:$P$35,3,0)</f>
        <v>Р</v>
      </c>
      <c r="N13" s="124" t="str">
        <f>VLOOKUP(N$7,Графік!$M$5:$P$35,3,0)</f>
        <v>ВВ</v>
      </c>
      <c r="O13" s="124" t="str">
        <f>VLOOKUP(O$7,Графік!$M$5:$P$35,3,0)</f>
        <v>ВВ</v>
      </c>
      <c r="P13" s="124" t="str">
        <f>VLOOKUP(P$7,Графік!$M$5:$P$35,3,0)</f>
        <v>Р</v>
      </c>
      <c r="Q13" s="124" t="str">
        <f>VLOOKUP(Q$7,Графік!$M$5:$P$35,3,0)</f>
        <v>Р</v>
      </c>
      <c r="R13" s="124" t="str">
        <f>VLOOKUP(R$7,Графік!$M$5:$P$35,3,0)</f>
        <v>Р</v>
      </c>
      <c r="S13" s="124" t="str">
        <f>VLOOKUP(S$7,Графік!$M$5:$P$35,3,0)</f>
        <v>Р</v>
      </c>
      <c r="T13" s="124" t="str">
        <f>VLOOKUP(T$7,Графік!$M$5:$P$35,3,0)</f>
        <v>Р</v>
      </c>
      <c r="U13" s="124" t="str">
        <f>VLOOKUP(U$7,Графік!$M$5:$P$35,3,0)</f>
        <v>ВВ</v>
      </c>
      <c r="V13" s="124" t="str">
        <f>VLOOKUP(V$7,Графік!$M$5:$P$35,3,0)</f>
        <v>ВВ</v>
      </c>
      <c r="W13" s="124" t="str">
        <f>VLOOKUP(W$7,Графік!$M$5:$P$35,3,0)</f>
        <v>Р</v>
      </c>
      <c r="X13" s="159" t="str">
        <f>VLOOKUP(X$7,Графік!$M$5:$P$35,3,0)</f>
        <v>Р</v>
      </c>
      <c r="Y13" s="124" t="str">
        <f>VLOOKUP(Y$7,Графік!$M$5:$P$35,3,0)</f>
        <v>Р</v>
      </c>
      <c r="Z13" s="159" t="str">
        <f>VLOOKUP(Z$7,Графік!$M$5:$P$35,3,0)</f>
        <v>Р</v>
      </c>
      <c r="AA13" s="159" t="str">
        <f>VLOOKUP(AA$7,Графік!$M$5:$P$35,3,0)</f>
        <v>Р</v>
      </c>
      <c r="AB13" s="124" t="str">
        <f>VLOOKUP(AB$7,Графік!$M$5:$P$35,3,0)</f>
        <v>ВВ</v>
      </c>
      <c r="AC13" s="124" t="str">
        <f>VLOOKUP(AC$7,Графік!$M$5:$P$35,3,0)</f>
        <v>ВВ</v>
      </c>
      <c r="AD13" s="188" t="str">
        <f>VLOOKUP(AD$7,Графік!$M$5:$P$35,3,0)</f>
        <v>Р</v>
      </c>
      <c r="AE13" s="124" t="str">
        <f>VLOOKUP(AE$7,Графік!$M$5:$P$35,3,0)</f>
        <v>Р</v>
      </c>
      <c r="AF13" s="124" t="str">
        <f>VLOOKUP(AF$7,Графік!$M$5:$P$35,3,0)</f>
        <v>Р</v>
      </c>
      <c r="AG13" s="124" t="str">
        <f>VLOOKUP(AG$7,Графік!$M$5:$P$35,3,0)</f>
        <v>Р</v>
      </c>
      <c r="AH13" s="124"/>
      <c r="AI13" s="124"/>
      <c r="AJ13" s="125"/>
      <c r="AK13" s="321">
        <f ca="1">SUMIF($F13:$AJ16,"Р",$F14:$AJ14)</f>
        <v>136</v>
      </c>
      <c r="AL13" s="279">
        <f ca="1">SUMIF($F15:$AJ16,"НУ",$F16:$AJ16)</f>
        <v>0</v>
      </c>
      <c r="AM13" s="305">
        <f ca="1">SUMIF(F13:AJ16,"РВ",F14:AJ14)</f>
        <v>0</v>
      </c>
      <c r="AN13" s="308">
        <f ca="1">AK13+AL13+AM13</f>
        <v>136</v>
      </c>
      <c r="AO13" s="310">
        <f t="shared" ref="AO13" si="4">COUNTIF($F13:$AJ16,"=Р")</f>
        <v>20</v>
      </c>
      <c r="AP13" s="311">
        <f>COUNTIF($F13:$AJ16,"=ВВ")</f>
        <v>8</v>
      </c>
      <c r="AQ13" s="311">
        <f>COUNTIF($F13:$AJ16,"=В")</f>
        <v>0</v>
      </c>
      <c r="AR13" s="241">
        <f>COUNTIF($F13:$AJ16,"=НА")</f>
        <v>0</v>
      </c>
      <c r="AS13" s="241">
        <f>COUNTIF(F13:AJ16,"=ТН")</f>
        <v>0</v>
      </c>
      <c r="AT13" s="241">
        <f>COUNTIF($F13:$AJ16,"=ВД")</f>
        <v>0</v>
      </c>
      <c r="AU13" s="241">
        <f>COUNTIF($F13:$AJ16,"=ВП")</f>
        <v>0</v>
      </c>
      <c r="AV13" s="241">
        <f>COUNTIF($F13:$AJ16,"=ДД")</f>
        <v>0</v>
      </c>
      <c r="AW13" s="241">
        <f>COUNTIF($F13:$AJ16,"=П")</f>
        <v>0</v>
      </c>
      <c r="AX13" s="241">
        <f>COUNTIF($F13:$AJ16,"=ПР")</f>
        <v>0</v>
      </c>
      <c r="AY13" s="316">
        <f>COUNTIF($F13:$AJ16,"=І")</f>
        <v>0</v>
      </c>
      <c r="AZ13" s="316">
        <f>COUNTIF($F13:$AJ16,"=НЗ")</f>
        <v>0</v>
      </c>
      <c r="BA13" s="318">
        <f>IF(C13&gt;1,Графік!$P$36,"")</f>
        <v>160</v>
      </c>
    </row>
    <row r="14" spans="1:53" ht="15" customHeight="1" x14ac:dyDescent="0.2">
      <c r="A14" s="293"/>
      <c r="B14" s="296"/>
      <c r="C14" s="362"/>
      <c r="D14" s="302"/>
      <c r="E14" s="146"/>
      <c r="F14" s="96">
        <f t="shared" ref="F14:R14" si="5">IF(F13="Р",8,"")</f>
        <v>8</v>
      </c>
      <c r="G14" s="97" t="str">
        <f t="shared" si="5"/>
        <v/>
      </c>
      <c r="H14" s="97" t="str">
        <f t="shared" si="5"/>
        <v/>
      </c>
      <c r="I14" s="97">
        <f t="shared" si="5"/>
        <v>8</v>
      </c>
      <c r="J14" s="97">
        <f t="shared" si="5"/>
        <v>8</v>
      </c>
      <c r="K14" s="97">
        <f t="shared" si="5"/>
        <v>8</v>
      </c>
      <c r="L14" s="97">
        <f t="shared" si="5"/>
        <v>8</v>
      </c>
      <c r="M14" s="97">
        <f t="shared" si="5"/>
        <v>8</v>
      </c>
      <c r="N14" s="97" t="str">
        <f t="shared" si="5"/>
        <v/>
      </c>
      <c r="O14" s="97" t="str">
        <f t="shared" si="5"/>
        <v/>
      </c>
      <c r="P14" s="97">
        <f t="shared" si="5"/>
        <v>8</v>
      </c>
      <c r="Q14" s="97">
        <f t="shared" si="5"/>
        <v>8</v>
      </c>
      <c r="R14" s="97">
        <f t="shared" si="5"/>
        <v>8</v>
      </c>
      <c r="S14" s="97">
        <f t="shared" ref="S14:V14" si="6">IF(S13="Р",8,"")</f>
        <v>8</v>
      </c>
      <c r="T14" s="97">
        <f t="shared" si="6"/>
        <v>8</v>
      </c>
      <c r="U14" s="97" t="str">
        <f t="shared" si="6"/>
        <v/>
      </c>
      <c r="V14" s="97" t="str">
        <f t="shared" si="6"/>
        <v/>
      </c>
      <c r="W14" s="97">
        <v>8</v>
      </c>
      <c r="X14" s="160">
        <v>8</v>
      </c>
      <c r="Y14" s="97">
        <v>8</v>
      </c>
      <c r="Z14" s="160">
        <v>8</v>
      </c>
      <c r="AA14" s="160">
        <v>8</v>
      </c>
      <c r="AB14" s="97"/>
      <c r="AC14" s="97"/>
      <c r="AD14" s="179">
        <v>8</v>
      </c>
      <c r="AE14" s="97"/>
      <c r="AF14" s="97"/>
      <c r="AG14" s="97"/>
      <c r="AH14" s="97"/>
      <c r="AI14" s="97"/>
      <c r="AJ14" s="98"/>
      <c r="AK14" s="321"/>
      <c r="AL14" s="279"/>
      <c r="AM14" s="305"/>
      <c r="AN14" s="308"/>
      <c r="AO14" s="311"/>
      <c r="AP14" s="311"/>
      <c r="AQ14" s="311"/>
      <c r="AR14" s="241"/>
      <c r="AS14" s="241"/>
      <c r="AT14" s="241"/>
      <c r="AU14" s="241"/>
      <c r="AV14" s="241"/>
      <c r="AW14" s="241"/>
      <c r="AX14" s="241"/>
      <c r="AY14" s="316"/>
      <c r="AZ14" s="316"/>
      <c r="BA14" s="319"/>
    </row>
    <row r="15" spans="1:53" ht="15" customHeight="1" x14ac:dyDescent="0.2">
      <c r="A15" s="293"/>
      <c r="B15" s="296"/>
      <c r="C15" s="362"/>
      <c r="D15" s="302"/>
      <c r="E15" s="146"/>
      <c r="F15" s="100" t="str">
        <f t="shared" ref="F15:V15" si="7">IF(F16&gt;0,"НУ","")</f>
        <v/>
      </c>
      <c r="G15" s="101" t="str">
        <f t="shared" si="7"/>
        <v/>
      </c>
      <c r="H15" s="101" t="str">
        <f t="shared" si="7"/>
        <v/>
      </c>
      <c r="I15" s="101" t="str">
        <f t="shared" si="7"/>
        <v/>
      </c>
      <c r="J15" s="101" t="str">
        <f t="shared" si="7"/>
        <v/>
      </c>
      <c r="K15" s="101" t="str">
        <f t="shared" si="7"/>
        <v/>
      </c>
      <c r="L15" s="101" t="str">
        <f t="shared" si="7"/>
        <v/>
      </c>
      <c r="M15" s="101" t="str">
        <f t="shared" si="7"/>
        <v/>
      </c>
      <c r="N15" s="101" t="str">
        <f t="shared" si="7"/>
        <v/>
      </c>
      <c r="O15" s="101" t="str">
        <f t="shared" si="7"/>
        <v/>
      </c>
      <c r="P15" s="101" t="str">
        <f t="shared" si="7"/>
        <v/>
      </c>
      <c r="Q15" s="101" t="str">
        <f t="shared" si="7"/>
        <v/>
      </c>
      <c r="R15" s="101" t="str">
        <f t="shared" si="7"/>
        <v/>
      </c>
      <c r="S15" s="101" t="str">
        <f t="shared" si="7"/>
        <v/>
      </c>
      <c r="T15" s="101" t="str">
        <f t="shared" si="7"/>
        <v/>
      </c>
      <c r="U15" s="101" t="str">
        <f t="shared" si="7"/>
        <v/>
      </c>
      <c r="V15" s="101" t="str">
        <f t="shared" si="7"/>
        <v/>
      </c>
      <c r="W15" s="101"/>
      <c r="X15" s="102"/>
      <c r="Y15" s="101"/>
      <c r="Z15" s="102"/>
      <c r="AA15" s="102"/>
      <c r="AB15" s="101"/>
      <c r="AC15" s="101"/>
      <c r="AD15" s="180"/>
      <c r="AE15" s="101"/>
      <c r="AF15" s="101"/>
      <c r="AG15" s="101"/>
      <c r="AH15" s="101" t="str">
        <f t="shared" si="3"/>
        <v/>
      </c>
      <c r="AI15" s="101" t="str">
        <f t="shared" si="3"/>
        <v/>
      </c>
      <c r="AJ15" s="130" t="str">
        <f t="shared" si="3"/>
        <v/>
      </c>
      <c r="AK15" s="321"/>
      <c r="AL15" s="279"/>
      <c r="AM15" s="305"/>
      <c r="AN15" s="308"/>
      <c r="AO15" s="311"/>
      <c r="AP15" s="311"/>
      <c r="AQ15" s="311"/>
      <c r="AR15" s="241"/>
      <c r="AS15" s="241"/>
      <c r="AT15" s="241"/>
      <c r="AU15" s="241"/>
      <c r="AV15" s="241"/>
      <c r="AW15" s="241"/>
      <c r="AX15" s="241"/>
      <c r="AY15" s="316"/>
      <c r="AZ15" s="316"/>
      <c r="BA15" s="319"/>
    </row>
    <row r="16" spans="1:53" ht="15" customHeight="1" thickBot="1" x14ac:dyDescent="0.25">
      <c r="A16" s="294"/>
      <c r="B16" s="297"/>
      <c r="C16" s="363"/>
      <c r="D16" s="303"/>
      <c r="E16" s="147"/>
      <c r="F16" s="105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94"/>
      <c r="Y16" s="106"/>
      <c r="Z16" s="194"/>
      <c r="AA16" s="194"/>
      <c r="AB16" s="106"/>
      <c r="AC16" s="106"/>
      <c r="AD16" s="181"/>
      <c r="AE16" s="106"/>
      <c r="AF16" s="106"/>
      <c r="AG16" s="106"/>
      <c r="AH16" s="106"/>
      <c r="AI16" s="106"/>
      <c r="AJ16" s="107"/>
      <c r="AK16" s="322"/>
      <c r="AL16" s="280"/>
      <c r="AM16" s="306"/>
      <c r="AN16" s="309"/>
      <c r="AO16" s="312"/>
      <c r="AP16" s="312"/>
      <c r="AQ16" s="312"/>
      <c r="AR16" s="242"/>
      <c r="AS16" s="242"/>
      <c r="AT16" s="242"/>
      <c r="AU16" s="242"/>
      <c r="AV16" s="242"/>
      <c r="AW16" s="242"/>
      <c r="AX16" s="242"/>
      <c r="AY16" s="317"/>
      <c r="AZ16" s="317"/>
      <c r="BA16" s="320"/>
    </row>
    <row r="17" spans="1:53" ht="15" customHeight="1" x14ac:dyDescent="0.2">
      <c r="A17" s="292">
        <v>3</v>
      </c>
      <c r="B17" s="295" t="str">
        <f>IFERROR(VLOOKUP($C17,Списки!$A$1:$C$4003,2,0),"")</f>
        <v>Княгніцька Ганна Юріївна</v>
      </c>
      <c r="C17" s="355" t="s">
        <v>298</v>
      </c>
      <c r="D17" s="358" t="str">
        <f>IFERROR(VLOOKUP($C17,Списки!$A$1:$C$4003,3,0),"")</f>
        <v>інженер з охорони праці/8-17</v>
      </c>
      <c r="E17" s="145"/>
      <c r="F17" s="92" t="str">
        <f>VLOOKUP(F$7,Графік!$M$5:$P$35,3,0)</f>
        <v>Р</v>
      </c>
      <c r="G17" s="124" t="str">
        <f>VLOOKUP(G$7,Графік!$M$5:$P$35,3,0)</f>
        <v>ВВ</v>
      </c>
      <c r="H17" s="124" t="str">
        <f>VLOOKUP(H$7,Графік!$M$5:$P$35,3,0)</f>
        <v>ВВ</v>
      </c>
      <c r="I17" s="124" t="str">
        <f>VLOOKUP(I$7,Графік!$M$5:$P$35,3,0)</f>
        <v>Р</v>
      </c>
      <c r="J17" s="124" t="str">
        <f>VLOOKUP(J$7,Графік!$M$5:$P$35,3,0)</f>
        <v>Р</v>
      </c>
      <c r="K17" s="124" t="str">
        <f>VLOOKUP(K$7,Графік!$M$5:$P$35,3,0)</f>
        <v>Р</v>
      </c>
      <c r="L17" s="124" t="str">
        <f>VLOOKUP(L$7,Графік!$M$5:$P$35,3,0)</f>
        <v>Р</v>
      </c>
      <c r="M17" s="124" t="str">
        <f>VLOOKUP(M$7,Графік!$M$5:$P$35,3,0)</f>
        <v>Р</v>
      </c>
      <c r="N17" s="124" t="str">
        <f>VLOOKUP(N$7,Графік!$M$5:$P$35,3,0)</f>
        <v>ВВ</v>
      </c>
      <c r="O17" s="124" t="str">
        <f>VLOOKUP(O$7,Графік!$M$5:$P$35,3,0)</f>
        <v>ВВ</v>
      </c>
      <c r="P17" s="124" t="str">
        <f>VLOOKUP(P$7,Графік!$M$5:$P$35,3,0)</f>
        <v>Р</v>
      </c>
      <c r="Q17" s="124" t="str">
        <f>VLOOKUP(Q$7,Графік!$M$5:$P$35,3,0)</f>
        <v>Р</v>
      </c>
      <c r="R17" s="124" t="str">
        <f>VLOOKUP(R$7,Графік!$M$5:$P$35,3,0)</f>
        <v>Р</v>
      </c>
      <c r="S17" s="124" t="str">
        <f>VLOOKUP(S$7,Графік!$M$5:$P$35,3,0)</f>
        <v>Р</v>
      </c>
      <c r="T17" s="124" t="str">
        <f>VLOOKUP(T$7,Графік!$M$5:$P$35,3,0)</f>
        <v>Р</v>
      </c>
      <c r="U17" s="124" t="str">
        <f>VLOOKUP(U$7,Графік!$M$5:$P$35,3,0)</f>
        <v>ВВ</v>
      </c>
      <c r="V17" s="124" t="str">
        <f>VLOOKUP(V$7,Графік!$M$5:$P$35,3,0)</f>
        <v>ВВ</v>
      </c>
      <c r="W17" s="124" t="str">
        <f>VLOOKUP(W$7,Графік!$M$5:$P$35,3,0)</f>
        <v>Р</v>
      </c>
      <c r="X17" s="159" t="str">
        <f>VLOOKUP(X$7,Графік!$M$5:$P$35,3,0)</f>
        <v>Р</v>
      </c>
      <c r="Y17" s="124" t="str">
        <f>VLOOKUP(Y$7,Графік!$M$5:$P$35,3,0)</f>
        <v>Р</v>
      </c>
      <c r="Z17" s="159" t="str">
        <f>VLOOKUP(Z$7,Графік!$M$5:$P$35,3,0)</f>
        <v>Р</v>
      </c>
      <c r="AA17" s="159" t="str">
        <f>VLOOKUP(AA$7,Графік!$M$5:$P$35,3,0)</f>
        <v>Р</v>
      </c>
      <c r="AB17" s="124" t="str">
        <f>VLOOKUP(AB$7,Графік!$M$5:$P$35,3,0)</f>
        <v>ВВ</v>
      </c>
      <c r="AC17" s="124" t="str">
        <f>VLOOKUP(AC$7,Графік!$M$5:$P$35,3,0)</f>
        <v>ВВ</v>
      </c>
      <c r="AD17" s="188" t="str">
        <f>VLOOKUP(AD$7,Графік!$M$5:$P$35,3,0)</f>
        <v>Р</v>
      </c>
      <c r="AE17" s="124" t="str">
        <f>VLOOKUP(AE$7,Графік!$M$5:$P$35,3,0)</f>
        <v>Р</v>
      </c>
      <c r="AF17" s="124" t="str">
        <f>VLOOKUP(AF$7,Графік!$M$5:$P$35,3,0)</f>
        <v>Р</v>
      </c>
      <c r="AG17" s="124" t="str">
        <f>VLOOKUP(AG$7,Графік!$M$5:$P$35,3,0)</f>
        <v>Р</v>
      </c>
      <c r="AH17" s="124"/>
      <c r="AI17" s="124"/>
      <c r="AJ17" s="125"/>
      <c r="AK17" s="321">
        <f ca="1">SUMIF($F17:$AJ20,"Р",$F18:$AJ18)</f>
        <v>136</v>
      </c>
      <c r="AL17" s="279">
        <f ca="1">SUMIF($F19:$AJ20,"НУ",$F20:$AJ20)</f>
        <v>0</v>
      </c>
      <c r="AM17" s="305">
        <f ca="1">SUMIF(F17:AJ20,"РВ",F18:AJ18)</f>
        <v>0</v>
      </c>
      <c r="AN17" s="308">
        <f ca="1">AK17+AL17+AM17</f>
        <v>136</v>
      </c>
      <c r="AO17" s="310">
        <f t="shared" ref="AO17" si="8">COUNTIF($F17:$AJ20,"=Р")</f>
        <v>20</v>
      </c>
      <c r="AP17" s="311">
        <f>COUNTIF($F17:$AJ20,"=ВВ")</f>
        <v>8</v>
      </c>
      <c r="AQ17" s="311">
        <f>COUNTIF($F17:$AJ20,"=В")</f>
        <v>0</v>
      </c>
      <c r="AR17" s="241">
        <f>COUNTIF($F17:$AJ20,"=НА")</f>
        <v>0</v>
      </c>
      <c r="AS17" s="241">
        <f>COUNTIF(F17:AJ20,"=ТН")</f>
        <v>0</v>
      </c>
      <c r="AT17" s="241">
        <f>COUNTIF($F17:$AJ20,"=ВД")</f>
        <v>0</v>
      </c>
      <c r="AU17" s="241">
        <f>COUNTIF($F17:$AJ20,"=ВП")</f>
        <v>0</v>
      </c>
      <c r="AV17" s="241">
        <f>COUNTIF($F17:$AJ20,"=ДД")</f>
        <v>0</v>
      </c>
      <c r="AW17" s="241">
        <f>COUNTIF($F17:$AJ20,"=П")</f>
        <v>0</v>
      </c>
      <c r="AX17" s="241">
        <f>COUNTIF($F17:$AJ20,"=ПР")</f>
        <v>0</v>
      </c>
      <c r="AY17" s="316">
        <f>COUNTIF($F17:$AJ20,"=І")</f>
        <v>0</v>
      </c>
      <c r="AZ17" s="316">
        <f>COUNTIF($F17:$AJ20,"=НЗ")</f>
        <v>0</v>
      </c>
      <c r="BA17" s="318">
        <f>IF(C17&gt;1,Графік!$P$36,"")</f>
        <v>160</v>
      </c>
    </row>
    <row r="18" spans="1:53" ht="15" customHeight="1" x14ac:dyDescent="0.2">
      <c r="A18" s="293"/>
      <c r="B18" s="296"/>
      <c r="C18" s="356"/>
      <c r="D18" s="359"/>
      <c r="E18" s="146"/>
      <c r="F18" s="96">
        <f t="shared" ref="F18:R18" si="9">IF(F17="Р",8,"")</f>
        <v>8</v>
      </c>
      <c r="G18" s="97" t="str">
        <f t="shared" si="9"/>
        <v/>
      </c>
      <c r="H18" s="97" t="str">
        <f t="shared" si="9"/>
        <v/>
      </c>
      <c r="I18" s="97">
        <f t="shared" si="9"/>
        <v>8</v>
      </c>
      <c r="J18" s="97">
        <f t="shared" si="9"/>
        <v>8</v>
      </c>
      <c r="K18" s="97">
        <f t="shared" si="9"/>
        <v>8</v>
      </c>
      <c r="L18" s="97">
        <f t="shared" si="9"/>
        <v>8</v>
      </c>
      <c r="M18" s="97">
        <f t="shared" si="9"/>
        <v>8</v>
      </c>
      <c r="N18" s="97" t="str">
        <f t="shared" si="9"/>
        <v/>
      </c>
      <c r="O18" s="97" t="str">
        <f t="shared" si="9"/>
        <v/>
      </c>
      <c r="P18" s="97">
        <f t="shared" si="9"/>
        <v>8</v>
      </c>
      <c r="Q18" s="97">
        <f t="shared" si="9"/>
        <v>8</v>
      </c>
      <c r="R18" s="97">
        <f t="shared" si="9"/>
        <v>8</v>
      </c>
      <c r="S18" s="97">
        <f t="shared" ref="S18:V18" si="10">IF(S17="Р",8,"")</f>
        <v>8</v>
      </c>
      <c r="T18" s="97">
        <f t="shared" si="10"/>
        <v>8</v>
      </c>
      <c r="U18" s="97" t="str">
        <f t="shared" si="10"/>
        <v/>
      </c>
      <c r="V18" s="97" t="str">
        <f t="shared" si="10"/>
        <v/>
      </c>
      <c r="W18" s="97">
        <v>8</v>
      </c>
      <c r="X18" s="160">
        <v>8</v>
      </c>
      <c r="Y18" s="97">
        <v>8</v>
      </c>
      <c r="Z18" s="160">
        <v>8</v>
      </c>
      <c r="AA18" s="160">
        <v>8</v>
      </c>
      <c r="AB18" s="97"/>
      <c r="AC18" s="97"/>
      <c r="AD18" s="179">
        <v>8</v>
      </c>
      <c r="AE18" s="97"/>
      <c r="AF18" s="97"/>
      <c r="AG18" s="97"/>
      <c r="AH18" s="97"/>
      <c r="AI18" s="97"/>
      <c r="AJ18" s="98"/>
      <c r="AK18" s="321"/>
      <c r="AL18" s="279"/>
      <c r="AM18" s="305"/>
      <c r="AN18" s="308"/>
      <c r="AO18" s="311"/>
      <c r="AP18" s="311"/>
      <c r="AQ18" s="311"/>
      <c r="AR18" s="241"/>
      <c r="AS18" s="241"/>
      <c r="AT18" s="241"/>
      <c r="AU18" s="241"/>
      <c r="AV18" s="241"/>
      <c r="AW18" s="241"/>
      <c r="AX18" s="241"/>
      <c r="AY18" s="316"/>
      <c r="AZ18" s="316"/>
      <c r="BA18" s="319"/>
    </row>
    <row r="19" spans="1:53" ht="15" customHeight="1" x14ac:dyDescent="0.2">
      <c r="A19" s="293"/>
      <c r="B19" s="296"/>
      <c r="C19" s="356"/>
      <c r="D19" s="359"/>
      <c r="E19" s="146"/>
      <c r="F19" s="100" t="str">
        <f t="shared" ref="F19:V19" si="11">IF(F20&gt;0,"НУ","")</f>
        <v/>
      </c>
      <c r="G19" s="101" t="str">
        <f t="shared" si="11"/>
        <v/>
      </c>
      <c r="H19" s="101" t="str">
        <f t="shared" si="11"/>
        <v/>
      </c>
      <c r="I19" s="101" t="str">
        <f t="shared" si="11"/>
        <v/>
      </c>
      <c r="J19" s="101" t="str">
        <f t="shared" si="11"/>
        <v/>
      </c>
      <c r="K19" s="101" t="str">
        <f t="shared" si="11"/>
        <v/>
      </c>
      <c r="L19" s="101" t="str">
        <f t="shared" si="11"/>
        <v/>
      </c>
      <c r="M19" s="101" t="str">
        <f t="shared" si="11"/>
        <v/>
      </c>
      <c r="N19" s="101" t="str">
        <f t="shared" si="11"/>
        <v/>
      </c>
      <c r="O19" s="101" t="str">
        <f t="shared" si="11"/>
        <v/>
      </c>
      <c r="P19" s="101" t="str">
        <f t="shared" si="11"/>
        <v/>
      </c>
      <c r="Q19" s="101" t="str">
        <f t="shared" si="11"/>
        <v/>
      </c>
      <c r="R19" s="101" t="str">
        <f t="shared" si="11"/>
        <v/>
      </c>
      <c r="S19" s="101" t="str">
        <f t="shared" si="11"/>
        <v/>
      </c>
      <c r="T19" s="101" t="str">
        <f t="shared" si="11"/>
        <v/>
      </c>
      <c r="U19" s="101" t="str">
        <f t="shared" si="11"/>
        <v/>
      </c>
      <c r="V19" s="101" t="str">
        <f t="shared" si="11"/>
        <v/>
      </c>
      <c r="W19" s="101"/>
      <c r="X19" s="102"/>
      <c r="Y19" s="101"/>
      <c r="Z19" s="102"/>
      <c r="AA19" s="102"/>
      <c r="AB19" s="101"/>
      <c r="AC19" s="101"/>
      <c r="AD19" s="180"/>
      <c r="AE19" s="101"/>
      <c r="AF19" s="101"/>
      <c r="AG19" s="101"/>
      <c r="AH19" s="101" t="str">
        <f t="shared" si="3"/>
        <v/>
      </c>
      <c r="AI19" s="101" t="str">
        <f t="shared" si="3"/>
        <v/>
      </c>
      <c r="AJ19" s="130" t="str">
        <f t="shared" si="3"/>
        <v/>
      </c>
      <c r="AK19" s="321"/>
      <c r="AL19" s="279"/>
      <c r="AM19" s="305"/>
      <c r="AN19" s="308"/>
      <c r="AO19" s="311"/>
      <c r="AP19" s="311"/>
      <c r="AQ19" s="311"/>
      <c r="AR19" s="241"/>
      <c r="AS19" s="241"/>
      <c r="AT19" s="241"/>
      <c r="AU19" s="241"/>
      <c r="AV19" s="241"/>
      <c r="AW19" s="241"/>
      <c r="AX19" s="241"/>
      <c r="AY19" s="316"/>
      <c r="AZ19" s="316"/>
      <c r="BA19" s="319"/>
    </row>
    <row r="20" spans="1:53" ht="15" customHeight="1" thickBot="1" x14ac:dyDescent="0.25">
      <c r="A20" s="294"/>
      <c r="B20" s="297"/>
      <c r="C20" s="357"/>
      <c r="D20" s="360"/>
      <c r="E20" s="147"/>
      <c r="F20" s="105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94"/>
      <c r="Y20" s="106"/>
      <c r="Z20" s="194"/>
      <c r="AA20" s="194"/>
      <c r="AB20" s="106"/>
      <c r="AC20" s="106"/>
      <c r="AD20" s="181"/>
      <c r="AE20" s="106"/>
      <c r="AF20" s="106"/>
      <c r="AG20" s="106"/>
      <c r="AH20" s="106"/>
      <c r="AI20" s="106"/>
      <c r="AJ20" s="107"/>
      <c r="AK20" s="322"/>
      <c r="AL20" s="280"/>
      <c r="AM20" s="306"/>
      <c r="AN20" s="309"/>
      <c r="AO20" s="312"/>
      <c r="AP20" s="312"/>
      <c r="AQ20" s="312"/>
      <c r="AR20" s="242"/>
      <c r="AS20" s="242"/>
      <c r="AT20" s="242"/>
      <c r="AU20" s="242"/>
      <c r="AV20" s="242"/>
      <c r="AW20" s="242"/>
      <c r="AX20" s="242"/>
      <c r="AY20" s="317"/>
      <c r="AZ20" s="317"/>
      <c r="BA20" s="320"/>
    </row>
    <row r="21" spans="1:53" ht="15" customHeight="1" x14ac:dyDescent="0.2">
      <c r="A21" s="292">
        <v>4</v>
      </c>
      <c r="B21" s="295" t="str">
        <f>IFERROR(VLOOKUP($C21,Списки!$A$1:$C$4003,2,0),"")</f>
        <v>Юрченко Світлана Володимирівна</v>
      </c>
      <c r="C21" s="343" t="s">
        <v>302</v>
      </c>
      <c r="D21" s="301" t="str">
        <f>IFERROR(VLOOKUP($C21,Списки!$A$1:$C$4003,3,0),"")</f>
        <v>старший фельдшер</v>
      </c>
      <c r="E21" s="145"/>
      <c r="F21" s="92" t="str">
        <f>VLOOKUP(F$7,Графік!$M$5:$P$35,3,0)</f>
        <v>Р</v>
      </c>
      <c r="G21" s="124" t="str">
        <f>VLOOKUP(G$7,Графік!$M$5:$P$35,3,0)</f>
        <v>ВВ</v>
      </c>
      <c r="H21" s="124" t="str">
        <f>VLOOKUP(H$7,Графік!$M$5:$P$35,3,0)</f>
        <v>ВВ</v>
      </c>
      <c r="I21" s="124" t="str">
        <f>VLOOKUP(I$7,Графік!$M$5:$P$35,3,0)</f>
        <v>Р</v>
      </c>
      <c r="J21" s="124" t="str">
        <f>VLOOKUP(J$7,Графік!$M$5:$P$35,3,0)</f>
        <v>Р</v>
      </c>
      <c r="K21" s="124" t="str">
        <f>VLOOKUP(K$7,Графік!$M$5:$P$35,3,0)</f>
        <v>Р</v>
      </c>
      <c r="L21" s="124" t="str">
        <f>VLOOKUP(L$7,Графік!$M$5:$P$35,3,0)</f>
        <v>Р</v>
      </c>
      <c r="M21" s="124" t="str">
        <f>VLOOKUP(M$7,Графік!$M$5:$P$35,3,0)</f>
        <v>Р</v>
      </c>
      <c r="N21" s="124" t="str">
        <f>VLOOKUP(N$7,Графік!$M$5:$P$35,3,0)</f>
        <v>ВВ</v>
      </c>
      <c r="O21" s="124" t="str">
        <f>VLOOKUP(O$7,Графік!$M$5:$P$35,3,0)</f>
        <v>ВВ</v>
      </c>
      <c r="P21" s="124" t="str">
        <f>VLOOKUP(P$7,Графік!$M$5:$P$35,3,0)</f>
        <v>Р</v>
      </c>
      <c r="Q21" s="124" t="str">
        <f>VLOOKUP(Q$7,Графік!$M$5:$P$35,3,0)</f>
        <v>Р</v>
      </c>
      <c r="R21" s="124" t="str">
        <f>VLOOKUP(R$7,Графік!$M$5:$P$35,3,0)</f>
        <v>Р</v>
      </c>
      <c r="S21" s="124" t="str">
        <f>VLOOKUP(S$7,Графік!$M$5:$P$35,3,0)</f>
        <v>Р</v>
      </c>
      <c r="T21" s="124" t="str">
        <f>VLOOKUP(T$7,Графік!$M$5:$P$35,3,0)</f>
        <v>Р</v>
      </c>
      <c r="U21" s="124" t="str">
        <f>VLOOKUP(U$7,Графік!$M$5:$P$35,3,0)</f>
        <v>ВВ</v>
      </c>
      <c r="V21" s="124" t="str">
        <f>VLOOKUP(V$7,Графік!$M$5:$P$35,3,0)</f>
        <v>ВВ</v>
      </c>
      <c r="W21" s="124" t="str">
        <f>VLOOKUP(W$7,Графік!$M$5:$P$35,3,0)</f>
        <v>Р</v>
      </c>
      <c r="X21" s="159" t="str">
        <f>VLOOKUP(X$7,Графік!$M$5:$P$35,3,0)</f>
        <v>Р</v>
      </c>
      <c r="Y21" s="124" t="str">
        <f>VLOOKUP(Y$7,Графік!$M$5:$P$35,3,0)</f>
        <v>Р</v>
      </c>
      <c r="Z21" s="159" t="str">
        <f>VLOOKUP(Z$7,Графік!$M$5:$P$35,3,0)</f>
        <v>Р</v>
      </c>
      <c r="AA21" s="159" t="str">
        <f>VLOOKUP(AA$7,Графік!$M$5:$P$35,3,0)</f>
        <v>Р</v>
      </c>
      <c r="AB21" s="124" t="str">
        <f>VLOOKUP(AB$7,Графік!$M$5:$P$35,3,0)</f>
        <v>ВВ</v>
      </c>
      <c r="AC21" s="124" t="s">
        <v>505</v>
      </c>
      <c r="AD21" s="188" t="str">
        <f>VLOOKUP(AD$7,Графік!$M$5:$P$35,3,0)</f>
        <v>Р</v>
      </c>
      <c r="AE21" s="124" t="str">
        <f>VLOOKUP(AE$7,Графік!$M$5:$P$35,3,0)</f>
        <v>Р</v>
      </c>
      <c r="AF21" s="124" t="str">
        <f>VLOOKUP(AF$7,Графік!$M$5:$P$35,3,0)</f>
        <v>Р</v>
      </c>
      <c r="AG21" s="124" t="str">
        <f>VLOOKUP(AG$7,Графік!$M$5:$P$35,3,0)</f>
        <v>Р</v>
      </c>
      <c r="AH21" s="124"/>
      <c r="AI21" s="124"/>
      <c r="AJ21" s="125"/>
      <c r="AK21" s="321">
        <f ca="1">SUMIF($F21:$AJ24,"Р",$F22:$AJ22)</f>
        <v>136</v>
      </c>
      <c r="AL21" s="279">
        <f ca="1">SUMIF($F23:$AJ24,"НУ",$F24:$AJ24)</f>
        <v>0</v>
      </c>
      <c r="AM21" s="305">
        <f ca="1">SUMIF(F21:AJ24,"РВ",F22:AJ22)</f>
        <v>8</v>
      </c>
      <c r="AN21" s="308">
        <f ca="1">AK21+AL21+AM21</f>
        <v>144</v>
      </c>
      <c r="AO21" s="310">
        <f t="shared" ref="AO21" si="12">COUNTIF($F21:$AJ24,"=Р")</f>
        <v>20</v>
      </c>
      <c r="AP21" s="311">
        <f>COUNTIF($F21:$AJ24,"=ВВ")</f>
        <v>7</v>
      </c>
      <c r="AQ21" s="311">
        <f>COUNTIF($F21:$AJ24,"=В")</f>
        <v>0</v>
      </c>
      <c r="AR21" s="241">
        <f>COUNTIF($F21:$AJ24,"=НА")</f>
        <v>0</v>
      </c>
      <c r="AS21" s="241">
        <f>COUNTIF(F21:AJ24,"=ТН")</f>
        <v>0</v>
      </c>
      <c r="AT21" s="241">
        <f>COUNTIF($F21:$AJ24,"=ВД")</f>
        <v>0</v>
      </c>
      <c r="AU21" s="241">
        <f>COUNTIF($F21:$AJ24,"=ВП")</f>
        <v>0</v>
      </c>
      <c r="AV21" s="241">
        <f>COUNTIF($F21:$AJ24,"=ДД")</f>
        <v>0</v>
      </c>
      <c r="AW21" s="241">
        <f>COUNTIF($F21:$AJ24,"=П")</f>
        <v>0</v>
      </c>
      <c r="AX21" s="241">
        <f>COUNTIF($F21:$AJ24,"=ПР")</f>
        <v>0</v>
      </c>
      <c r="AY21" s="316">
        <f>COUNTIF($F21:$AJ24,"=І")</f>
        <v>0</v>
      </c>
      <c r="AZ21" s="316">
        <f>COUNTIF($F21:$AJ24,"=НЗ")</f>
        <v>0</v>
      </c>
      <c r="BA21" s="318">
        <f>IF(C21&gt;1,Графік!$P$36,"")</f>
        <v>160</v>
      </c>
    </row>
    <row r="22" spans="1:53" ht="15" customHeight="1" x14ac:dyDescent="0.2">
      <c r="A22" s="293"/>
      <c r="B22" s="296"/>
      <c r="C22" s="299"/>
      <c r="D22" s="302"/>
      <c r="E22" s="146"/>
      <c r="F22" s="96">
        <f t="shared" ref="F22:R22" si="13">IF(F21="Р",8,"")</f>
        <v>8</v>
      </c>
      <c r="G22" s="97" t="str">
        <f t="shared" si="13"/>
        <v/>
      </c>
      <c r="H22" s="97" t="str">
        <f t="shared" si="13"/>
        <v/>
      </c>
      <c r="I22" s="97">
        <f t="shared" si="13"/>
        <v>8</v>
      </c>
      <c r="J22" s="97">
        <f t="shared" si="13"/>
        <v>8</v>
      </c>
      <c r="K22" s="97">
        <f t="shared" si="13"/>
        <v>8</v>
      </c>
      <c r="L22" s="97">
        <f t="shared" si="13"/>
        <v>8</v>
      </c>
      <c r="M22" s="97">
        <f t="shared" si="13"/>
        <v>8</v>
      </c>
      <c r="N22" s="97" t="str">
        <f t="shared" si="13"/>
        <v/>
      </c>
      <c r="O22" s="97" t="str">
        <f t="shared" si="13"/>
        <v/>
      </c>
      <c r="P22" s="97">
        <f t="shared" si="13"/>
        <v>8</v>
      </c>
      <c r="Q22" s="97">
        <f t="shared" si="13"/>
        <v>8</v>
      </c>
      <c r="R22" s="97">
        <f t="shared" si="13"/>
        <v>8</v>
      </c>
      <c r="S22" s="97">
        <f t="shared" ref="S22:T22" si="14">IF(S21="Р",8,"")</f>
        <v>8</v>
      </c>
      <c r="T22" s="97">
        <f t="shared" si="14"/>
        <v>8</v>
      </c>
      <c r="U22" s="97"/>
      <c r="V22" s="97"/>
      <c r="W22" s="97">
        <v>8</v>
      </c>
      <c r="X22" s="160">
        <v>8</v>
      </c>
      <c r="Y22" s="97">
        <v>8</v>
      </c>
      <c r="Z22" s="160">
        <v>8</v>
      </c>
      <c r="AA22" s="160">
        <v>8</v>
      </c>
      <c r="AB22" s="97"/>
      <c r="AC22" s="97">
        <v>8</v>
      </c>
      <c r="AD22" s="179">
        <v>8</v>
      </c>
      <c r="AE22" s="97"/>
      <c r="AF22" s="97"/>
      <c r="AG22" s="97"/>
      <c r="AH22" s="97"/>
      <c r="AI22" s="97"/>
      <c r="AJ22" s="98"/>
      <c r="AK22" s="321"/>
      <c r="AL22" s="279"/>
      <c r="AM22" s="305"/>
      <c r="AN22" s="308"/>
      <c r="AO22" s="311"/>
      <c r="AP22" s="311"/>
      <c r="AQ22" s="311"/>
      <c r="AR22" s="241"/>
      <c r="AS22" s="241"/>
      <c r="AT22" s="241"/>
      <c r="AU22" s="241"/>
      <c r="AV22" s="241"/>
      <c r="AW22" s="241"/>
      <c r="AX22" s="241"/>
      <c r="AY22" s="316"/>
      <c r="AZ22" s="316"/>
      <c r="BA22" s="319"/>
    </row>
    <row r="23" spans="1:53" ht="15" customHeight="1" x14ac:dyDescent="0.2">
      <c r="A23" s="293"/>
      <c r="B23" s="296"/>
      <c r="C23" s="299"/>
      <c r="D23" s="302"/>
      <c r="E23" s="146"/>
      <c r="F23" s="100" t="str">
        <f t="shared" ref="F23:T23" si="15">IF(F24&gt;0,"НУ","")</f>
        <v/>
      </c>
      <c r="G23" s="101" t="str">
        <f t="shared" si="15"/>
        <v/>
      </c>
      <c r="H23" s="101" t="str">
        <f t="shared" si="15"/>
        <v/>
      </c>
      <c r="I23" s="101" t="str">
        <f t="shared" si="15"/>
        <v/>
      </c>
      <c r="J23" s="101" t="str">
        <f t="shared" si="15"/>
        <v/>
      </c>
      <c r="K23" s="101" t="str">
        <f t="shared" si="15"/>
        <v/>
      </c>
      <c r="L23" s="101" t="str">
        <f t="shared" si="15"/>
        <v/>
      </c>
      <c r="M23" s="101" t="str">
        <f t="shared" si="15"/>
        <v/>
      </c>
      <c r="N23" s="101" t="str">
        <f t="shared" si="15"/>
        <v/>
      </c>
      <c r="O23" s="101" t="str">
        <f t="shared" si="15"/>
        <v/>
      </c>
      <c r="P23" s="101" t="str">
        <f t="shared" si="15"/>
        <v/>
      </c>
      <c r="Q23" s="101" t="str">
        <f t="shared" si="15"/>
        <v/>
      </c>
      <c r="R23" s="101" t="str">
        <f t="shared" si="15"/>
        <v/>
      </c>
      <c r="S23" s="101" t="str">
        <f t="shared" si="15"/>
        <v/>
      </c>
      <c r="T23" s="101" t="str">
        <f t="shared" si="15"/>
        <v/>
      </c>
      <c r="U23" s="101"/>
      <c r="V23" s="101"/>
      <c r="W23" s="101"/>
      <c r="X23" s="102"/>
      <c r="Y23" s="101"/>
      <c r="Z23" s="102"/>
      <c r="AA23" s="102"/>
      <c r="AB23" s="101"/>
      <c r="AC23" s="101"/>
      <c r="AD23" s="180"/>
      <c r="AE23" s="101"/>
      <c r="AF23" s="101"/>
      <c r="AG23" s="101"/>
      <c r="AH23" s="101" t="str">
        <f t="shared" si="3"/>
        <v/>
      </c>
      <c r="AI23" s="101" t="str">
        <f t="shared" si="3"/>
        <v/>
      </c>
      <c r="AJ23" s="130" t="str">
        <f t="shared" si="3"/>
        <v/>
      </c>
      <c r="AK23" s="321"/>
      <c r="AL23" s="279"/>
      <c r="AM23" s="305"/>
      <c r="AN23" s="308"/>
      <c r="AO23" s="311"/>
      <c r="AP23" s="311"/>
      <c r="AQ23" s="311"/>
      <c r="AR23" s="241"/>
      <c r="AS23" s="241"/>
      <c r="AT23" s="241"/>
      <c r="AU23" s="241"/>
      <c r="AV23" s="241"/>
      <c r="AW23" s="241"/>
      <c r="AX23" s="241"/>
      <c r="AY23" s="316"/>
      <c r="AZ23" s="316"/>
      <c r="BA23" s="319"/>
    </row>
    <row r="24" spans="1:53" ht="15" customHeight="1" thickBot="1" x14ac:dyDescent="0.25">
      <c r="A24" s="294"/>
      <c r="B24" s="297"/>
      <c r="C24" s="300"/>
      <c r="D24" s="303"/>
      <c r="E24" s="147"/>
      <c r="F24" s="105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94"/>
      <c r="Y24" s="106"/>
      <c r="Z24" s="194"/>
      <c r="AA24" s="194"/>
      <c r="AB24" s="106"/>
      <c r="AC24" s="106"/>
      <c r="AD24" s="181"/>
      <c r="AE24" s="106"/>
      <c r="AF24" s="106"/>
      <c r="AG24" s="106"/>
      <c r="AH24" s="106"/>
      <c r="AI24" s="106"/>
      <c r="AJ24" s="107"/>
      <c r="AK24" s="322"/>
      <c r="AL24" s="280"/>
      <c r="AM24" s="306"/>
      <c r="AN24" s="309"/>
      <c r="AO24" s="312"/>
      <c r="AP24" s="312"/>
      <c r="AQ24" s="312"/>
      <c r="AR24" s="242"/>
      <c r="AS24" s="242"/>
      <c r="AT24" s="242"/>
      <c r="AU24" s="242"/>
      <c r="AV24" s="242"/>
      <c r="AW24" s="242"/>
      <c r="AX24" s="242"/>
      <c r="AY24" s="317"/>
      <c r="AZ24" s="317"/>
      <c r="BA24" s="320"/>
    </row>
    <row r="25" spans="1:53" ht="15" customHeight="1" x14ac:dyDescent="0.2">
      <c r="A25" s="348">
        <v>5</v>
      </c>
      <c r="B25" s="295" t="str">
        <f>IFERROR(VLOOKUP($C25,Списки!$A$1:$C$4003,2,0),"")</f>
        <v>Данилюк  Ігор  Миколайович</v>
      </c>
      <c r="C25" s="343" t="s">
        <v>306</v>
      </c>
      <c r="D25" s="301" t="str">
        <f>IFERROR(VLOOKUP($C25,Списки!$A$1:$C$4003,3,0),"")</f>
        <v>начальник дільниці/8-17</v>
      </c>
      <c r="E25" s="145"/>
      <c r="F25" s="92" t="str">
        <f>VLOOKUP(F$7,Графік!$M$5:$P$35,3,0)</f>
        <v>Р</v>
      </c>
      <c r="G25" s="124" t="str">
        <f>VLOOKUP(G$7,Графік!$M$5:$P$35,3,0)</f>
        <v>ВВ</v>
      </c>
      <c r="H25" s="124" t="str">
        <f>VLOOKUP(H$7,Графік!$M$5:$P$35,3,0)</f>
        <v>ВВ</v>
      </c>
      <c r="I25" s="124" t="str">
        <f>VLOOKUP(I$7,Графік!$M$5:$P$35,3,0)</f>
        <v>Р</v>
      </c>
      <c r="J25" s="124" t="str">
        <f>VLOOKUP(J$7,Графік!$M$5:$P$35,3,0)</f>
        <v>Р</v>
      </c>
      <c r="K25" s="124" t="str">
        <f>VLOOKUP(K$7,Графік!$M$5:$P$35,3,0)</f>
        <v>Р</v>
      </c>
      <c r="L25" s="124" t="str">
        <f>VLOOKUP(L$7,Графік!$M$5:$P$35,3,0)</f>
        <v>Р</v>
      </c>
      <c r="M25" s="124" t="str">
        <f>VLOOKUP(M$7,Графік!$M$5:$P$35,3,0)</f>
        <v>Р</v>
      </c>
      <c r="N25" s="124" t="str">
        <f>VLOOKUP(N$7,Графік!$M$5:$P$35,3,0)</f>
        <v>ВВ</v>
      </c>
      <c r="O25" s="124" t="str">
        <f>VLOOKUP(O$7,Графік!$M$5:$P$35,3,0)</f>
        <v>ВВ</v>
      </c>
      <c r="P25" s="124" t="str">
        <f>VLOOKUP(P$7,Графік!$M$5:$P$35,3,0)</f>
        <v>Р</v>
      </c>
      <c r="Q25" s="124" t="str">
        <f>VLOOKUP(Q$7,Графік!$M$5:$P$35,3,0)</f>
        <v>Р</v>
      </c>
      <c r="R25" s="124" t="str">
        <f>VLOOKUP(R$7,Графік!$M$5:$P$35,3,0)</f>
        <v>Р</v>
      </c>
      <c r="S25" s="124" t="str">
        <f>VLOOKUP(S$7,Графік!$M$5:$P$35,3,0)</f>
        <v>Р</v>
      </c>
      <c r="T25" s="124" t="str">
        <f>VLOOKUP(T$7,Графік!$M$5:$P$35,3,0)</f>
        <v>Р</v>
      </c>
      <c r="U25" s="124" t="str">
        <f>VLOOKUP(U$7,Графік!$M$5:$P$35,3,0)</f>
        <v>ВВ</v>
      </c>
      <c r="V25" s="124" t="str">
        <f>VLOOKUP(V$7,Графік!$M$5:$P$35,3,0)</f>
        <v>ВВ</v>
      </c>
      <c r="W25" s="124" t="str">
        <f>VLOOKUP(W$7,Графік!$M$5:$P$35,3,0)</f>
        <v>Р</v>
      </c>
      <c r="X25" s="159" t="str">
        <f>VLOOKUP(X$7,Графік!$M$5:$P$35,3,0)</f>
        <v>Р</v>
      </c>
      <c r="Y25" s="124" t="str">
        <f>VLOOKUP(Y$7,Графік!$M$5:$P$35,3,0)</f>
        <v>Р</v>
      </c>
      <c r="Z25" s="159" t="str">
        <f>VLOOKUP(Z$7,Графік!$M$5:$P$35,3,0)</f>
        <v>Р</v>
      </c>
      <c r="AA25" s="159" t="str">
        <f>VLOOKUP(AA$7,Графік!$M$5:$P$35,3,0)</f>
        <v>Р</v>
      </c>
      <c r="AB25" s="124" t="str">
        <f>VLOOKUP(AB$7,Графік!$M$5:$P$35,3,0)</f>
        <v>ВВ</v>
      </c>
      <c r="AC25" s="124" t="str">
        <f>VLOOKUP(AC$7,Графік!$M$5:$P$35,3,0)</f>
        <v>ВВ</v>
      </c>
      <c r="AD25" s="188" t="str">
        <f>VLOOKUP(AD$7,Графік!$M$5:$P$35,3,0)</f>
        <v>Р</v>
      </c>
      <c r="AE25" s="124" t="str">
        <f>VLOOKUP(AE$7,Графік!$M$5:$P$35,3,0)</f>
        <v>Р</v>
      </c>
      <c r="AF25" s="124" t="str">
        <f>VLOOKUP(AF$7,Графік!$M$5:$P$35,3,0)</f>
        <v>Р</v>
      </c>
      <c r="AG25" s="124" t="str">
        <f>VLOOKUP(AG$7,Графік!$M$5:$P$35,3,0)</f>
        <v>Р</v>
      </c>
      <c r="AH25" s="124"/>
      <c r="AI25" s="124"/>
      <c r="AJ25" s="125"/>
      <c r="AK25" s="321">
        <f ca="1">SUMIF($F25:$AJ28,"Р",$F26:$AJ26)</f>
        <v>136</v>
      </c>
      <c r="AL25" s="279">
        <f ca="1">SUMIF($F27:$AJ28,"НУ",$F28:$AJ28)</f>
        <v>0</v>
      </c>
      <c r="AM25" s="305">
        <f ca="1">SUMIF(F25:AJ28,"РВ",F26:AJ26)</f>
        <v>0</v>
      </c>
      <c r="AN25" s="308">
        <f ca="1">AK25+AL25+AM25</f>
        <v>136</v>
      </c>
      <c r="AO25" s="310">
        <f t="shared" ref="AO25" si="16">COUNTIF($F25:$AJ28,"=Р")</f>
        <v>20</v>
      </c>
      <c r="AP25" s="311">
        <f>COUNTIF($F25:$AJ28,"=ВВ")</f>
        <v>8</v>
      </c>
      <c r="AQ25" s="311">
        <f>COUNTIF($F25:$AJ28,"=В")</f>
        <v>0</v>
      </c>
      <c r="AR25" s="241">
        <f>COUNTIF($F25:$AJ28,"=НА")</f>
        <v>0</v>
      </c>
      <c r="AS25" s="241">
        <f>COUNTIF(F25:AJ28,"=ТН")</f>
        <v>0</v>
      </c>
      <c r="AT25" s="241">
        <f>COUNTIF($F25:$AJ28,"=ВД")</f>
        <v>0</v>
      </c>
      <c r="AU25" s="241">
        <f>COUNTIF($F25:$AJ28,"=ВП")</f>
        <v>0</v>
      </c>
      <c r="AV25" s="241">
        <f>COUNTIF($F25:$AJ28,"=ДД")</f>
        <v>0</v>
      </c>
      <c r="AW25" s="241">
        <f>COUNTIF($F25:$AJ28,"=П")</f>
        <v>0</v>
      </c>
      <c r="AX25" s="241">
        <f>COUNTIF($F25:$AJ28,"=ПР")</f>
        <v>0</v>
      </c>
      <c r="AY25" s="316">
        <f>COUNTIF($F25:$AJ28,"=І")</f>
        <v>0</v>
      </c>
      <c r="AZ25" s="316">
        <f>COUNTIF($F25:$AJ28,"=НЗ")</f>
        <v>0</v>
      </c>
      <c r="BA25" s="318">
        <f>IF(C25&gt;1,Графік!$P$36,"")</f>
        <v>160</v>
      </c>
    </row>
    <row r="26" spans="1:53" ht="15" customHeight="1" x14ac:dyDescent="0.2">
      <c r="A26" s="349"/>
      <c r="B26" s="296"/>
      <c r="C26" s="299"/>
      <c r="D26" s="302"/>
      <c r="E26" s="146"/>
      <c r="F26" s="96">
        <f t="shared" ref="F26:R26" si="17">IF(F25="Р",8,"")</f>
        <v>8</v>
      </c>
      <c r="G26" s="97" t="str">
        <f t="shared" si="17"/>
        <v/>
      </c>
      <c r="H26" s="97" t="str">
        <f t="shared" si="17"/>
        <v/>
      </c>
      <c r="I26" s="97">
        <f t="shared" si="17"/>
        <v>8</v>
      </c>
      <c r="J26" s="97">
        <f t="shared" si="17"/>
        <v>8</v>
      </c>
      <c r="K26" s="97">
        <f t="shared" si="17"/>
        <v>8</v>
      </c>
      <c r="L26" s="97">
        <f t="shared" si="17"/>
        <v>8</v>
      </c>
      <c r="M26" s="97">
        <f t="shared" si="17"/>
        <v>8</v>
      </c>
      <c r="N26" s="97" t="str">
        <f t="shared" si="17"/>
        <v/>
      </c>
      <c r="O26" s="97" t="str">
        <f t="shared" si="17"/>
        <v/>
      </c>
      <c r="P26" s="97">
        <f t="shared" si="17"/>
        <v>8</v>
      </c>
      <c r="Q26" s="97">
        <f t="shared" si="17"/>
        <v>8</v>
      </c>
      <c r="R26" s="97">
        <f t="shared" si="17"/>
        <v>8</v>
      </c>
      <c r="S26" s="97">
        <f t="shared" ref="S26:V26" si="18">IF(S25="Р",8,"")</f>
        <v>8</v>
      </c>
      <c r="T26" s="97">
        <f t="shared" si="18"/>
        <v>8</v>
      </c>
      <c r="U26" s="97" t="str">
        <f t="shared" si="18"/>
        <v/>
      </c>
      <c r="V26" s="97" t="str">
        <f t="shared" si="18"/>
        <v/>
      </c>
      <c r="W26" s="97">
        <v>8</v>
      </c>
      <c r="X26" s="160">
        <v>8</v>
      </c>
      <c r="Y26" s="97">
        <v>8</v>
      </c>
      <c r="Z26" s="160">
        <v>8</v>
      </c>
      <c r="AA26" s="160">
        <v>8</v>
      </c>
      <c r="AB26" s="97"/>
      <c r="AC26" s="97"/>
      <c r="AD26" s="179">
        <v>8</v>
      </c>
      <c r="AE26" s="97"/>
      <c r="AF26" s="97"/>
      <c r="AG26" s="97"/>
      <c r="AH26" s="97"/>
      <c r="AI26" s="97"/>
      <c r="AJ26" s="98"/>
      <c r="AK26" s="321"/>
      <c r="AL26" s="279"/>
      <c r="AM26" s="305"/>
      <c r="AN26" s="308"/>
      <c r="AO26" s="311"/>
      <c r="AP26" s="311"/>
      <c r="AQ26" s="311"/>
      <c r="AR26" s="241"/>
      <c r="AS26" s="241"/>
      <c r="AT26" s="241"/>
      <c r="AU26" s="241"/>
      <c r="AV26" s="241"/>
      <c r="AW26" s="241"/>
      <c r="AX26" s="241"/>
      <c r="AY26" s="316"/>
      <c r="AZ26" s="316"/>
      <c r="BA26" s="319"/>
    </row>
    <row r="27" spans="1:53" ht="15" customHeight="1" x14ac:dyDescent="0.2">
      <c r="A27" s="349"/>
      <c r="B27" s="296"/>
      <c r="C27" s="299"/>
      <c r="D27" s="302"/>
      <c r="E27" s="146"/>
      <c r="F27" s="100" t="str">
        <f t="shared" ref="F27:V27" si="19">IF(F28&gt;0,"НУ","")</f>
        <v/>
      </c>
      <c r="G27" s="101" t="str">
        <f t="shared" si="19"/>
        <v/>
      </c>
      <c r="H27" s="101" t="str">
        <f t="shared" si="19"/>
        <v/>
      </c>
      <c r="I27" s="101" t="str">
        <f t="shared" si="19"/>
        <v/>
      </c>
      <c r="J27" s="101" t="str">
        <f t="shared" si="19"/>
        <v/>
      </c>
      <c r="K27" s="101" t="str">
        <f t="shared" si="19"/>
        <v/>
      </c>
      <c r="L27" s="101" t="str">
        <f t="shared" si="19"/>
        <v/>
      </c>
      <c r="M27" s="101" t="str">
        <f t="shared" si="19"/>
        <v/>
      </c>
      <c r="N27" s="101" t="str">
        <f t="shared" si="19"/>
        <v/>
      </c>
      <c r="O27" s="101" t="str">
        <f t="shared" si="19"/>
        <v/>
      </c>
      <c r="P27" s="101" t="str">
        <f t="shared" si="19"/>
        <v/>
      </c>
      <c r="Q27" s="101" t="str">
        <f t="shared" si="19"/>
        <v/>
      </c>
      <c r="R27" s="101" t="str">
        <f t="shared" si="19"/>
        <v/>
      </c>
      <c r="S27" s="101" t="str">
        <f t="shared" si="19"/>
        <v/>
      </c>
      <c r="T27" s="101" t="str">
        <f t="shared" si="19"/>
        <v/>
      </c>
      <c r="U27" s="101" t="str">
        <f t="shared" si="19"/>
        <v/>
      </c>
      <c r="V27" s="101" t="str">
        <f t="shared" si="19"/>
        <v/>
      </c>
      <c r="W27" s="101"/>
      <c r="X27" s="102"/>
      <c r="Y27" s="101"/>
      <c r="Z27" s="102"/>
      <c r="AA27" s="102"/>
      <c r="AB27" s="101"/>
      <c r="AC27" s="101"/>
      <c r="AD27" s="180"/>
      <c r="AE27" s="101"/>
      <c r="AF27" s="101"/>
      <c r="AG27" s="101"/>
      <c r="AH27" s="101" t="str">
        <f t="shared" si="3"/>
        <v/>
      </c>
      <c r="AI27" s="101" t="str">
        <f t="shared" si="3"/>
        <v/>
      </c>
      <c r="AJ27" s="130" t="str">
        <f t="shared" si="3"/>
        <v/>
      </c>
      <c r="AK27" s="321"/>
      <c r="AL27" s="279"/>
      <c r="AM27" s="305"/>
      <c r="AN27" s="308"/>
      <c r="AO27" s="311"/>
      <c r="AP27" s="311"/>
      <c r="AQ27" s="311"/>
      <c r="AR27" s="241"/>
      <c r="AS27" s="241"/>
      <c r="AT27" s="241"/>
      <c r="AU27" s="241"/>
      <c r="AV27" s="241"/>
      <c r="AW27" s="241"/>
      <c r="AX27" s="241"/>
      <c r="AY27" s="316"/>
      <c r="AZ27" s="316"/>
      <c r="BA27" s="319"/>
    </row>
    <row r="28" spans="1:53" ht="15" customHeight="1" thickBot="1" x14ac:dyDescent="0.25">
      <c r="A28" s="350"/>
      <c r="B28" s="297"/>
      <c r="C28" s="300"/>
      <c r="D28" s="303"/>
      <c r="E28" s="147"/>
      <c r="F28" s="105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94"/>
      <c r="Y28" s="106"/>
      <c r="Z28" s="194"/>
      <c r="AA28" s="194"/>
      <c r="AB28" s="106"/>
      <c r="AC28" s="106"/>
      <c r="AD28" s="181"/>
      <c r="AE28" s="106"/>
      <c r="AF28" s="106"/>
      <c r="AG28" s="106"/>
      <c r="AH28" s="106"/>
      <c r="AI28" s="106"/>
      <c r="AJ28" s="107"/>
      <c r="AK28" s="322"/>
      <c r="AL28" s="280"/>
      <c r="AM28" s="306"/>
      <c r="AN28" s="309"/>
      <c r="AO28" s="312"/>
      <c r="AP28" s="312"/>
      <c r="AQ28" s="312"/>
      <c r="AR28" s="242"/>
      <c r="AS28" s="242"/>
      <c r="AT28" s="242"/>
      <c r="AU28" s="242"/>
      <c r="AV28" s="242"/>
      <c r="AW28" s="242"/>
      <c r="AX28" s="242"/>
      <c r="AY28" s="317"/>
      <c r="AZ28" s="317"/>
      <c r="BA28" s="320"/>
    </row>
    <row r="29" spans="1:53" ht="15" customHeight="1" x14ac:dyDescent="0.2">
      <c r="A29" s="292">
        <v>6</v>
      </c>
      <c r="B29" s="295" t="str">
        <f>IFERROR(VLOOKUP($C29,Списки!$A$1:$C$4003,2,0),"")</f>
        <v>Констанчан Віталій Миколайович</v>
      </c>
      <c r="C29" s="343" t="s">
        <v>309</v>
      </c>
      <c r="D29" s="301" t="str">
        <f>IFERROR(VLOOKUP($C29,Списки!$A$1:$C$4003,3,0),"")</f>
        <v>начальник дільниці/8-17</v>
      </c>
      <c r="E29" s="145"/>
      <c r="F29" s="92" t="str">
        <f>VLOOKUP(F$7,Графік!$M$5:$P$35,3,0)</f>
        <v>Р</v>
      </c>
      <c r="G29" s="124" t="str">
        <f>VLOOKUP(G$7,Графік!$M$5:$P$35,3,0)</f>
        <v>ВВ</v>
      </c>
      <c r="H29" s="124" t="str">
        <f>VLOOKUP(H$7,Графік!$M$5:$P$35,3,0)</f>
        <v>ВВ</v>
      </c>
      <c r="I29" s="124" t="str">
        <f>VLOOKUP(I$7,Графік!$M$5:$P$35,3,0)</f>
        <v>Р</v>
      </c>
      <c r="J29" s="124" t="str">
        <f>VLOOKUP(J$7,Графік!$M$5:$P$35,3,0)</f>
        <v>Р</v>
      </c>
      <c r="K29" s="124" t="str">
        <f>VLOOKUP(K$7,Графік!$M$5:$P$35,3,0)</f>
        <v>Р</v>
      </c>
      <c r="L29" s="124" t="str">
        <f>VLOOKUP(L$7,Графік!$M$5:$P$35,3,0)</f>
        <v>Р</v>
      </c>
      <c r="M29" s="124" t="str">
        <f>VLOOKUP(M$7,Графік!$M$5:$P$35,3,0)</f>
        <v>Р</v>
      </c>
      <c r="N29" s="124" t="str">
        <f>VLOOKUP(N$7,Графік!$M$5:$P$35,3,0)</f>
        <v>ВВ</v>
      </c>
      <c r="O29" s="124" t="str">
        <f>VLOOKUP(O$7,Графік!$M$5:$P$35,3,0)</f>
        <v>ВВ</v>
      </c>
      <c r="P29" s="124" t="str">
        <f>VLOOKUP(P$7,Графік!$M$5:$P$35,3,0)</f>
        <v>Р</v>
      </c>
      <c r="Q29" s="124" t="str">
        <f>VLOOKUP(Q$7,Графік!$M$5:$P$35,3,0)</f>
        <v>Р</v>
      </c>
      <c r="R29" s="124" t="str">
        <f>VLOOKUP(R$7,Графік!$M$5:$P$35,3,0)</f>
        <v>Р</v>
      </c>
      <c r="S29" s="124" t="str">
        <f>VLOOKUP(S$7,Графік!$M$5:$P$35,3,0)</f>
        <v>Р</v>
      </c>
      <c r="T29" s="124" t="str">
        <f>VLOOKUP(T$7,Графік!$M$5:$P$35,3,0)</f>
        <v>Р</v>
      </c>
      <c r="U29" s="124" t="str">
        <f>VLOOKUP(U$7,Графік!$M$5:$P$35,3,0)</f>
        <v>ВВ</v>
      </c>
      <c r="V29" s="124" t="str">
        <f>VLOOKUP(V$7,Графік!$M$5:$P$35,3,0)</f>
        <v>ВВ</v>
      </c>
      <c r="W29" s="124" t="str">
        <f>VLOOKUP(W$7,Графік!$M$5:$P$35,3,0)</f>
        <v>Р</v>
      </c>
      <c r="X29" s="159" t="str">
        <f>VLOOKUP(X$7,Графік!$M$5:$P$35,3,0)</f>
        <v>Р</v>
      </c>
      <c r="Y29" s="124" t="str">
        <f>VLOOKUP(Y$7,Графік!$M$5:$P$35,3,0)</f>
        <v>Р</v>
      </c>
      <c r="Z29" s="159" t="str">
        <f>VLOOKUP(Z$7,Графік!$M$5:$P$35,3,0)</f>
        <v>Р</v>
      </c>
      <c r="AA29" s="159" t="str">
        <f>VLOOKUP(AA$7,Графік!$M$5:$P$35,3,0)</f>
        <v>Р</v>
      </c>
      <c r="AB29" s="124" t="str">
        <f>VLOOKUP(AB$7,Графік!$M$5:$P$35,3,0)</f>
        <v>ВВ</v>
      </c>
      <c r="AC29" s="124" t="str">
        <f>VLOOKUP(AC$7,Графік!$M$5:$P$35,3,0)</f>
        <v>ВВ</v>
      </c>
      <c r="AD29" s="188" t="str">
        <f>VLOOKUP(AD$7,Графік!$M$5:$P$35,3,0)</f>
        <v>Р</v>
      </c>
      <c r="AE29" s="124" t="str">
        <f>VLOOKUP(AE$7,Графік!$M$5:$P$35,3,0)</f>
        <v>Р</v>
      </c>
      <c r="AF29" s="124" t="str">
        <f>VLOOKUP(AF$7,Графік!$M$5:$P$35,3,0)</f>
        <v>Р</v>
      </c>
      <c r="AG29" s="124" t="str">
        <f>VLOOKUP(AG$7,Графік!$M$5:$P$35,3,0)</f>
        <v>Р</v>
      </c>
      <c r="AH29" s="124"/>
      <c r="AI29" s="124"/>
      <c r="AJ29" s="125"/>
      <c r="AK29" s="321">
        <f ca="1">SUMIF($F29:$AJ32,"Р",$F30:$AJ30)</f>
        <v>136</v>
      </c>
      <c r="AL29" s="279">
        <f ca="1">SUMIF($F31:$AJ32,"НУ",$F32:$AJ32)</f>
        <v>3</v>
      </c>
      <c r="AM29" s="305">
        <f ca="1">SUMIF(F29:AJ32,"РВ",F30:AJ30)</f>
        <v>0</v>
      </c>
      <c r="AN29" s="308">
        <f ca="1">AK29+AL29+AM29</f>
        <v>139</v>
      </c>
      <c r="AO29" s="310">
        <f t="shared" ref="AO29" si="20">COUNTIF($F29:$AJ32,"=Р")</f>
        <v>20</v>
      </c>
      <c r="AP29" s="311">
        <f>COUNTIF($F29:$AJ32,"=ВВ")</f>
        <v>8</v>
      </c>
      <c r="AQ29" s="311">
        <f>COUNTIF($F29:$AJ32,"=В")</f>
        <v>0</v>
      </c>
      <c r="AR29" s="241">
        <f>COUNTIF($F29:$AJ32,"=НА")</f>
        <v>0</v>
      </c>
      <c r="AS29" s="241">
        <f>COUNTIF(F29:AJ32,"=ТН")</f>
        <v>0</v>
      </c>
      <c r="AT29" s="241">
        <f>COUNTIF($F29:$AJ32,"=ВД")</f>
        <v>0</v>
      </c>
      <c r="AU29" s="241">
        <f>COUNTIF($F29:$AJ32,"=ВП")</f>
        <v>0</v>
      </c>
      <c r="AV29" s="241">
        <f>COUNTIF($F29:$AJ32,"=ДД")</f>
        <v>0</v>
      </c>
      <c r="AW29" s="241">
        <f>COUNTIF($F29:$AJ32,"=П")</f>
        <v>0</v>
      </c>
      <c r="AX29" s="241">
        <f>COUNTIF($F29:$AJ32,"=ПР")</f>
        <v>0</v>
      </c>
      <c r="AY29" s="316">
        <f>COUNTIF($F29:$AJ32,"=І")</f>
        <v>0</v>
      </c>
      <c r="AZ29" s="316">
        <f>COUNTIF($F29:$AJ32,"=НЗ")</f>
        <v>0</v>
      </c>
      <c r="BA29" s="318">
        <f>IF(C29&gt;1,Графік!$P$36,"")</f>
        <v>160</v>
      </c>
    </row>
    <row r="30" spans="1:53" ht="15" customHeight="1" x14ac:dyDescent="0.2">
      <c r="A30" s="293"/>
      <c r="B30" s="296"/>
      <c r="C30" s="299"/>
      <c r="D30" s="302"/>
      <c r="E30" s="146"/>
      <c r="F30" s="96">
        <f t="shared" ref="F30:R30" si="21">IF(F29="Р",8,"")</f>
        <v>8</v>
      </c>
      <c r="G30" s="97" t="str">
        <f t="shared" si="21"/>
        <v/>
      </c>
      <c r="H30" s="97" t="str">
        <f t="shared" si="21"/>
        <v/>
      </c>
      <c r="I30" s="97">
        <f t="shared" si="21"/>
        <v>8</v>
      </c>
      <c r="J30" s="97">
        <f t="shared" si="21"/>
        <v>8</v>
      </c>
      <c r="K30" s="97">
        <f t="shared" si="21"/>
        <v>8</v>
      </c>
      <c r="L30" s="97">
        <f t="shared" si="21"/>
        <v>8</v>
      </c>
      <c r="M30" s="97">
        <f t="shared" si="21"/>
        <v>8</v>
      </c>
      <c r="N30" s="97" t="str">
        <f t="shared" si="21"/>
        <v/>
      </c>
      <c r="O30" s="97" t="str">
        <f t="shared" si="21"/>
        <v/>
      </c>
      <c r="P30" s="97">
        <f t="shared" si="21"/>
        <v>8</v>
      </c>
      <c r="Q30" s="97">
        <f t="shared" si="21"/>
        <v>8</v>
      </c>
      <c r="R30" s="97">
        <f t="shared" si="21"/>
        <v>8</v>
      </c>
      <c r="S30" s="97">
        <f t="shared" ref="S30:V30" si="22">IF(S29="Р",8,"")</f>
        <v>8</v>
      </c>
      <c r="T30" s="97">
        <f t="shared" si="22"/>
        <v>8</v>
      </c>
      <c r="U30" s="97" t="str">
        <f t="shared" si="22"/>
        <v/>
      </c>
      <c r="V30" s="97" t="str">
        <f t="shared" si="22"/>
        <v/>
      </c>
      <c r="W30" s="97">
        <v>8</v>
      </c>
      <c r="X30" s="160">
        <v>8</v>
      </c>
      <c r="Y30" s="97">
        <v>8</v>
      </c>
      <c r="Z30" s="160">
        <v>8</v>
      </c>
      <c r="AA30" s="160">
        <v>8</v>
      </c>
      <c r="AB30" s="97"/>
      <c r="AC30" s="97"/>
      <c r="AD30" s="179">
        <v>8</v>
      </c>
      <c r="AE30" s="97"/>
      <c r="AF30" s="97"/>
      <c r="AG30" s="97"/>
      <c r="AH30" s="97"/>
      <c r="AI30" s="97"/>
      <c r="AJ30" s="98"/>
      <c r="AK30" s="321"/>
      <c r="AL30" s="279"/>
      <c r="AM30" s="305"/>
      <c r="AN30" s="308"/>
      <c r="AO30" s="311"/>
      <c r="AP30" s="311"/>
      <c r="AQ30" s="311"/>
      <c r="AR30" s="241"/>
      <c r="AS30" s="241"/>
      <c r="AT30" s="241"/>
      <c r="AU30" s="241"/>
      <c r="AV30" s="241"/>
      <c r="AW30" s="241"/>
      <c r="AX30" s="241"/>
      <c r="AY30" s="316"/>
      <c r="AZ30" s="316"/>
      <c r="BA30" s="319"/>
    </row>
    <row r="31" spans="1:53" ht="15" customHeight="1" x14ac:dyDescent="0.2">
      <c r="A31" s="293"/>
      <c r="B31" s="296"/>
      <c r="C31" s="299"/>
      <c r="D31" s="302"/>
      <c r="E31" s="146"/>
      <c r="F31" s="100" t="str">
        <f t="shared" ref="F31:V31" si="23">IF(F32&gt;0,"НУ","")</f>
        <v/>
      </c>
      <c r="G31" s="101" t="str">
        <f t="shared" si="23"/>
        <v/>
      </c>
      <c r="H31" s="101" t="str">
        <f t="shared" si="23"/>
        <v/>
      </c>
      <c r="I31" s="101" t="str">
        <f t="shared" si="23"/>
        <v/>
      </c>
      <c r="J31" s="101" t="str">
        <f t="shared" si="23"/>
        <v/>
      </c>
      <c r="K31" s="101" t="str">
        <f t="shared" si="23"/>
        <v/>
      </c>
      <c r="L31" s="101" t="str">
        <f t="shared" si="23"/>
        <v/>
      </c>
      <c r="M31" s="101" t="str">
        <f t="shared" si="23"/>
        <v/>
      </c>
      <c r="N31" s="101" t="str">
        <f t="shared" si="23"/>
        <v/>
      </c>
      <c r="O31" s="101" t="str">
        <f t="shared" si="23"/>
        <v/>
      </c>
      <c r="P31" s="101" t="str">
        <f t="shared" si="23"/>
        <v/>
      </c>
      <c r="Q31" s="101" t="str">
        <f t="shared" si="23"/>
        <v/>
      </c>
      <c r="R31" s="101" t="str">
        <f t="shared" si="23"/>
        <v/>
      </c>
      <c r="S31" s="101" t="str">
        <f t="shared" si="23"/>
        <v/>
      </c>
      <c r="T31" s="101" t="str">
        <f t="shared" si="23"/>
        <v/>
      </c>
      <c r="U31" s="101" t="str">
        <f t="shared" si="23"/>
        <v/>
      </c>
      <c r="V31" s="101" t="str">
        <f t="shared" si="23"/>
        <v/>
      </c>
      <c r="W31" s="101"/>
      <c r="X31" s="102"/>
      <c r="Y31" s="101"/>
      <c r="Z31" s="102" t="s">
        <v>509</v>
      </c>
      <c r="AA31" s="102"/>
      <c r="AB31" s="101"/>
      <c r="AC31" s="101"/>
      <c r="AD31" s="180"/>
      <c r="AE31" s="101"/>
      <c r="AF31" s="101"/>
      <c r="AG31" s="101"/>
      <c r="AH31" s="101" t="str">
        <f t="shared" si="3"/>
        <v/>
      </c>
      <c r="AI31" s="101" t="str">
        <f t="shared" si="3"/>
        <v/>
      </c>
      <c r="AJ31" s="130" t="str">
        <f t="shared" si="3"/>
        <v/>
      </c>
      <c r="AK31" s="321"/>
      <c r="AL31" s="279"/>
      <c r="AM31" s="305"/>
      <c r="AN31" s="308"/>
      <c r="AO31" s="311"/>
      <c r="AP31" s="311"/>
      <c r="AQ31" s="311"/>
      <c r="AR31" s="241"/>
      <c r="AS31" s="241"/>
      <c r="AT31" s="241"/>
      <c r="AU31" s="241"/>
      <c r="AV31" s="241"/>
      <c r="AW31" s="241"/>
      <c r="AX31" s="241"/>
      <c r="AY31" s="316"/>
      <c r="AZ31" s="316"/>
      <c r="BA31" s="319"/>
    </row>
    <row r="32" spans="1:53" ht="15" customHeight="1" thickBot="1" x14ac:dyDescent="0.25">
      <c r="A32" s="294"/>
      <c r="B32" s="297"/>
      <c r="C32" s="300"/>
      <c r="D32" s="303"/>
      <c r="E32" s="147"/>
      <c r="F32" s="105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94"/>
      <c r="Y32" s="106"/>
      <c r="Z32" s="194">
        <v>3</v>
      </c>
      <c r="AA32" s="194"/>
      <c r="AB32" s="106"/>
      <c r="AC32" s="106"/>
      <c r="AD32" s="181"/>
      <c r="AE32" s="106"/>
      <c r="AF32" s="106"/>
      <c r="AG32" s="106"/>
      <c r="AH32" s="106"/>
      <c r="AI32" s="106"/>
      <c r="AJ32" s="107"/>
      <c r="AK32" s="322"/>
      <c r="AL32" s="280"/>
      <c r="AM32" s="306"/>
      <c r="AN32" s="309"/>
      <c r="AO32" s="312"/>
      <c r="AP32" s="312"/>
      <c r="AQ32" s="312"/>
      <c r="AR32" s="242"/>
      <c r="AS32" s="242"/>
      <c r="AT32" s="242"/>
      <c r="AU32" s="242"/>
      <c r="AV32" s="242"/>
      <c r="AW32" s="242"/>
      <c r="AX32" s="242"/>
      <c r="AY32" s="317"/>
      <c r="AZ32" s="317"/>
      <c r="BA32" s="320"/>
    </row>
    <row r="33" spans="1:53" ht="15" customHeight="1" x14ac:dyDescent="0.2">
      <c r="A33" s="292">
        <v>7</v>
      </c>
      <c r="B33" s="295" t="str">
        <f>IFERROR(VLOOKUP($C33,Списки!$A$1:$C$4003,2,0),"")</f>
        <v>Кочан Роман Петрович</v>
      </c>
      <c r="C33" s="343" t="s">
        <v>311</v>
      </c>
      <c r="D33" s="301" t="str">
        <f>IFERROR(VLOOKUP($C33,Списки!$A$1:$C$4003,3,0),"")</f>
        <v>начальник виробництва фінального монтажу/8-17</v>
      </c>
      <c r="E33" s="145"/>
      <c r="F33" s="92" t="str">
        <f>VLOOKUP(F$7,Графік!$M$5:$P$35,3,0)</f>
        <v>Р</v>
      </c>
      <c r="G33" s="124" t="str">
        <f>VLOOKUP(G$7,Графік!$M$5:$P$35,3,0)</f>
        <v>ВВ</v>
      </c>
      <c r="H33" s="124" t="str">
        <f>VLOOKUP(H$7,Графік!$M$5:$P$35,3,0)</f>
        <v>ВВ</v>
      </c>
      <c r="I33" s="124" t="str">
        <f>VLOOKUP(I$7,Графік!$M$5:$P$35,3,0)</f>
        <v>Р</v>
      </c>
      <c r="J33" s="124" t="str">
        <f>VLOOKUP(J$7,Графік!$M$5:$P$35,3,0)</f>
        <v>Р</v>
      </c>
      <c r="K33" s="124" t="str">
        <f>VLOOKUP(K$7,Графік!$M$5:$P$35,3,0)</f>
        <v>Р</v>
      </c>
      <c r="L33" s="124" t="str">
        <f>VLOOKUP(L$7,Графік!$M$5:$P$35,3,0)</f>
        <v>Р</v>
      </c>
      <c r="M33" s="124" t="str">
        <f>VLOOKUP(M$7,Графік!$M$5:$P$35,3,0)</f>
        <v>Р</v>
      </c>
      <c r="N33" s="124" t="str">
        <f>VLOOKUP(N$7,Графік!$M$5:$P$35,3,0)</f>
        <v>ВВ</v>
      </c>
      <c r="O33" s="124" t="str">
        <f>VLOOKUP(O$7,Графік!$M$5:$P$35,3,0)</f>
        <v>ВВ</v>
      </c>
      <c r="P33" s="124" t="str">
        <f>VLOOKUP(P$7,Графік!$M$5:$P$35,3,0)</f>
        <v>Р</v>
      </c>
      <c r="Q33" s="124" t="str">
        <f>VLOOKUP(Q$7,Графік!$M$5:$P$35,3,0)</f>
        <v>Р</v>
      </c>
      <c r="R33" s="124" t="str">
        <f>VLOOKUP(R$7,Графік!$M$5:$P$35,3,0)</f>
        <v>Р</v>
      </c>
      <c r="S33" s="124" t="str">
        <f>VLOOKUP(S$7,Графік!$M$5:$P$35,3,0)</f>
        <v>Р</v>
      </c>
      <c r="T33" s="124" t="str">
        <f>VLOOKUP(T$7,Графік!$M$5:$P$35,3,0)</f>
        <v>Р</v>
      </c>
      <c r="U33" s="124" t="str">
        <f>VLOOKUP(U$7,Графік!$M$5:$P$35,3,0)</f>
        <v>ВВ</v>
      </c>
      <c r="V33" s="124" t="str">
        <f>VLOOKUP(V$7,Графік!$M$5:$P$35,3,0)</f>
        <v>ВВ</v>
      </c>
      <c r="W33" s="124" t="str">
        <f>VLOOKUP(W$7,Графік!$M$5:$P$35,3,0)</f>
        <v>Р</v>
      </c>
      <c r="X33" s="159" t="str">
        <f>VLOOKUP(X$7,Графік!$M$5:$P$35,3,0)</f>
        <v>Р</v>
      </c>
      <c r="Y33" s="124" t="str">
        <f>VLOOKUP(Y$7,Графік!$M$5:$P$35,3,0)</f>
        <v>Р</v>
      </c>
      <c r="Z33" s="159" t="str">
        <f>VLOOKUP(Z$7,Графік!$M$5:$P$35,3,0)</f>
        <v>Р</v>
      </c>
      <c r="AA33" s="159" t="str">
        <f>VLOOKUP(AA$7,Графік!$M$5:$P$35,3,0)</f>
        <v>Р</v>
      </c>
      <c r="AB33" s="124" t="str">
        <f>VLOOKUP(AB$7,Графік!$M$5:$P$35,3,0)</f>
        <v>ВВ</v>
      </c>
      <c r="AC33" s="124" t="str">
        <f>VLOOKUP(AC$7,Графік!$M$5:$P$35,3,0)</f>
        <v>ВВ</v>
      </c>
      <c r="AD33" s="188" t="str">
        <f>VLOOKUP(AD$7,Графік!$M$5:$P$35,3,0)</f>
        <v>Р</v>
      </c>
      <c r="AE33" s="124" t="str">
        <f>VLOOKUP(AE$7,Графік!$M$5:$P$35,3,0)</f>
        <v>Р</v>
      </c>
      <c r="AF33" s="124" t="str">
        <f>VLOOKUP(AF$7,Графік!$M$5:$P$35,3,0)</f>
        <v>Р</v>
      </c>
      <c r="AG33" s="124" t="str">
        <f>VLOOKUP(AG$7,Графік!$M$5:$P$35,3,0)</f>
        <v>Р</v>
      </c>
      <c r="AH33" s="124"/>
      <c r="AI33" s="124"/>
      <c r="AJ33" s="125"/>
      <c r="AK33" s="321">
        <f ca="1">SUMIF($F33:$AJ36,"Р",$F34:$AJ34)</f>
        <v>136</v>
      </c>
      <c r="AL33" s="279">
        <f ca="1">SUMIF($F35:$AJ36,"НУ",$F36:$AJ36)</f>
        <v>0</v>
      </c>
      <c r="AM33" s="305">
        <f ca="1">SUMIF(F33:AJ36,"РВ",F34:AJ34)</f>
        <v>0</v>
      </c>
      <c r="AN33" s="308">
        <f ca="1">AK33+AL33+AM33</f>
        <v>136</v>
      </c>
      <c r="AO33" s="310">
        <f t="shared" ref="AO33" si="24">COUNTIF($F33:$AJ36,"=Р")</f>
        <v>20</v>
      </c>
      <c r="AP33" s="311">
        <f>COUNTIF($F33:$AJ36,"=ВВ")</f>
        <v>8</v>
      </c>
      <c r="AQ33" s="311">
        <f>COUNTIF($F33:$AJ36,"=В")</f>
        <v>0</v>
      </c>
      <c r="AR33" s="241">
        <f>COUNTIF($F33:$AJ36,"=НА")</f>
        <v>0</v>
      </c>
      <c r="AS33" s="241">
        <f>COUNTIF(F33:AJ36,"=ТН")</f>
        <v>0</v>
      </c>
      <c r="AT33" s="241">
        <f>COUNTIF($F33:$AJ36,"=ВД")</f>
        <v>0</v>
      </c>
      <c r="AU33" s="241">
        <f>COUNTIF($F33:$AJ36,"=ВП")</f>
        <v>0</v>
      </c>
      <c r="AV33" s="241">
        <f>COUNTIF($F33:$AJ36,"=ДД")</f>
        <v>0</v>
      </c>
      <c r="AW33" s="241">
        <f>COUNTIF($F33:$AJ36,"=П")</f>
        <v>0</v>
      </c>
      <c r="AX33" s="241">
        <f>COUNTIF($F33:$AJ36,"=ПР")</f>
        <v>0</v>
      </c>
      <c r="AY33" s="316">
        <f>COUNTIF($F33:$AJ36,"=І")</f>
        <v>0</v>
      </c>
      <c r="AZ33" s="316">
        <f>COUNTIF($F33:$AJ36,"=НЗ")</f>
        <v>0</v>
      </c>
      <c r="BA33" s="318">
        <f>IF(C33&gt;1,Графік!$P$36,"")</f>
        <v>160</v>
      </c>
    </row>
    <row r="34" spans="1:53" ht="15" customHeight="1" x14ac:dyDescent="0.2">
      <c r="A34" s="293"/>
      <c r="B34" s="296"/>
      <c r="C34" s="299"/>
      <c r="D34" s="302"/>
      <c r="E34" s="146"/>
      <c r="F34" s="96">
        <f t="shared" ref="F34:R34" si="25">IF(F33="Р",8,"")</f>
        <v>8</v>
      </c>
      <c r="G34" s="97" t="str">
        <f t="shared" si="25"/>
        <v/>
      </c>
      <c r="H34" s="97" t="str">
        <f t="shared" si="25"/>
        <v/>
      </c>
      <c r="I34" s="97">
        <f t="shared" si="25"/>
        <v>8</v>
      </c>
      <c r="J34" s="97">
        <f t="shared" si="25"/>
        <v>8</v>
      </c>
      <c r="K34" s="97">
        <f t="shared" si="25"/>
        <v>8</v>
      </c>
      <c r="L34" s="97">
        <f t="shared" si="25"/>
        <v>8</v>
      </c>
      <c r="M34" s="97">
        <f t="shared" si="25"/>
        <v>8</v>
      </c>
      <c r="N34" s="97" t="str">
        <f t="shared" si="25"/>
        <v/>
      </c>
      <c r="O34" s="97" t="str">
        <f t="shared" si="25"/>
        <v/>
      </c>
      <c r="P34" s="97">
        <f t="shared" si="25"/>
        <v>8</v>
      </c>
      <c r="Q34" s="97">
        <f t="shared" si="25"/>
        <v>8</v>
      </c>
      <c r="R34" s="97">
        <f t="shared" si="25"/>
        <v>8</v>
      </c>
      <c r="S34" s="97">
        <f t="shared" ref="S34:T34" si="26">IF(S33="Р",8,"")</f>
        <v>8</v>
      </c>
      <c r="T34" s="97">
        <f t="shared" si="26"/>
        <v>8</v>
      </c>
      <c r="U34" s="97"/>
      <c r="V34" s="97"/>
      <c r="W34" s="97">
        <v>8</v>
      </c>
      <c r="X34" s="160">
        <v>8</v>
      </c>
      <c r="Y34" s="97">
        <v>8</v>
      </c>
      <c r="Z34" s="160">
        <v>8</v>
      </c>
      <c r="AA34" s="160">
        <v>8</v>
      </c>
      <c r="AB34" s="97"/>
      <c r="AC34" s="97"/>
      <c r="AD34" s="179">
        <v>8</v>
      </c>
      <c r="AE34" s="97"/>
      <c r="AF34" s="97"/>
      <c r="AG34" s="97"/>
      <c r="AH34" s="97"/>
      <c r="AI34" s="97"/>
      <c r="AJ34" s="98"/>
      <c r="AK34" s="321"/>
      <c r="AL34" s="279"/>
      <c r="AM34" s="305"/>
      <c r="AN34" s="308"/>
      <c r="AO34" s="311"/>
      <c r="AP34" s="311"/>
      <c r="AQ34" s="311"/>
      <c r="AR34" s="241"/>
      <c r="AS34" s="241"/>
      <c r="AT34" s="241"/>
      <c r="AU34" s="241"/>
      <c r="AV34" s="241"/>
      <c r="AW34" s="241"/>
      <c r="AX34" s="241"/>
      <c r="AY34" s="316"/>
      <c r="AZ34" s="316"/>
      <c r="BA34" s="319"/>
    </row>
    <row r="35" spans="1:53" ht="15" customHeight="1" x14ac:dyDescent="0.2">
      <c r="A35" s="293"/>
      <c r="B35" s="296"/>
      <c r="C35" s="299"/>
      <c r="D35" s="302"/>
      <c r="E35" s="146"/>
      <c r="F35" s="100" t="str">
        <f t="shared" ref="F35:T35" si="27">IF(F36&gt;0,"НУ","")</f>
        <v/>
      </c>
      <c r="G35" s="101" t="str">
        <f t="shared" si="27"/>
        <v/>
      </c>
      <c r="H35" s="101" t="str">
        <f t="shared" si="27"/>
        <v/>
      </c>
      <c r="I35" s="101" t="str">
        <f t="shared" si="27"/>
        <v/>
      </c>
      <c r="J35" s="101" t="str">
        <f t="shared" si="27"/>
        <v/>
      </c>
      <c r="K35" s="101" t="str">
        <f t="shared" si="27"/>
        <v/>
      </c>
      <c r="L35" s="101" t="str">
        <f t="shared" si="27"/>
        <v/>
      </c>
      <c r="M35" s="101" t="str">
        <f t="shared" si="27"/>
        <v/>
      </c>
      <c r="N35" s="101" t="str">
        <f t="shared" si="27"/>
        <v/>
      </c>
      <c r="O35" s="101" t="str">
        <f t="shared" si="27"/>
        <v/>
      </c>
      <c r="P35" s="101" t="str">
        <f t="shared" si="27"/>
        <v/>
      </c>
      <c r="Q35" s="101" t="str">
        <f t="shared" si="27"/>
        <v/>
      </c>
      <c r="R35" s="101" t="str">
        <f t="shared" si="27"/>
        <v/>
      </c>
      <c r="S35" s="101" t="str">
        <f t="shared" si="27"/>
        <v/>
      </c>
      <c r="T35" s="101" t="str">
        <f t="shared" si="27"/>
        <v/>
      </c>
      <c r="U35" s="101"/>
      <c r="V35" s="101"/>
      <c r="W35" s="101"/>
      <c r="X35" s="102"/>
      <c r="Y35" s="101"/>
      <c r="Z35" s="102"/>
      <c r="AA35" s="102"/>
      <c r="AB35" s="101"/>
      <c r="AC35" s="101"/>
      <c r="AD35" s="180"/>
      <c r="AE35" s="101"/>
      <c r="AF35" s="101"/>
      <c r="AG35" s="101"/>
      <c r="AH35" s="101" t="str">
        <f t="shared" si="3"/>
        <v/>
      </c>
      <c r="AI35" s="101" t="str">
        <f t="shared" si="3"/>
        <v/>
      </c>
      <c r="AJ35" s="130" t="str">
        <f t="shared" si="3"/>
        <v/>
      </c>
      <c r="AK35" s="321"/>
      <c r="AL35" s="279"/>
      <c r="AM35" s="305"/>
      <c r="AN35" s="308"/>
      <c r="AO35" s="311"/>
      <c r="AP35" s="311"/>
      <c r="AQ35" s="311"/>
      <c r="AR35" s="241"/>
      <c r="AS35" s="241"/>
      <c r="AT35" s="241"/>
      <c r="AU35" s="241"/>
      <c r="AV35" s="241"/>
      <c r="AW35" s="241"/>
      <c r="AX35" s="241"/>
      <c r="AY35" s="316"/>
      <c r="AZ35" s="316"/>
      <c r="BA35" s="319"/>
    </row>
    <row r="36" spans="1:53" ht="15" customHeight="1" thickBot="1" x14ac:dyDescent="0.25">
      <c r="A36" s="294"/>
      <c r="B36" s="297"/>
      <c r="C36" s="300"/>
      <c r="D36" s="303"/>
      <c r="E36" s="147"/>
      <c r="F36" s="105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94"/>
      <c r="Y36" s="106"/>
      <c r="Z36" s="194"/>
      <c r="AA36" s="194"/>
      <c r="AB36" s="106"/>
      <c r="AC36" s="106"/>
      <c r="AD36" s="181"/>
      <c r="AE36" s="106"/>
      <c r="AF36" s="106"/>
      <c r="AG36" s="106"/>
      <c r="AH36" s="106"/>
      <c r="AI36" s="106"/>
      <c r="AJ36" s="107"/>
      <c r="AK36" s="322"/>
      <c r="AL36" s="280"/>
      <c r="AM36" s="306"/>
      <c r="AN36" s="309"/>
      <c r="AO36" s="312"/>
      <c r="AP36" s="312"/>
      <c r="AQ36" s="312"/>
      <c r="AR36" s="242"/>
      <c r="AS36" s="242"/>
      <c r="AT36" s="242"/>
      <c r="AU36" s="242"/>
      <c r="AV36" s="242"/>
      <c r="AW36" s="242"/>
      <c r="AX36" s="242"/>
      <c r="AY36" s="317"/>
      <c r="AZ36" s="317"/>
      <c r="BA36" s="320"/>
    </row>
    <row r="37" spans="1:53" ht="15" customHeight="1" x14ac:dyDescent="0.2">
      <c r="A37" s="292">
        <v>8</v>
      </c>
      <c r="B37" s="295" t="str">
        <f>IFERROR(VLOOKUP($C37,Списки!$A$1:$C$4003,2,0),"")</f>
        <v>Нікульча Руслан Васильович</v>
      </c>
      <c r="C37" s="343" t="s">
        <v>314</v>
      </c>
      <c r="D37" s="301" t="str">
        <f>IFERROR(VLOOKUP($C37,Списки!$A$1:$C$4003,3,0),"")</f>
        <v>начальник дільниці/8-17</v>
      </c>
      <c r="E37" s="145"/>
      <c r="F37" s="92" t="str">
        <f>VLOOKUP(F$7,Графік!$M$5:$P$35,3,0)</f>
        <v>Р</v>
      </c>
      <c r="G37" s="124" t="str">
        <f>VLOOKUP(G$7,Графік!$M$5:$P$35,3,0)</f>
        <v>ВВ</v>
      </c>
      <c r="H37" s="124" t="str">
        <f>VLOOKUP(H$7,Графік!$M$5:$P$35,3,0)</f>
        <v>ВВ</v>
      </c>
      <c r="I37" s="124" t="str">
        <f>VLOOKUP(I$7,Графік!$M$5:$P$35,3,0)</f>
        <v>Р</v>
      </c>
      <c r="J37" s="124" t="str">
        <f>VLOOKUP(J$7,Графік!$M$5:$P$35,3,0)</f>
        <v>Р</v>
      </c>
      <c r="K37" s="124" t="str">
        <f>VLOOKUP(K$7,Графік!$M$5:$P$35,3,0)</f>
        <v>Р</v>
      </c>
      <c r="L37" s="124" t="str">
        <f>VLOOKUP(L$7,Графік!$M$5:$P$35,3,0)</f>
        <v>Р</v>
      </c>
      <c r="M37" s="124" t="str">
        <f>VLOOKUP(M$7,Графік!$M$5:$P$35,3,0)</f>
        <v>Р</v>
      </c>
      <c r="N37" s="124" t="str">
        <f>VLOOKUP(N$7,Графік!$M$5:$P$35,3,0)</f>
        <v>ВВ</v>
      </c>
      <c r="O37" s="124" t="str">
        <f>VLOOKUP(O$7,Графік!$M$5:$P$35,3,0)</f>
        <v>ВВ</v>
      </c>
      <c r="P37" s="124" t="str">
        <f>VLOOKUP(P$7,Графік!$M$5:$P$35,3,0)</f>
        <v>Р</v>
      </c>
      <c r="Q37" s="124" t="str">
        <f>VLOOKUP(Q$7,Графік!$M$5:$P$35,3,0)</f>
        <v>Р</v>
      </c>
      <c r="R37" s="124" t="str">
        <f>VLOOKUP(R$7,Графік!$M$5:$P$35,3,0)</f>
        <v>Р</v>
      </c>
      <c r="S37" s="124" t="str">
        <f>VLOOKUP(S$7,Графік!$M$5:$P$35,3,0)</f>
        <v>Р</v>
      </c>
      <c r="T37" s="124" t="str">
        <f>VLOOKUP(T$7,Графік!$M$5:$P$35,3,0)</f>
        <v>Р</v>
      </c>
      <c r="U37" s="124" t="str">
        <f>VLOOKUP(U$7,Графік!$M$5:$P$35,3,0)</f>
        <v>ВВ</v>
      </c>
      <c r="V37" s="124" t="str">
        <f>VLOOKUP(V$7,Графік!$M$5:$P$35,3,0)</f>
        <v>ВВ</v>
      </c>
      <c r="W37" s="124" t="str">
        <f>VLOOKUP(W$7,Графік!$M$5:$P$35,3,0)</f>
        <v>Р</v>
      </c>
      <c r="X37" s="159" t="str">
        <f>VLOOKUP(X$7,Графік!$M$5:$P$35,3,0)</f>
        <v>Р</v>
      </c>
      <c r="Y37" s="124" t="str">
        <f>VLOOKUP(Y$7,Графік!$M$5:$P$35,3,0)</f>
        <v>Р</v>
      </c>
      <c r="Z37" s="159" t="str">
        <f>VLOOKUP(Z$7,Графік!$M$5:$P$35,3,0)</f>
        <v>Р</v>
      </c>
      <c r="AA37" s="159" t="str">
        <f>VLOOKUP(AA$7,Графік!$M$5:$P$35,3,0)</f>
        <v>Р</v>
      </c>
      <c r="AB37" s="124" t="str">
        <f>VLOOKUP(AB$7,Графік!$M$5:$P$35,3,0)</f>
        <v>ВВ</v>
      </c>
      <c r="AC37" s="124" t="str">
        <f>VLOOKUP(AC$7,Графік!$M$5:$P$35,3,0)</f>
        <v>ВВ</v>
      </c>
      <c r="AD37" s="188" t="str">
        <f>VLOOKUP(AD$7,Графік!$M$5:$P$35,3,0)</f>
        <v>Р</v>
      </c>
      <c r="AE37" s="124" t="str">
        <f>VLOOKUP(AE$7,Графік!$M$5:$P$35,3,0)</f>
        <v>Р</v>
      </c>
      <c r="AF37" s="124" t="str">
        <f>VLOOKUP(AF$7,Графік!$M$5:$P$35,3,0)</f>
        <v>Р</v>
      </c>
      <c r="AG37" s="124" t="str">
        <f>VLOOKUP(AG$7,Графік!$M$5:$P$35,3,0)</f>
        <v>Р</v>
      </c>
      <c r="AH37" s="124"/>
      <c r="AI37" s="124"/>
      <c r="AJ37" s="125"/>
      <c r="AK37" s="321">
        <f ca="1">SUMIF($F37:$AJ40,"Р",$F38:$AJ38)</f>
        <v>136</v>
      </c>
      <c r="AL37" s="279">
        <f ca="1">SUMIF($F39:$AJ40,"НУ",$F40:$AJ40)</f>
        <v>0</v>
      </c>
      <c r="AM37" s="305">
        <f ca="1">SUMIF(F37:AJ40,"РВ",F38:AJ38)</f>
        <v>0</v>
      </c>
      <c r="AN37" s="308">
        <f ca="1">AK37+AL37+AM37</f>
        <v>136</v>
      </c>
      <c r="AO37" s="310">
        <f t="shared" ref="AO37" si="28">COUNTIF($F37:$AJ40,"=Р")</f>
        <v>20</v>
      </c>
      <c r="AP37" s="311">
        <f>COUNTIF($F37:$AJ40,"=ВВ")</f>
        <v>8</v>
      </c>
      <c r="AQ37" s="311">
        <f>COUNTIF($F37:$AJ40,"=В")</f>
        <v>0</v>
      </c>
      <c r="AR37" s="241">
        <f>COUNTIF($F37:$AJ40,"=НА")</f>
        <v>0</v>
      </c>
      <c r="AS37" s="241">
        <f>COUNTIF(F37:AJ40,"=ТН")</f>
        <v>0</v>
      </c>
      <c r="AT37" s="241">
        <f>COUNTIF($F37:$AJ40,"=ВД")</f>
        <v>0</v>
      </c>
      <c r="AU37" s="241">
        <f>COUNTIF($F37:$AJ40,"=ВП")</f>
        <v>0</v>
      </c>
      <c r="AV37" s="241">
        <f>COUNTIF($F37:$AJ40,"=ДД")</f>
        <v>0</v>
      </c>
      <c r="AW37" s="241">
        <f>COUNTIF($F37:$AJ40,"=П")</f>
        <v>0</v>
      </c>
      <c r="AX37" s="241">
        <f>COUNTIF($F37:$AJ40,"=ПР")</f>
        <v>0</v>
      </c>
      <c r="AY37" s="316">
        <f>COUNTIF($F37:$AJ40,"=І")</f>
        <v>0</v>
      </c>
      <c r="AZ37" s="316">
        <f>COUNTIF($F37:$AJ40,"=НЗ")</f>
        <v>0</v>
      </c>
      <c r="BA37" s="318">
        <f>IF(C37&gt;1,Графік!$P$36,"")</f>
        <v>160</v>
      </c>
    </row>
    <row r="38" spans="1:53" ht="15" customHeight="1" x14ac:dyDescent="0.2">
      <c r="A38" s="293"/>
      <c r="B38" s="296"/>
      <c r="C38" s="299"/>
      <c r="D38" s="302"/>
      <c r="E38" s="146"/>
      <c r="F38" s="96">
        <f t="shared" ref="F38:R38" si="29">IF(F37="Р",8,"")</f>
        <v>8</v>
      </c>
      <c r="G38" s="97" t="str">
        <f t="shared" si="29"/>
        <v/>
      </c>
      <c r="H38" s="97" t="str">
        <f t="shared" si="29"/>
        <v/>
      </c>
      <c r="I38" s="97">
        <f t="shared" si="29"/>
        <v>8</v>
      </c>
      <c r="J38" s="97">
        <f t="shared" si="29"/>
        <v>8</v>
      </c>
      <c r="K38" s="97">
        <f t="shared" si="29"/>
        <v>8</v>
      </c>
      <c r="L38" s="97">
        <f t="shared" si="29"/>
        <v>8</v>
      </c>
      <c r="M38" s="97">
        <f t="shared" si="29"/>
        <v>8</v>
      </c>
      <c r="N38" s="97" t="str">
        <f t="shared" si="29"/>
        <v/>
      </c>
      <c r="O38" s="97" t="str">
        <f t="shared" si="29"/>
        <v/>
      </c>
      <c r="P38" s="97">
        <f t="shared" si="29"/>
        <v>8</v>
      </c>
      <c r="Q38" s="97">
        <f t="shared" si="29"/>
        <v>8</v>
      </c>
      <c r="R38" s="97">
        <f t="shared" si="29"/>
        <v>8</v>
      </c>
      <c r="S38" s="97">
        <f t="shared" ref="S38:T38" si="30">IF(S37="Р",8,"")</f>
        <v>8</v>
      </c>
      <c r="T38" s="97">
        <f t="shared" si="30"/>
        <v>8</v>
      </c>
      <c r="U38" s="97"/>
      <c r="V38" s="97"/>
      <c r="W38" s="97">
        <v>8</v>
      </c>
      <c r="X38" s="160">
        <v>8</v>
      </c>
      <c r="Y38" s="97">
        <v>8</v>
      </c>
      <c r="Z38" s="160">
        <v>8</v>
      </c>
      <c r="AA38" s="160">
        <v>8</v>
      </c>
      <c r="AB38" s="97"/>
      <c r="AC38" s="97"/>
      <c r="AD38" s="179">
        <v>8</v>
      </c>
      <c r="AE38" s="97"/>
      <c r="AF38" s="97"/>
      <c r="AG38" s="97"/>
      <c r="AH38" s="97"/>
      <c r="AI38" s="97"/>
      <c r="AJ38" s="98"/>
      <c r="AK38" s="321"/>
      <c r="AL38" s="279"/>
      <c r="AM38" s="305"/>
      <c r="AN38" s="308"/>
      <c r="AO38" s="311"/>
      <c r="AP38" s="311"/>
      <c r="AQ38" s="311"/>
      <c r="AR38" s="241"/>
      <c r="AS38" s="241"/>
      <c r="AT38" s="241"/>
      <c r="AU38" s="241"/>
      <c r="AV38" s="241"/>
      <c r="AW38" s="241"/>
      <c r="AX38" s="241"/>
      <c r="AY38" s="316"/>
      <c r="AZ38" s="316"/>
      <c r="BA38" s="319"/>
    </row>
    <row r="39" spans="1:53" ht="15" customHeight="1" x14ac:dyDescent="0.2">
      <c r="A39" s="293"/>
      <c r="B39" s="296"/>
      <c r="C39" s="299"/>
      <c r="D39" s="302"/>
      <c r="E39" s="146"/>
      <c r="F39" s="100" t="str">
        <f t="shared" ref="F39:T39" si="31">IF(F40&gt;0,"НУ","")</f>
        <v/>
      </c>
      <c r="G39" s="101" t="str">
        <f t="shared" si="31"/>
        <v/>
      </c>
      <c r="H39" s="101" t="str">
        <f t="shared" si="31"/>
        <v/>
      </c>
      <c r="I39" s="101" t="str">
        <f t="shared" si="31"/>
        <v/>
      </c>
      <c r="J39" s="101" t="str">
        <f t="shared" si="31"/>
        <v/>
      </c>
      <c r="K39" s="101" t="str">
        <f t="shared" si="31"/>
        <v/>
      </c>
      <c r="L39" s="101" t="str">
        <f t="shared" si="31"/>
        <v/>
      </c>
      <c r="M39" s="101" t="str">
        <f t="shared" si="31"/>
        <v/>
      </c>
      <c r="N39" s="101" t="str">
        <f t="shared" si="31"/>
        <v/>
      </c>
      <c r="O39" s="101" t="str">
        <f t="shared" si="31"/>
        <v/>
      </c>
      <c r="P39" s="101" t="str">
        <f t="shared" si="31"/>
        <v/>
      </c>
      <c r="Q39" s="101" t="str">
        <f t="shared" si="31"/>
        <v/>
      </c>
      <c r="R39" s="101" t="str">
        <f t="shared" si="31"/>
        <v/>
      </c>
      <c r="S39" s="101" t="str">
        <f t="shared" si="31"/>
        <v/>
      </c>
      <c r="T39" s="101" t="str">
        <f t="shared" si="31"/>
        <v/>
      </c>
      <c r="U39" s="101"/>
      <c r="V39" s="101"/>
      <c r="W39" s="101"/>
      <c r="X39" s="102"/>
      <c r="Y39" s="101"/>
      <c r="Z39" s="102"/>
      <c r="AA39" s="102"/>
      <c r="AB39" s="101"/>
      <c r="AC39" s="101"/>
      <c r="AD39" s="180"/>
      <c r="AE39" s="101"/>
      <c r="AF39" s="101"/>
      <c r="AG39" s="101"/>
      <c r="AH39" s="101" t="str">
        <f t="shared" si="3"/>
        <v/>
      </c>
      <c r="AI39" s="101" t="str">
        <f t="shared" si="3"/>
        <v/>
      </c>
      <c r="AJ39" s="130" t="str">
        <f t="shared" si="3"/>
        <v/>
      </c>
      <c r="AK39" s="321"/>
      <c r="AL39" s="279"/>
      <c r="AM39" s="305"/>
      <c r="AN39" s="308"/>
      <c r="AO39" s="311"/>
      <c r="AP39" s="311"/>
      <c r="AQ39" s="311"/>
      <c r="AR39" s="241"/>
      <c r="AS39" s="241"/>
      <c r="AT39" s="241"/>
      <c r="AU39" s="241"/>
      <c r="AV39" s="241"/>
      <c r="AW39" s="241"/>
      <c r="AX39" s="241"/>
      <c r="AY39" s="316"/>
      <c r="AZ39" s="316"/>
      <c r="BA39" s="319"/>
    </row>
    <row r="40" spans="1:53" ht="15" customHeight="1" thickBot="1" x14ac:dyDescent="0.25">
      <c r="A40" s="294"/>
      <c r="B40" s="297"/>
      <c r="C40" s="300"/>
      <c r="D40" s="303"/>
      <c r="E40" s="147"/>
      <c r="F40" s="105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94"/>
      <c r="Y40" s="106"/>
      <c r="Z40" s="194"/>
      <c r="AA40" s="194"/>
      <c r="AB40" s="106"/>
      <c r="AC40" s="106"/>
      <c r="AD40" s="181"/>
      <c r="AE40" s="106"/>
      <c r="AF40" s="106"/>
      <c r="AG40" s="106"/>
      <c r="AH40" s="106"/>
      <c r="AI40" s="106"/>
      <c r="AJ40" s="107"/>
      <c r="AK40" s="322"/>
      <c r="AL40" s="280"/>
      <c r="AM40" s="306"/>
      <c r="AN40" s="309"/>
      <c r="AO40" s="312"/>
      <c r="AP40" s="312"/>
      <c r="AQ40" s="312"/>
      <c r="AR40" s="242"/>
      <c r="AS40" s="242"/>
      <c r="AT40" s="242"/>
      <c r="AU40" s="242"/>
      <c r="AV40" s="242"/>
      <c r="AW40" s="242"/>
      <c r="AX40" s="242"/>
      <c r="AY40" s="317"/>
      <c r="AZ40" s="317"/>
      <c r="BA40" s="320"/>
    </row>
    <row r="41" spans="1:53" ht="15" customHeight="1" x14ac:dyDescent="0.2">
      <c r="A41" s="292">
        <v>9</v>
      </c>
      <c r="B41" s="295" t="str">
        <f>IFERROR(VLOOKUP($C41,Списки!$A$1:$C$4003,2,0),"")</f>
        <v>Озімовська Наталія Валентинівна</v>
      </c>
      <c r="C41" s="343" t="s">
        <v>316</v>
      </c>
      <c r="D41" s="301" t="str">
        <f>IFERROR(VLOOKUP($C41,Списки!$A$1:$C$4003,3,0),"")</f>
        <v>начальник дільниці/8-17</v>
      </c>
      <c r="E41" s="145"/>
      <c r="F41" s="92" t="str">
        <f>VLOOKUP(F$7,Графік!$M$5:$P$35,3,0)</f>
        <v>Р</v>
      </c>
      <c r="G41" s="208" t="str">
        <f>VLOOKUP(G$7,Графік!$M$5:$P$35,3,0)</f>
        <v>ВВ</v>
      </c>
      <c r="H41" s="124" t="str">
        <f>VLOOKUP(H$7,Графік!$M$5:$P$35,3,0)</f>
        <v>ВВ</v>
      </c>
      <c r="I41" s="124" t="str">
        <f>VLOOKUP(I$7,Графік!$M$5:$P$35,3,0)</f>
        <v>Р</v>
      </c>
      <c r="J41" s="124" t="str">
        <f>VLOOKUP(J$7,Графік!$M$5:$P$35,3,0)</f>
        <v>Р</v>
      </c>
      <c r="K41" s="124" t="str">
        <f>VLOOKUP(K$7,Графік!$M$5:$P$35,3,0)</f>
        <v>Р</v>
      </c>
      <c r="L41" s="124" t="str">
        <f>VLOOKUP(L$7,Графік!$M$5:$P$35,3,0)</f>
        <v>Р</v>
      </c>
      <c r="M41" s="124" t="str">
        <f>VLOOKUP(M$7,Графік!$M$5:$P$35,3,0)</f>
        <v>Р</v>
      </c>
      <c r="N41" s="124" t="str">
        <f>VLOOKUP(N$7,Графік!$M$5:$P$35,3,0)</f>
        <v>ВВ</v>
      </c>
      <c r="O41" s="124" t="str">
        <f>VLOOKUP(O$7,Графік!$M$5:$P$35,3,0)</f>
        <v>ВВ</v>
      </c>
      <c r="P41" s="124" t="str">
        <f>VLOOKUP(P$7,Графік!$M$5:$P$35,3,0)</f>
        <v>Р</v>
      </c>
      <c r="Q41" s="124" t="str">
        <f>VLOOKUP(Q$7,Графік!$M$5:$P$35,3,0)</f>
        <v>Р</v>
      </c>
      <c r="R41" s="124" t="str">
        <f>VLOOKUP(R$7,Графік!$M$5:$P$35,3,0)</f>
        <v>Р</v>
      </c>
      <c r="S41" s="124" t="str">
        <f>VLOOKUP(S$7,Графік!$M$5:$P$35,3,0)</f>
        <v>Р</v>
      </c>
      <c r="T41" s="124" t="str">
        <f>VLOOKUP(T$7,Графік!$M$5:$P$35,3,0)</f>
        <v>Р</v>
      </c>
      <c r="U41" s="124" t="str">
        <f>VLOOKUP(U$7,Графік!$M$5:$P$35,3,0)</f>
        <v>ВВ</v>
      </c>
      <c r="V41" s="124" t="str">
        <f>VLOOKUP(V$7,Графік!$M$5:$P$35,3,0)</f>
        <v>ВВ</v>
      </c>
      <c r="W41" s="124" t="str">
        <f>VLOOKUP(W$7,Графік!$M$5:$P$35,3,0)</f>
        <v>Р</v>
      </c>
      <c r="X41" s="159" t="str">
        <f>VLOOKUP(X$7,Графік!$M$5:$P$35,3,0)</f>
        <v>Р</v>
      </c>
      <c r="Y41" s="124" t="str">
        <f>VLOOKUP(Y$7,Графік!$M$5:$P$35,3,0)</f>
        <v>Р</v>
      </c>
      <c r="Z41" s="159" t="str">
        <f>VLOOKUP(Z$7,Графік!$M$5:$P$35,3,0)</f>
        <v>Р</v>
      </c>
      <c r="AA41" s="159" t="str">
        <f>VLOOKUP(AA$7,Графік!$M$5:$P$35,3,0)</f>
        <v>Р</v>
      </c>
      <c r="AB41" s="124" t="str">
        <f>VLOOKUP(AB$7,Графік!$M$5:$P$35,3,0)</f>
        <v>ВВ</v>
      </c>
      <c r="AC41" s="124" t="str">
        <f>VLOOKUP(AC$7,Графік!$M$5:$P$35,3,0)</f>
        <v>ВВ</v>
      </c>
      <c r="AD41" s="188" t="str">
        <f>VLOOKUP(AD$7,Графік!$M$5:$P$35,3,0)</f>
        <v>Р</v>
      </c>
      <c r="AE41" s="124" t="str">
        <f>VLOOKUP(AE$7,Графік!$M$5:$P$35,3,0)</f>
        <v>Р</v>
      </c>
      <c r="AF41" s="124" t="str">
        <f>VLOOKUP(AF$7,Графік!$M$5:$P$35,3,0)</f>
        <v>Р</v>
      </c>
      <c r="AG41" s="124" t="str">
        <f>VLOOKUP(AG$7,Графік!$M$5:$P$35,3,0)</f>
        <v>Р</v>
      </c>
      <c r="AH41" s="124"/>
      <c r="AI41" s="124"/>
      <c r="AJ41" s="125"/>
      <c r="AK41" s="321">
        <f ca="1">SUMIF($F41:$AJ44,"Р",$F42:$AJ42)</f>
        <v>136</v>
      </c>
      <c r="AL41" s="279">
        <f ca="1">SUMIF($F43:$AJ44,"НУ",$F44:$AJ44)</f>
        <v>0</v>
      </c>
      <c r="AM41" s="305">
        <f ca="1">SUMIF(F41:AJ44,"РВ",F42:AJ42)</f>
        <v>0</v>
      </c>
      <c r="AN41" s="308">
        <f ca="1">AK41+AL41+AM41</f>
        <v>136</v>
      </c>
      <c r="AO41" s="310">
        <f t="shared" ref="AO41" si="32">COUNTIF($F41:$AJ44,"=Р")</f>
        <v>20</v>
      </c>
      <c r="AP41" s="311">
        <f>COUNTIF($F41:$AJ44,"=ВВ")</f>
        <v>8</v>
      </c>
      <c r="AQ41" s="311">
        <f>COUNTIF($F41:$AJ44,"=В")</f>
        <v>0</v>
      </c>
      <c r="AR41" s="241">
        <f>COUNTIF($F41:$AJ44,"=НА")</f>
        <v>0</v>
      </c>
      <c r="AS41" s="241">
        <f>COUNTIF(F41:AJ44,"=ТН")</f>
        <v>0</v>
      </c>
      <c r="AT41" s="241">
        <f>COUNTIF($F41:$AJ44,"=ВД")</f>
        <v>0</v>
      </c>
      <c r="AU41" s="241">
        <f>COUNTIF($F41:$AJ44,"=ВП")</f>
        <v>0</v>
      </c>
      <c r="AV41" s="241">
        <f>COUNTIF($F41:$AJ44,"=ДД")</f>
        <v>0</v>
      </c>
      <c r="AW41" s="241">
        <f>COUNTIF($F41:$AJ44,"=П")</f>
        <v>0</v>
      </c>
      <c r="AX41" s="241">
        <f>COUNTIF($F41:$AJ44,"=ПР")</f>
        <v>0</v>
      </c>
      <c r="AY41" s="316">
        <f>COUNTIF($F41:$AJ44,"=І")</f>
        <v>0</v>
      </c>
      <c r="AZ41" s="316">
        <f>COUNTIF($F41:$AJ44,"=НЗ")</f>
        <v>0</v>
      </c>
      <c r="BA41" s="318">
        <f>IF(C41&gt;1,Графік!$P$36,"")</f>
        <v>160</v>
      </c>
    </row>
    <row r="42" spans="1:53" ht="15" customHeight="1" x14ac:dyDescent="0.2">
      <c r="A42" s="293"/>
      <c r="B42" s="296"/>
      <c r="C42" s="299"/>
      <c r="D42" s="302"/>
      <c r="E42" s="146"/>
      <c r="F42" s="96">
        <f t="shared" ref="F42:R42" si="33">IF(F41="Р",8,"")</f>
        <v>8</v>
      </c>
      <c r="G42" s="155" t="str">
        <f t="shared" si="33"/>
        <v/>
      </c>
      <c r="H42" s="97" t="str">
        <f t="shared" si="33"/>
        <v/>
      </c>
      <c r="I42" s="97">
        <f t="shared" si="33"/>
        <v>8</v>
      </c>
      <c r="J42" s="97">
        <f t="shared" si="33"/>
        <v>8</v>
      </c>
      <c r="K42" s="97">
        <f t="shared" si="33"/>
        <v>8</v>
      </c>
      <c r="L42" s="97">
        <f t="shared" si="33"/>
        <v>8</v>
      </c>
      <c r="M42" s="97">
        <f t="shared" si="33"/>
        <v>8</v>
      </c>
      <c r="N42" s="97" t="str">
        <f t="shared" si="33"/>
        <v/>
      </c>
      <c r="O42" s="97" t="str">
        <f t="shared" si="33"/>
        <v/>
      </c>
      <c r="P42" s="97">
        <f t="shared" si="33"/>
        <v>8</v>
      </c>
      <c r="Q42" s="97">
        <f t="shared" si="33"/>
        <v>8</v>
      </c>
      <c r="R42" s="97">
        <f t="shared" si="33"/>
        <v>8</v>
      </c>
      <c r="S42" s="97">
        <f t="shared" ref="S42:V42" si="34">IF(S41="Р",8,"")</f>
        <v>8</v>
      </c>
      <c r="T42" s="97">
        <f t="shared" si="34"/>
        <v>8</v>
      </c>
      <c r="U42" s="97" t="str">
        <f t="shared" si="34"/>
        <v/>
      </c>
      <c r="V42" s="97" t="str">
        <f t="shared" si="34"/>
        <v/>
      </c>
      <c r="W42" s="97">
        <v>8</v>
      </c>
      <c r="X42" s="160">
        <v>8</v>
      </c>
      <c r="Y42" s="97">
        <v>8</v>
      </c>
      <c r="Z42" s="160">
        <v>8</v>
      </c>
      <c r="AA42" s="160">
        <v>8</v>
      </c>
      <c r="AB42" s="97"/>
      <c r="AC42" s="97"/>
      <c r="AD42" s="179">
        <v>8</v>
      </c>
      <c r="AE42" s="97"/>
      <c r="AF42" s="97"/>
      <c r="AG42" s="97"/>
      <c r="AH42" s="97"/>
      <c r="AI42" s="97"/>
      <c r="AJ42" s="98"/>
      <c r="AK42" s="321"/>
      <c r="AL42" s="279"/>
      <c r="AM42" s="305"/>
      <c r="AN42" s="308"/>
      <c r="AO42" s="311"/>
      <c r="AP42" s="311"/>
      <c r="AQ42" s="311"/>
      <c r="AR42" s="241"/>
      <c r="AS42" s="241"/>
      <c r="AT42" s="241"/>
      <c r="AU42" s="241"/>
      <c r="AV42" s="241"/>
      <c r="AW42" s="241"/>
      <c r="AX42" s="241"/>
      <c r="AY42" s="316"/>
      <c r="AZ42" s="316"/>
      <c r="BA42" s="319"/>
    </row>
    <row r="43" spans="1:53" ht="15" customHeight="1" x14ac:dyDescent="0.2">
      <c r="A43" s="293"/>
      <c r="B43" s="296"/>
      <c r="C43" s="299"/>
      <c r="D43" s="302"/>
      <c r="E43" s="146"/>
      <c r="F43" s="100" t="str">
        <f t="shared" ref="F43:V43" si="35">IF(F44&gt;0,"НУ","")</f>
        <v/>
      </c>
      <c r="G43" s="101" t="str">
        <f t="shared" si="35"/>
        <v/>
      </c>
      <c r="H43" s="101" t="str">
        <f t="shared" si="35"/>
        <v/>
      </c>
      <c r="I43" s="101" t="str">
        <f t="shared" si="35"/>
        <v/>
      </c>
      <c r="J43" s="101" t="str">
        <f t="shared" si="35"/>
        <v/>
      </c>
      <c r="K43" s="101" t="str">
        <f t="shared" si="35"/>
        <v/>
      </c>
      <c r="L43" s="101" t="str">
        <f t="shared" si="35"/>
        <v/>
      </c>
      <c r="M43" s="101" t="str">
        <f t="shared" si="35"/>
        <v/>
      </c>
      <c r="N43" s="101" t="str">
        <f t="shared" si="35"/>
        <v/>
      </c>
      <c r="O43" s="101" t="str">
        <f t="shared" si="35"/>
        <v/>
      </c>
      <c r="P43" s="101" t="str">
        <f t="shared" si="35"/>
        <v/>
      </c>
      <c r="Q43" s="101" t="str">
        <f t="shared" si="35"/>
        <v/>
      </c>
      <c r="R43" s="101" t="str">
        <f t="shared" si="35"/>
        <v/>
      </c>
      <c r="S43" s="101" t="str">
        <f t="shared" si="35"/>
        <v/>
      </c>
      <c r="T43" s="101" t="str">
        <f t="shared" si="35"/>
        <v/>
      </c>
      <c r="U43" s="101" t="str">
        <f t="shared" si="35"/>
        <v/>
      </c>
      <c r="V43" s="101" t="str">
        <f t="shared" si="35"/>
        <v/>
      </c>
      <c r="W43" s="101"/>
      <c r="X43" s="102"/>
      <c r="Y43" s="101"/>
      <c r="Z43" s="102"/>
      <c r="AA43" s="102"/>
      <c r="AB43" s="101"/>
      <c r="AC43" s="101"/>
      <c r="AD43" s="180"/>
      <c r="AE43" s="101"/>
      <c r="AF43" s="101"/>
      <c r="AG43" s="101"/>
      <c r="AH43" s="101" t="str">
        <f t="shared" si="3"/>
        <v/>
      </c>
      <c r="AI43" s="101" t="str">
        <f t="shared" si="3"/>
        <v/>
      </c>
      <c r="AJ43" s="130" t="str">
        <f t="shared" si="3"/>
        <v/>
      </c>
      <c r="AK43" s="321"/>
      <c r="AL43" s="279"/>
      <c r="AM43" s="305"/>
      <c r="AN43" s="308"/>
      <c r="AO43" s="311"/>
      <c r="AP43" s="311"/>
      <c r="AQ43" s="311"/>
      <c r="AR43" s="241"/>
      <c r="AS43" s="241"/>
      <c r="AT43" s="241"/>
      <c r="AU43" s="241"/>
      <c r="AV43" s="241"/>
      <c r="AW43" s="241"/>
      <c r="AX43" s="241"/>
      <c r="AY43" s="316"/>
      <c r="AZ43" s="316"/>
      <c r="BA43" s="319"/>
    </row>
    <row r="44" spans="1:53" ht="15" customHeight="1" thickBot="1" x14ac:dyDescent="0.25">
      <c r="A44" s="294"/>
      <c r="B44" s="297"/>
      <c r="C44" s="300"/>
      <c r="D44" s="303"/>
      <c r="E44" s="147"/>
      <c r="F44" s="105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94"/>
      <c r="Y44" s="106"/>
      <c r="Z44" s="194"/>
      <c r="AA44" s="194"/>
      <c r="AB44" s="106"/>
      <c r="AC44" s="106"/>
      <c r="AD44" s="181"/>
      <c r="AE44" s="106"/>
      <c r="AF44" s="106"/>
      <c r="AG44" s="106"/>
      <c r="AH44" s="106"/>
      <c r="AI44" s="106"/>
      <c r="AJ44" s="107"/>
      <c r="AK44" s="322"/>
      <c r="AL44" s="280"/>
      <c r="AM44" s="306"/>
      <c r="AN44" s="309"/>
      <c r="AO44" s="312"/>
      <c r="AP44" s="312"/>
      <c r="AQ44" s="312"/>
      <c r="AR44" s="242"/>
      <c r="AS44" s="242"/>
      <c r="AT44" s="242"/>
      <c r="AU44" s="242"/>
      <c r="AV44" s="242"/>
      <c r="AW44" s="242"/>
      <c r="AX44" s="242"/>
      <c r="AY44" s="317"/>
      <c r="AZ44" s="317"/>
      <c r="BA44" s="320"/>
    </row>
    <row r="45" spans="1:53" ht="15" customHeight="1" x14ac:dyDescent="0.2">
      <c r="A45" s="348">
        <v>10</v>
      </c>
      <c r="B45" s="295" t="str">
        <f>IFERROR(VLOOKUP($C45,Списки!$A$1:$C$4003,2,0),"")</f>
        <v>Кобевко  Дмитро  Онуфрійович</v>
      </c>
      <c r="C45" s="343" t="s">
        <v>150</v>
      </c>
      <c r="D45" s="301" t="str">
        <f>IFERROR(VLOOKUP($C45,Списки!$A$1:$C$4003,3,0),"")</f>
        <v>завідувач господарства</v>
      </c>
      <c r="E45" s="145"/>
      <c r="F45" s="92" t="str">
        <f>VLOOKUP(F$7,Графік!$M$5:$P$35,3,0)</f>
        <v>Р</v>
      </c>
      <c r="G45" s="93" t="s">
        <v>524</v>
      </c>
      <c r="H45" s="124" t="str">
        <f>VLOOKUP(H$7,Графік!$M$5:$P$35,3,0)</f>
        <v>ВВ</v>
      </c>
      <c r="I45" s="124" t="s">
        <v>522</v>
      </c>
      <c r="J45" s="124" t="str">
        <f>VLOOKUP(J$7,Графік!$M$5:$P$35,3,0)</f>
        <v>Р</v>
      </c>
      <c r="K45" s="124" t="str">
        <f>VLOOKUP(K$7,Графік!$M$5:$P$35,3,0)</f>
        <v>Р</v>
      </c>
      <c r="L45" s="124" t="str">
        <f>VLOOKUP(L$7,Графік!$M$5:$P$35,3,0)</f>
        <v>Р</v>
      </c>
      <c r="M45" s="124" t="str">
        <f>VLOOKUP(M$7,Графік!$M$5:$P$35,3,0)</f>
        <v>Р</v>
      </c>
      <c r="N45" s="124" t="str">
        <f>VLOOKUP(N$7,Графік!$M$5:$P$35,3,0)</f>
        <v>ВВ</v>
      </c>
      <c r="O45" s="124" t="str">
        <f>VLOOKUP(O$7,Графік!$M$5:$P$35,3,0)</f>
        <v>ВВ</v>
      </c>
      <c r="P45" s="124" t="str">
        <f>VLOOKUP(P$7,Графік!$M$5:$P$35,3,0)</f>
        <v>Р</v>
      </c>
      <c r="Q45" s="124" t="str">
        <f>VLOOKUP(Q$7,Графік!$M$5:$P$35,3,0)</f>
        <v>Р</v>
      </c>
      <c r="R45" s="124" t="str">
        <f>VLOOKUP(R$7,Графік!$M$5:$P$35,3,0)</f>
        <v>Р</v>
      </c>
      <c r="S45" s="124" t="str">
        <f>VLOOKUP(S$7,Графік!$M$5:$P$35,3,0)</f>
        <v>Р</v>
      </c>
      <c r="T45" s="124" t="str">
        <f>VLOOKUP(T$7,Графік!$M$5:$P$35,3,0)</f>
        <v>Р</v>
      </c>
      <c r="U45" s="124" t="str">
        <f>VLOOKUP(U$7,Графік!$M$5:$P$35,3,0)</f>
        <v>ВВ</v>
      </c>
      <c r="V45" s="124" t="str">
        <f>VLOOKUP(V$7,Графік!$M$5:$P$35,3,0)</f>
        <v>ВВ</v>
      </c>
      <c r="W45" s="124" t="str">
        <f>VLOOKUP(W$7,Графік!$M$5:$P$35,3,0)</f>
        <v>Р</v>
      </c>
      <c r="X45" s="159" t="str">
        <f>VLOOKUP(X$7,Графік!$M$5:$P$35,3,0)</f>
        <v>Р</v>
      </c>
      <c r="Y45" s="124" t="str">
        <f>VLOOKUP(Y$7,Графік!$M$5:$P$35,3,0)</f>
        <v>Р</v>
      </c>
      <c r="Z45" s="159" t="str">
        <f>VLOOKUP(Z$7,Графік!$M$5:$P$35,3,0)</f>
        <v>Р</v>
      </c>
      <c r="AA45" s="159" t="str">
        <f>VLOOKUP(AA$7,Графік!$M$5:$P$35,3,0)</f>
        <v>Р</v>
      </c>
      <c r="AB45" s="124" t="str">
        <f>VLOOKUP(AB$7,Графік!$M$5:$P$35,3,0)</f>
        <v>ВВ</v>
      </c>
      <c r="AC45" s="124" t="str">
        <f>VLOOKUP(AC$7,Графік!$M$5:$P$35,3,0)</f>
        <v>ВВ</v>
      </c>
      <c r="AD45" s="188" t="str">
        <f>VLOOKUP(AD$7,Графік!$M$5:$P$35,3,0)</f>
        <v>Р</v>
      </c>
      <c r="AE45" s="124" t="str">
        <f>VLOOKUP(AE$7,Графік!$M$5:$P$35,3,0)</f>
        <v>Р</v>
      </c>
      <c r="AF45" s="124" t="str">
        <f>VLOOKUP(AF$7,Графік!$M$5:$P$35,3,0)</f>
        <v>Р</v>
      </c>
      <c r="AG45" s="124" t="str">
        <f>VLOOKUP(AG$7,Графік!$M$5:$P$35,3,0)</f>
        <v>Р</v>
      </c>
      <c r="AH45" s="124"/>
      <c r="AI45" s="124"/>
      <c r="AJ45" s="125"/>
      <c r="AK45" s="321">
        <f ca="1">SUMIF($F45:$AJ48,"Р",$F46:$AJ46)</f>
        <v>136</v>
      </c>
      <c r="AL45" s="279">
        <f ca="1">SUMIF($F47:$AJ48,"НУ",$F48:$AJ48)</f>
        <v>0</v>
      </c>
      <c r="AM45" s="305">
        <f ca="1">SUMIF(F45:AJ48,"РВ",F46:AJ46)</f>
        <v>0</v>
      </c>
      <c r="AN45" s="308">
        <f ca="1">AK45+AL45+AM45</f>
        <v>136</v>
      </c>
      <c r="AO45" s="310">
        <f t="shared" ref="AO45" si="36">COUNTIF($F45:$AJ48,"=Р")</f>
        <v>20</v>
      </c>
      <c r="AP45" s="311">
        <f>COUNTIF($F45:$AJ48,"=ВВ")</f>
        <v>8</v>
      </c>
      <c r="AQ45" s="311">
        <f>COUNTIF($F45:$AJ48,"=В")</f>
        <v>0</v>
      </c>
      <c r="AR45" s="241">
        <f>COUNTIF($F45:$AJ48,"=НА")</f>
        <v>0</v>
      </c>
      <c r="AS45" s="241">
        <f>COUNTIF(F45:AJ48,"=ТН")</f>
        <v>0</v>
      </c>
      <c r="AT45" s="241">
        <f>COUNTIF($F45:$AJ48,"=ВД")</f>
        <v>0</v>
      </c>
      <c r="AU45" s="241">
        <f>COUNTIF($F45:$AJ48,"=ВП")</f>
        <v>0</v>
      </c>
      <c r="AV45" s="241">
        <f>COUNTIF($F45:$AJ48,"=ДД")</f>
        <v>0</v>
      </c>
      <c r="AW45" s="241">
        <f>COUNTIF($F45:$AJ48,"=П")</f>
        <v>0</v>
      </c>
      <c r="AX45" s="241">
        <f>COUNTIF($F45:$AJ48,"=ПР")</f>
        <v>0</v>
      </c>
      <c r="AY45" s="316">
        <f>COUNTIF($F45:$AJ48,"=І")</f>
        <v>0</v>
      </c>
      <c r="AZ45" s="316">
        <f>COUNTIF($F45:$AJ48,"=НЗ")</f>
        <v>0</v>
      </c>
      <c r="BA45" s="318">
        <f>IF(C45&gt;1,Графік!$P$36,"")</f>
        <v>160</v>
      </c>
    </row>
    <row r="46" spans="1:53" ht="15" customHeight="1" x14ac:dyDescent="0.2">
      <c r="A46" s="349"/>
      <c r="B46" s="296"/>
      <c r="C46" s="299"/>
      <c r="D46" s="302"/>
      <c r="E46" s="146"/>
      <c r="F46" s="96">
        <f t="shared" ref="F46:R46" si="37">IF(F45="Р",8,"")</f>
        <v>8</v>
      </c>
      <c r="G46" s="97">
        <f t="shared" si="37"/>
        <v>8</v>
      </c>
      <c r="H46" s="97" t="str">
        <f t="shared" si="37"/>
        <v/>
      </c>
      <c r="I46" s="97" t="str">
        <f t="shared" si="37"/>
        <v/>
      </c>
      <c r="J46" s="97">
        <f t="shared" si="37"/>
        <v>8</v>
      </c>
      <c r="K46" s="97">
        <f t="shared" si="37"/>
        <v>8</v>
      </c>
      <c r="L46" s="97">
        <f t="shared" si="37"/>
        <v>8</v>
      </c>
      <c r="M46" s="97">
        <f t="shared" si="37"/>
        <v>8</v>
      </c>
      <c r="N46" s="97" t="str">
        <f t="shared" si="37"/>
        <v/>
      </c>
      <c r="O46" s="97" t="str">
        <f t="shared" si="37"/>
        <v/>
      </c>
      <c r="P46" s="97">
        <f t="shared" si="37"/>
        <v>8</v>
      </c>
      <c r="Q46" s="97">
        <f t="shared" si="37"/>
        <v>8</v>
      </c>
      <c r="R46" s="97">
        <f t="shared" si="37"/>
        <v>8</v>
      </c>
      <c r="S46" s="97">
        <f t="shared" ref="S46:V46" si="38">IF(S45="Р",8,"")</f>
        <v>8</v>
      </c>
      <c r="T46" s="97">
        <f t="shared" si="38"/>
        <v>8</v>
      </c>
      <c r="U46" s="97" t="str">
        <f t="shared" si="38"/>
        <v/>
      </c>
      <c r="V46" s="97" t="str">
        <f t="shared" si="38"/>
        <v/>
      </c>
      <c r="W46" s="97">
        <v>8</v>
      </c>
      <c r="X46" s="160">
        <v>8</v>
      </c>
      <c r="Y46" s="97">
        <v>8</v>
      </c>
      <c r="Z46" s="160">
        <v>8</v>
      </c>
      <c r="AA46" s="160">
        <v>8</v>
      </c>
      <c r="AB46" s="97"/>
      <c r="AC46" s="97"/>
      <c r="AD46" s="179">
        <v>8</v>
      </c>
      <c r="AE46" s="97"/>
      <c r="AF46" s="97"/>
      <c r="AG46" s="97"/>
      <c r="AH46" s="97"/>
      <c r="AI46" s="97"/>
      <c r="AJ46" s="98"/>
      <c r="AK46" s="321"/>
      <c r="AL46" s="279"/>
      <c r="AM46" s="305"/>
      <c r="AN46" s="308"/>
      <c r="AO46" s="311"/>
      <c r="AP46" s="311"/>
      <c r="AQ46" s="311"/>
      <c r="AR46" s="241"/>
      <c r="AS46" s="241"/>
      <c r="AT46" s="241"/>
      <c r="AU46" s="241"/>
      <c r="AV46" s="241"/>
      <c r="AW46" s="241"/>
      <c r="AX46" s="241"/>
      <c r="AY46" s="316"/>
      <c r="AZ46" s="316"/>
      <c r="BA46" s="319"/>
    </row>
    <row r="47" spans="1:53" ht="15" customHeight="1" x14ac:dyDescent="0.2">
      <c r="A47" s="349"/>
      <c r="B47" s="296"/>
      <c r="C47" s="299"/>
      <c r="D47" s="302"/>
      <c r="E47" s="146"/>
      <c r="F47" s="100" t="str">
        <f t="shared" ref="F47:V47" si="39">IF(F48&gt;0,"НУ","")</f>
        <v/>
      </c>
      <c r="G47" s="101" t="str">
        <f t="shared" si="39"/>
        <v/>
      </c>
      <c r="H47" s="101" t="str">
        <f t="shared" si="39"/>
        <v/>
      </c>
      <c r="I47" s="101" t="str">
        <f t="shared" si="39"/>
        <v/>
      </c>
      <c r="J47" s="101" t="str">
        <f t="shared" si="39"/>
        <v/>
      </c>
      <c r="K47" s="101" t="str">
        <f t="shared" si="39"/>
        <v/>
      </c>
      <c r="L47" s="101" t="str">
        <f t="shared" si="39"/>
        <v/>
      </c>
      <c r="M47" s="101" t="str">
        <f t="shared" si="39"/>
        <v/>
      </c>
      <c r="N47" s="101" t="str">
        <f t="shared" si="39"/>
        <v/>
      </c>
      <c r="O47" s="101" t="str">
        <f t="shared" si="39"/>
        <v/>
      </c>
      <c r="P47" s="101" t="str">
        <f t="shared" si="39"/>
        <v/>
      </c>
      <c r="Q47" s="101" t="str">
        <f t="shared" si="39"/>
        <v/>
      </c>
      <c r="R47" s="101" t="str">
        <f t="shared" si="39"/>
        <v/>
      </c>
      <c r="S47" s="101" t="str">
        <f t="shared" si="39"/>
        <v/>
      </c>
      <c r="T47" s="101" t="str">
        <f t="shared" si="39"/>
        <v/>
      </c>
      <c r="U47" s="101" t="str">
        <f t="shared" si="39"/>
        <v/>
      </c>
      <c r="V47" s="101" t="str">
        <f t="shared" si="39"/>
        <v/>
      </c>
      <c r="W47" s="101"/>
      <c r="X47" s="102"/>
      <c r="Y47" s="101"/>
      <c r="Z47" s="102"/>
      <c r="AA47" s="102"/>
      <c r="AB47" s="101"/>
      <c r="AC47" s="101"/>
      <c r="AD47" s="180"/>
      <c r="AE47" s="101"/>
      <c r="AF47" s="101"/>
      <c r="AG47" s="101"/>
      <c r="AH47" s="101" t="str">
        <f t="shared" si="3"/>
        <v/>
      </c>
      <c r="AI47" s="101" t="str">
        <f t="shared" si="3"/>
        <v/>
      </c>
      <c r="AJ47" s="130" t="str">
        <f t="shared" si="3"/>
        <v/>
      </c>
      <c r="AK47" s="321"/>
      <c r="AL47" s="279"/>
      <c r="AM47" s="305"/>
      <c r="AN47" s="308"/>
      <c r="AO47" s="311"/>
      <c r="AP47" s="311"/>
      <c r="AQ47" s="311"/>
      <c r="AR47" s="241"/>
      <c r="AS47" s="241"/>
      <c r="AT47" s="241"/>
      <c r="AU47" s="241"/>
      <c r="AV47" s="241"/>
      <c r="AW47" s="241"/>
      <c r="AX47" s="241"/>
      <c r="AY47" s="316"/>
      <c r="AZ47" s="316"/>
      <c r="BA47" s="319"/>
    </row>
    <row r="48" spans="1:53" ht="15" customHeight="1" thickBot="1" x14ac:dyDescent="0.25">
      <c r="A48" s="350"/>
      <c r="B48" s="297"/>
      <c r="C48" s="300"/>
      <c r="D48" s="303"/>
      <c r="E48" s="147"/>
      <c r="F48" s="105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94"/>
      <c r="Y48" s="106"/>
      <c r="Z48" s="194"/>
      <c r="AA48" s="194"/>
      <c r="AB48" s="106"/>
      <c r="AC48" s="106"/>
      <c r="AD48" s="181"/>
      <c r="AE48" s="106"/>
      <c r="AF48" s="106"/>
      <c r="AG48" s="106"/>
      <c r="AH48" s="106"/>
      <c r="AI48" s="106"/>
      <c r="AJ48" s="107"/>
      <c r="AK48" s="322"/>
      <c r="AL48" s="280"/>
      <c r="AM48" s="306"/>
      <c r="AN48" s="309"/>
      <c r="AO48" s="312"/>
      <c r="AP48" s="312"/>
      <c r="AQ48" s="312"/>
      <c r="AR48" s="242"/>
      <c r="AS48" s="242"/>
      <c r="AT48" s="242"/>
      <c r="AU48" s="242"/>
      <c r="AV48" s="242"/>
      <c r="AW48" s="242"/>
      <c r="AX48" s="242"/>
      <c r="AY48" s="317"/>
      <c r="AZ48" s="317"/>
      <c r="BA48" s="320"/>
    </row>
    <row r="49" spans="1:53" ht="15" customHeight="1" x14ac:dyDescent="0.2">
      <c r="A49" s="292">
        <v>11</v>
      </c>
      <c r="B49" s="295" t="str">
        <f>IFERROR(VLOOKUP($C49,Списки!$A$1:$C$4003,2,0),"")</f>
        <v>Кібак Іван Георгійович</v>
      </c>
      <c r="C49" s="343" t="s">
        <v>432</v>
      </c>
      <c r="D49" s="301" t="str">
        <f>IFERROR(VLOOKUP($C49,Списки!$A$1:$C$4003,3,0),"")</f>
        <v>підсобний робітник/по 4 година 5-ти денка</v>
      </c>
      <c r="E49" s="145"/>
      <c r="F49" s="92" t="str">
        <f>VLOOKUP(F$7,Графік!$M$5:$P$35,3,0)</f>
        <v>Р</v>
      </c>
      <c r="G49" s="124" t="str">
        <f>VLOOKUP(G$7,Графік!$M$5:$P$35,3,0)</f>
        <v>ВВ</v>
      </c>
      <c r="H49" s="124" t="str">
        <f>VLOOKUP(H$7,Графік!$M$5:$P$35,3,0)</f>
        <v>ВВ</v>
      </c>
      <c r="I49" s="124" t="str">
        <f>VLOOKUP(I$7,Графік!$M$5:$P$35,3,0)</f>
        <v>Р</v>
      </c>
      <c r="J49" s="124" t="str">
        <f>VLOOKUP(J$7,Графік!$M$5:$P$35,3,0)</f>
        <v>Р</v>
      </c>
      <c r="K49" s="124" t="str">
        <f>VLOOKUP(K$7,Графік!$M$5:$P$35,3,0)</f>
        <v>Р</v>
      </c>
      <c r="L49" s="124" t="str">
        <f>VLOOKUP(L$7,Графік!$M$5:$P$35,3,0)</f>
        <v>Р</v>
      </c>
      <c r="M49" s="124" t="str">
        <f>VLOOKUP(M$7,Графік!$M$5:$P$35,3,0)</f>
        <v>Р</v>
      </c>
      <c r="N49" s="124" t="str">
        <f>VLOOKUP(N$7,Графік!$M$5:$P$35,3,0)</f>
        <v>ВВ</v>
      </c>
      <c r="O49" s="124" t="str">
        <f>VLOOKUP(O$7,Графік!$M$5:$P$35,3,0)</f>
        <v>ВВ</v>
      </c>
      <c r="P49" s="124" t="str">
        <f>VLOOKUP(P$7,Графік!$M$5:$P$35,3,0)</f>
        <v>Р</v>
      </c>
      <c r="Q49" s="124" t="str">
        <f>VLOOKUP(Q$7,Графік!$M$5:$P$35,3,0)</f>
        <v>Р</v>
      </c>
      <c r="R49" s="124" t="str">
        <f>VLOOKUP(R$7,Графік!$M$5:$P$35,3,0)</f>
        <v>Р</v>
      </c>
      <c r="S49" s="124" t="str">
        <f>VLOOKUP(S$7,Графік!$M$5:$P$35,3,0)</f>
        <v>Р</v>
      </c>
      <c r="T49" s="124" t="str">
        <f>VLOOKUP(T$7,Графік!$M$5:$P$35,3,0)</f>
        <v>Р</v>
      </c>
      <c r="U49" s="124" t="str">
        <f>VLOOKUP(U$7,Графік!$M$5:$P$35,3,0)</f>
        <v>ВВ</v>
      </c>
      <c r="V49" s="124" t="str">
        <f>VLOOKUP(V$7,Графік!$M$5:$P$35,3,0)</f>
        <v>ВВ</v>
      </c>
      <c r="W49" s="124" t="str">
        <f>VLOOKUP(W$7,Графік!$M$5:$P$35,3,0)</f>
        <v>Р</v>
      </c>
      <c r="X49" s="159" t="str">
        <f>VLOOKUP(X$7,Графік!$M$5:$P$35,3,0)</f>
        <v>Р</v>
      </c>
      <c r="Y49" s="124" t="str">
        <f>VLOOKUP(Y$7,Графік!$M$5:$P$35,3,0)</f>
        <v>Р</v>
      </c>
      <c r="Z49" s="159" t="str">
        <f>VLOOKUP(Z$7,Графік!$M$5:$P$35,3,0)</f>
        <v>Р</v>
      </c>
      <c r="AA49" s="159" t="str">
        <f>VLOOKUP(AA$7,Графік!$M$5:$P$35,3,0)</f>
        <v>Р</v>
      </c>
      <c r="AB49" s="124" t="str">
        <f>VLOOKUP(AB$7,Графік!$M$5:$P$35,3,0)</f>
        <v>ВВ</v>
      </c>
      <c r="AC49" s="124" t="str">
        <f>VLOOKUP(AC$7,Графік!$M$5:$P$35,3,0)</f>
        <v>ВВ</v>
      </c>
      <c r="AD49" s="188" t="str">
        <f>VLOOKUP(AD$7,Графік!$M$5:$P$35,3,0)</f>
        <v>Р</v>
      </c>
      <c r="AE49" s="124" t="str">
        <f>VLOOKUP(AE$7,Графік!$M$5:$P$35,3,0)</f>
        <v>Р</v>
      </c>
      <c r="AF49" s="124" t="str">
        <f>VLOOKUP(AF$7,Графік!$M$5:$P$35,3,0)</f>
        <v>Р</v>
      </c>
      <c r="AG49" s="124" t="str">
        <f>VLOOKUP(AG$7,Графік!$M$5:$P$35,3,0)</f>
        <v>Р</v>
      </c>
      <c r="AH49" s="124"/>
      <c r="AI49" s="124"/>
      <c r="AJ49" s="125"/>
      <c r="AK49" s="321">
        <f ca="1">SUMIF($F49:$AJ52,"Р",$F50:$AJ50)</f>
        <v>72</v>
      </c>
      <c r="AL49" s="279">
        <f ca="1">SUMIF($F51:$AJ52,"НУ",$F52:$AJ52)</f>
        <v>0</v>
      </c>
      <c r="AM49" s="305">
        <f ca="1">SUMIF(F49:AJ52,"РВ",F50:AJ50)</f>
        <v>0</v>
      </c>
      <c r="AN49" s="308">
        <f ca="1">AK49+AL49+AM49</f>
        <v>72</v>
      </c>
      <c r="AO49" s="310">
        <f t="shared" ref="AO49" si="40">COUNTIF($F49:$AJ52,"=Р")</f>
        <v>20</v>
      </c>
      <c r="AP49" s="311">
        <f>COUNTIF($F49:$AJ52,"=ВВ")</f>
        <v>8</v>
      </c>
      <c r="AQ49" s="311">
        <f>COUNTIF($F49:$AJ52,"=В")</f>
        <v>0</v>
      </c>
      <c r="AR49" s="241">
        <f>COUNTIF($F49:$AJ52,"=НА")</f>
        <v>0</v>
      </c>
      <c r="AS49" s="241">
        <f>COUNTIF(F49:AJ52,"=ТН")</f>
        <v>0</v>
      </c>
      <c r="AT49" s="241">
        <f>COUNTIF($F49:$AJ52,"=ВД")</f>
        <v>0</v>
      </c>
      <c r="AU49" s="241">
        <f>COUNTIF($F49:$AJ52,"=ВП")</f>
        <v>0</v>
      </c>
      <c r="AV49" s="241">
        <f>COUNTIF($F49:$AJ52,"=ДД")</f>
        <v>0</v>
      </c>
      <c r="AW49" s="241">
        <f>COUNTIF($F49:$AJ52,"=П")</f>
        <v>0</v>
      </c>
      <c r="AX49" s="241">
        <f>COUNTIF($F49:$AJ52,"=ПР")</f>
        <v>0</v>
      </c>
      <c r="AY49" s="316">
        <f>COUNTIF($F49:$AJ52,"=І")</f>
        <v>0</v>
      </c>
      <c r="AZ49" s="316">
        <f>COUNTIF($F49:$AJ52,"=НЗ")</f>
        <v>0</v>
      </c>
      <c r="BA49" s="318">
        <f>IF(C49&gt;1,Графік!$P$36,"")</f>
        <v>160</v>
      </c>
    </row>
    <row r="50" spans="1:53" ht="15" customHeight="1" x14ac:dyDescent="0.2">
      <c r="A50" s="293"/>
      <c r="B50" s="296"/>
      <c r="C50" s="299"/>
      <c r="D50" s="302"/>
      <c r="E50" s="146"/>
      <c r="F50" s="96">
        <v>4</v>
      </c>
      <c r="G50" s="97" t="str">
        <f t="shared" ref="G50:O50" si="41">IF(G49="Р",8,"")</f>
        <v/>
      </c>
      <c r="H50" s="97" t="str">
        <f t="shared" si="41"/>
        <v/>
      </c>
      <c r="I50" s="97">
        <v>4</v>
      </c>
      <c r="J50" s="97">
        <v>4</v>
      </c>
      <c r="K50" s="97">
        <v>4</v>
      </c>
      <c r="L50" s="97">
        <v>4</v>
      </c>
      <c r="M50" s="97">
        <v>4</v>
      </c>
      <c r="N50" s="97" t="str">
        <f t="shared" si="41"/>
        <v/>
      </c>
      <c r="O50" s="97" t="str">
        <f t="shared" si="41"/>
        <v/>
      </c>
      <c r="P50" s="97">
        <v>4</v>
      </c>
      <c r="Q50" s="97">
        <v>4</v>
      </c>
      <c r="R50" s="97">
        <v>4</v>
      </c>
      <c r="S50" s="97">
        <v>4</v>
      </c>
      <c r="T50" s="97">
        <v>4</v>
      </c>
      <c r="U50" s="97"/>
      <c r="V50" s="97"/>
      <c r="W50" s="97">
        <v>4</v>
      </c>
      <c r="X50" s="160">
        <v>4</v>
      </c>
      <c r="Y50" s="97">
        <v>4</v>
      </c>
      <c r="Z50" s="160">
        <v>4</v>
      </c>
      <c r="AA50" s="160">
        <v>4</v>
      </c>
      <c r="AB50" s="97"/>
      <c r="AC50" s="97"/>
      <c r="AD50" s="179">
        <v>8</v>
      </c>
      <c r="AE50" s="97"/>
      <c r="AF50" s="97"/>
      <c r="AG50" s="97"/>
      <c r="AH50" s="97"/>
      <c r="AI50" s="97"/>
      <c r="AJ50" s="98"/>
      <c r="AK50" s="321"/>
      <c r="AL50" s="279"/>
      <c r="AM50" s="305"/>
      <c r="AN50" s="308"/>
      <c r="AO50" s="311"/>
      <c r="AP50" s="311"/>
      <c r="AQ50" s="311"/>
      <c r="AR50" s="241"/>
      <c r="AS50" s="241"/>
      <c r="AT50" s="241"/>
      <c r="AU50" s="241"/>
      <c r="AV50" s="241"/>
      <c r="AW50" s="241"/>
      <c r="AX50" s="241"/>
      <c r="AY50" s="316"/>
      <c r="AZ50" s="316"/>
      <c r="BA50" s="319"/>
    </row>
    <row r="51" spans="1:53" ht="15" customHeight="1" x14ac:dyDescent="0.2">
      <c r="A51" s="293"/>
      <c r="B51" s="296"/>
      <c r="C51" s="299"/>
      <c r="D51" s="302"/>
      <c r="E51" s="146"/>
      <c r="F51" s="100" t="str">
        <f t="shared" ref="F51:T51" si="42">IF(F52&gt;0,"НУ","")</f>
        <v/>
      </c>
      <c r="G51" s="101" t="str">
        <f t="shared" si="42"/>
        <v/>
      </c>
      <c r="H51" s="101" t="str">
        <f t="shared" si="42"/>
        <v/>
      </c>
      <c r="I51" s="101" t="str">
        <f t="shared" si="42"/>
        <v/>
      </c>
      <c r="J51" s="101" t="str">
        <f t="shared" si="42"/>
        <v/>
      </c>
      <c r="K51" s="101" t="str">
        <f t="shared" si="42"/>
        <v/>
      </c>
      <c r="L51" s="101" t="str">
        <f t="shared" si="42"/>
        <v/>
      </c>
      <c r="M51" s="101" t="str">
        <f t="shared" si="42"/>
        <v/>
      </c>
      <c r="N51" s="101" t="str">
        <f t="shared" si="42"/>
        <v/>
      </c>
      <c r="O51" s="101" t="str">
        <f t="shared" si="42"/>
        <v/>
      </c>
      <c r="P51" s="101" t="str">
        <f t="shared" si="42"/>
        <v/>
      </c>
      <c r="Q51" s="101" t="str">
        <f t="shared" si="42"/>
        <v/>
      </c>
      <c r="R51" s="101" t="str">
        <f t="shared" si="42"/>
        <v/>
      </c>
      <c r="S51" s="101" t="str">
        <f t="shared" si="42"/>
        <v/>
      </c>
      <c r="T51" s="101" t="str">
        <f t="shared" si="42"/>
        <v/>
      </c>
      <c r="U51" s="101"/>
      <c r="V51" s="101"/>
      <c r="W51" s="101"/>
      <c r="X51" s="102"/>
      <c r="Y51" s="101"/>
      <c r="Z51" s="102"/>
      <c r="AA51" s="102"/>
      <c r="AB51" s="101"/>
      <c r="AC51" s="101"/>
      <c r="AD51" s="180"/>
      <c r="AE51" s="101"/>
      <c r="AF51" s="101"/>
      <c r="AG51" s="101"/>
      <c r="AH51" s="101" t="str">
        <f t="shared" si="3"/>
        <v/>
      </c>
      <c r="AI51" s="101" t="str">
        <f t="shared" si="3"/>
        <v/>
      </c>
      <c r="AJ51" s="130" t="str">
        <f t="shared" si="3"/>
        <v/>
      </c>
      <c r="AK51" s="321"/>
      <c r="AL51" s="279"/>
      <c r="AM51" s="305"/>
      <c r="AN51" s="308"/>
      <c r="AO51" s="311"/>
      <c r="AP51" s="311"/>
      <c r="AQ51" s="311"/>
      <c r="AR51" s="241"/>
      <c r="AS51" s="241"/>
      <c r="AT51" s="241"/>
      <c r="AU51" s="241"/>
      <c r="AV51" s="241"/>
      <c r="AW51" s="241"/>
      <c r="AX51" s="241"/>
      <c r="AY51" s="316"/>
      <c r="AZ51" s="316"/>
      <c r="BA51" s="319"/>
    </row>
    <row r="52" spans="1:53" ht="15" customHeight="1" thickBot="1" x14ac:dyDescent="0.25">
      <c r="A52" s="294"/>
      <c r="B52" s="297"/>
      <c r="C52" s="300"/>
      <c r="D52" s="303"/>
      <c r="E52" s="147"/>
      <c r="F52" s="105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94"/>
      <c r="Y52" s="106"/>
      <c r="Z52" s="194"/>
      <c r="AA52" s="194"/>
      <c r="AB52" s="106"/>
      <c r="AC52" s="106"/>
      <c r="AD52" s="181"/>
      <c r="AE52" s="106"/>
      <c r="AF52" s="106"/>
      <c r="AG52" s="106"/>
      <c r="AH52" s="106"/>
      <c r="AI52" s="106"/>
      <c r="AJ52" s="107"/>
      <c r="AK52" s="322"/>
      <c r="AL52" s="280"/>
      <c r="AM52" s="306"/>
      <c r="AN52" s="309"/>
      <c r="AO52" s="312"/>
      <c r="AP52" s="312"/>
      <c r="AQ52" s="312"/>
      <c r="AR52" s="242"/>
      <c r="AS52" s="242"/>
      <c r="AT52" s="242"/>
      <c r="AU52" s="242"/>
      <c r="AV52" s="242"/>
      <c r="AW52" s="242"/>
      <c r="AX52" s="242"/>
      <c r="AY52" s="317"/>
      <c r="AZ52" s="317"/>
      <c r="BA52" s="320"/>
    </row>
    <row r="53" spans="1:53" ht="15" customHeight="1" x14ac:dyDescent="0.2">
      <c r="A53" s="292">
        <v>12</v>
      </c>
      <c r="B53" s="295" t="str">
        <f>IFERROR(VLOOKUP($C53,Списки!$A$1:$C$4003,2,0),"")</f>
        <v>Марфійчук Степанія Константинівна</v>
      </c>
      <c r="C53" s="343" t="s">
        <v>435</v>
      </c>
      <c r="D53" s="301" t="str">
        <f>IFERROR(VLOOKUP($C53,Списки!$A$1:$C$4003,3,0),"")</f>
        <v>комірник/Кобевко</v>
      </c>
      <c r="E53" s="145"/>
      <c r="F53" s="92" t="str">
        <f>VLOOKUP(F$7,Графік!$M$5:$P$35,3,0)</f>
        <v>Р</v>
      </c>
      <c r="G53" s="124" t="str">
        <f>VLOOKUP(G$7,Графік!$M$5:$P$35,3,0)</f>
        <v>ВВ</v>
      </c>
      <c r="H53" s="124" t="str">
        <f>VLOOKUP(H$7,Графік!$M$5:$P$35,3,0)</f>
        <v>ВВ</v>
      </c>
      <c r="I53" s="124" t="str">
        <f>VLOOKUP(I$7,Графік!$M$5:$P$35,3,0)</f>
        <v>Р</v>
      </c>
      <c r="J53" s="124" t="str">
        <f>VLOOKUP(J$7,Графік!$M$5:$P$35,3,0)</f>
        <v>Р</v>
      </c>
      <c r="K53" s="124" t="str">
        <f>VLOOKUP(K$7,Графік!$M$5:$P$35,3,0)</f>
        <v>Р</v>
      </c>
      <c r="L53" s="124" t="str">
        <f>VLOOKUP(L$7,Графік!$M$5:$P$35,3,0)</f>
        <v>Р</v>
      </c>
      <c r="M53" s="124" t="str">
        <f>VLOOKUP(M$7,Графік!$M$5:$P$35,3,0)</f>
        <v>Р</v>
      </c>
      <c r="N53" s="124" t="str">
        <f>VLOOKUP(N$7,Графік!$M$5:$P$35,3,0)</f>
        <v>ВВ</v>
      </c>
      <c r="O53" s="124" t="str">
        <f>VLOOKUP(O$7,Графік!$M$5:$P$35,3,0)</f>
        <v>ВВ</v>
      </c>
      <c r="P53" s="124" t="str">
        <f>VLOOKUP(P$7,Графік!$M$5:$P$35,3,0)</f>
        <v>Р</v>
      </c>
      <c r="Q53" s="124" t="str">
        <f>VLOOKUP(Q$7,Графік!$M$5:$P$35,3,0)</f>
        <v>Р</v>
      </c>
      <c r="R53" s="124" t="str">
        <f>VLOOKUP(R$7,Графік!$M$5:$P$35,3,0)</f>
        <v>Р</v>
      </c>
      <c r="S53" s="124" t="str">
        <f>VLOOKUP(S$7,Графік!$M$5:$P$35,3,0)</f>
        <v>Р</v>
      </c>
      <c r="T53" s="124" t="str">
        <f>VLOOKUP(T$7,Графік!$M$5:$P$35,3,0)</f>
        <v>Р</v>
      </c>
      <c r="U53" s="124" t="str">
        <f>VLOOKUP(U$7,Графік!$M$5:$P$35,3,0)</f>
        <v>ВВ</v>
      </c>
      <c r="V53" s="124" t="str">
        <f>VLOOKUP(V$7,Графік!$M$5:$P$35,3,0)</f>
        <v>ВВ</v>
      </c>
      <c r="W53" s="124" t="str">
        <f>VLOOKUP(W$7,Графік!$M$5:$P$35,3,0)</f>
        <v>Р</v>
      </c>
      <c r="X53" s="159" t="str">
        <f>VLOOKUP(X$7,Графік!$M$5:$P$35,3,0)</f>
        <v>Р</v>
      </c>
      <c r="Y53" s="124" t="str">
        <f>VLOOKUP(Y$7,Графік!$M$5:$P$35,3,0)</f>
        <v>Р</v>
      </c>
      <c r="Z53" s="159" t="str">
        <f>VLOOKUP(Z$7,Графік!$M$5:$P$35,3,0)</f>
        <v>Р</v>
      </c>
      <c r="AA53" s="159" t="str">
        <f>VLOOKUP(AA$7,Графік!$M$5:$P$35,3,0)</f>
        <v>Р</v>
      </c>
      <c r="AB53" s="124" t="str">
        <f>VLOOKUP(AB$7,Графік!$M$5:$P$35,3,0)</f>
        <v>ВВ</v>
      </c>
      <c r="AC53" s="124" t="str">
        <f>VLOOKUP(AC$7,Графік!$M$5:$P$35,3,0)</f>
        <v>ВВ</v>
      </c>
      <c r="AD53" s="188" t="str">
        <f>VLOOKUP(AD$7,Графік!$M$5:$P$35,3,0)</f>
        <v>Р</v>
      </c>
      <c r="AE53" s="124" t="str">
        <f>VLOOKUP(AE$7,Графік!$M$5:$P$35,3,0)</f>
        <v>Р</v>
      </c>
      <c r="AF53" s="124" t="str">
        <f>VLOOKUP(AF$7,Графік!$M$5:$P$35,3,0)</f>
        <v>Р</v>
      </c>
      <c r="AG53" s="124" t="str">
        <f>VLOOKUP(AG$7,Графік!$M$5:$P$35,3,0)</f>
        <v>Р</v>
      </c>
      <c r="AH53" s="124"/>
      <c r="AI53" s="124"/>
      <c r="AJ53" s="125"/>
      <c r="AK53" s="321">
        <f ca="1">SUMIF($F53:$AJ56,"Р",$F54:$AJ54)</f>
        <v>136</v>
      </c>
      <c r="AL53" s="279">
        <f ca="1">SUMIF($F55:$AJ56,"НУ",$F56:$AJ56)</f>
        <v>0</v>
      </c>
      <c r="AM53" s="305">
        <f ca="1">SUMIF(F53:AJ56,"РВ",F54:AJ54)</f>
        <v>0</v>
      </c>
      <c r="AN53" s="308">
        <f ca="1">AK53+AL53+AM53</f>
        <v>136</v>
      </c>
      <c r="AO53" s="310">
        <f t="shared" ref="AO53" si="43">COUNTIF($F53:$AJ56,"=Р")</f>
        <v>20</v>
      </c>
      <c r="AP53" s="311">
        <f>COUNTIF($F53:$AJ56,"=ВВ")</f>
        <v>8</v>
      </c>
      <c r="AQ53" s="311">
        <f>COUNTIF($F53:$AJ56,"=В")</f>
        <v>0</v>
      </c>
      <c r="AR53" s="241">
        <f>COUNTIF($F53:$AJ56,"=НА")</f>
        <v>0</v>
      </c>
      <c r="AS53" s="241">
        <f>COUNTIF(F53:AJ56,"=ТН")</f>
        <v>0</v>
      </c>
      <c r="AT53" s="241">
        <f>COUNTIF($F53:$AJ56,"=ВД")</f>
        <v>0</v>
      </c>
      <c r="AU53" s="241">
        <f>COUNTIF($F53:$AJ56,"=ВП")</f>
        <v>0</v>
      </c>
      <c r="AV53" s="241">
        <f>COUNTIF($F53:$AJ56,"=ДД")</f>
        <v>0</v>
      </c>
      <c r="AW53" s="241">
        <f>COUNTIF($F53:$AJ56,"=П")</f>
        <v>0</v>
      </c>
      <c r="AX53" s="241">
        <f>COUNTIF($F53:$AJ56,"=ПР")</f>
        <v>0</v>
      </c>
      <c r="AY53" s="316">
        <f>COUNTIF($F53:$AJ56,"=І")</f>
        <v>0</v>
      </c>
      <c r="AZ53" s="316">
        <f>COUNTIF($F53:$AJ56,"=НЗ")</f>
        <v>0</v>
      </c>
      <c r="BA53" s="318">
        <f>IF(C53&gt;1,Графік!$P$36,"")</f>
        <v>160</v>
      </c>
    </row>
    <row r="54" spans="1:53" ht="15" customHeight="1" x14ac:dyDescent="0.2">
      <c r="A54" s="293"/>
      <c r="B54" s="296"/>
      <c r="C54" s="299"/>
      <c r="D54" s="302"/>
      <c r="E54" s="146"/>
      <c r="F54" s="96">
        <f t="shared" ref="F54:R54" si="44">IF(F53="Р",8,"")</f>
        <v>8</v>
      </c>
      <c r="G54" s="97" t="str">
        <f t="shared" si="44"/>
        <v/>
      </c>
      <c r="H54" s="97" t="str">
        <f t="shared" si="44"/>
        <v/>
      </c>
      <c r="I54" s="97">
        <f t="shared" si="44"/>
        <v>8</v>
      </c>
      <c r="J54" s="97">
        <f t="shared" si="44"/>
        <v>8</v>
      </c>
      <c r="K54" s="97">
        <f t="shared" si="44"/>
        <v>8</v>
      </c>
      <c r="L54" s="97">
        <f t="shared" si="44"/>
        <v>8</v>
      </c>
      <c r="M54" s="97">
        <f t="shared" si="44"/>
        <v>8</v>
      </c>
      <c r="N54" s="97" t="str">
        <f t="shared" si="44"/>
        <v/>
      </c>
      <c r="O54" s="97" t="str">
        <f t="shared" si="44"/>
        <v/>
      </c>
      <c r="P54" s="97">
        <f t="shared" si="44"/>
        <v>8</v>
      </c>
      <c r="Q54" s="97">
        <f t="shared" si="44"/>
        <v>8</v>
      </c>
      <c r="R54" s="97">
        <f t="shared" si="44"/>
        <v>8</v>
      </c>
      <c r="S54" s="97">
        <f t="shared" ref="S54:T54" si="45">IF(S53="Р",8,"")</f>
        <v>8</v>
      </c>
      <c r="T54" s="97">
        <f t="shared" si="45"/>
        <v>8</v>
      </c>
      <c r="U54" s="97"/>
      <c r="V54" s="97"/>
      <c r="W54" s="97">
        <v>8</v>
      </c>
      <c r="X54" s="160">
        <v>8</v>
      </c>
      <c r="Y54" s="97">
        <v>8</v>
      </c>
      <c r="Z54" s="160">
        <v>8</v>
      </c>
      <c r="AA54" s="160">
        <v>8</v>
      </c>
      <c r="AB54" s="97"/>
      <c r="AC54" s="97"/>
      <c r="AD54" s="179">
        <v>8</v>
      </c>
      <c r="AE54" s="97"/>
      <c r="AF54" s="97"/>
      <c r="AG54" s="97"/>
      <c r="AH54" s="97"/>
      <c r="AI54" s="97"/>
      <c r="AJ54" s="98"/>
      <c r="AK54" s="321"/>
      <c r="AL54" s="279"/>
      <c r="AM54" s="305"/>
      <c r="AN54" s="308"/>
      <c r="AO54" s="311"/>
      <c r="AP54" s="311"/>
      <c r="AQ54" s="311"/>
      <c r="AR54" s="241"/>
      <c r="AS54" s="241"/>
      <c r="AT54" s="241"/>
      <c r="AU54" s="241"/>
      <c r="AV54" s="241"/>
      <c r="AW54" s="241"/>
      <c r="AX54" s="241"/>
      <c r="AY54" s="316"/>
      <c r="AZ54" s="316"/>
      <c r="BA54" s="319"/>
    </row>
    <row r="55" spans="1:53" ht="15" customHeight="1" x14ac:dyDescent="0.2">
      <c r="A55" s="293"/>
      <c r="B55" s="296"/>
      <c r="C55" s="299"/>
      <c r="D55" s="302"/>
      <c r="E55" s="146"/>
      <c r="F55" s="100" t="str">
        <f t="shared" ref="F55:T55" si="46">IF(F56&gt;0,"НУ","")</f>
        <v/>
      </c>
      <c r="G55" s="101" t="str">
        <f t="shared" si="46"/>
        <v/>
      </c>
      <c r="H55" s="101" t="str">
        <f t="shared" si="46"/>
        <v/>
      </c>
      <c r="I55" s="101" t="str">
        <f t="shared" si="46"/>
        <v/>
      </c>
      <c r="J55" s="101" t="str">
        <f t="shared" si="46"/>
        <v/>
      </c>
      <c r="K55" s="101" t="str">
        <f t="shared" si="46"/>
        <v/>
      </c>
      <c r="L55" s="101" t="str">
        <f t="shared" si="46"/>
        <v/>
      </c>
      <c r="M55" s="101" t="str">
        <f t="shared" si="46"/>
        <v/>
      </c>
      <c r="N55" s="101" t="str">
        <f t="shared" si="46"/>
        <v/>
      </c>
      <c r="O55" s="101" t="str">
        <f t="shared" si="46"/>
        <v/>
      </c>
      <c r="P55" s="101" t="str">
        <f t="shared" si="46"/>
        <v/>
      </c>
      <c r="Q55" s="101" t="str">
        <f t="shared" si="46"/>
        <v/>
      </c>
      <c r="R55" s="101" t="str">
        <f t="shared" si="46"/>
        <v/>
      </c>
      <c r="S55" s="101" t="str">
        <f t="shared" si="46"/>
        <v/>
      </c>
      <c r="T55" s="101" t="str">
        <f t="shared" si="46"/>
        <v/>
      </c>
      <c r="U55" s="101"/>
      <c r="V55" s="101"/>
      <c r="W55" s="101"/>
      <c r="X55" s="102"/>
      <c r="Y55" s="101"/>
      <c r="Z55" s="102"/>
      <c r="AA55" s="102"/>
      <c r="AB55" s="101"/>
      <c r="AC55" s="101"/>
      <c r="AD55" s="180"/>
      <c r="AE55" s="101"/>
      <c r="AF55" s="101"/>
      <c r="AG55" s="101"/>
      <c r="AH55" s="101" t="str">
        <f t="shared" si="3"/>
        <v/>
      </c>
      <c r="AI55" s="101" t="str">
        <f t="shared" si="3"/>
        <v/>
      </c>
      <c r="AJ55" s="130" t="str">
        <f t="shared" si="3"/>
        <v/>
      </c>
      <c r="AK55" s="321"/>
      <c r="AL55" s="279"/>
      <c r="AM55" s="305"/>
      <c r="AN55" s="308"/>
      <c r="AO55" s="311"/>
      <c r="AP55" s="311"/>
      <c r="AQ55" s="311"/>
      <c r="AR55" s="241"/>
      <c r="AS55" s="241"/>
      <c r="AT55" s="241"/>
      <c r="AU55" s="241"/>
      <c r="AV55" s="241"/>
      <c r="AW55" s="241"/>
      <c r="AX55" s="241"/>
      <c r="AY55" s="316"/>
      <c r="AZ55" s="316"/>
      <c r="BA55" s="319"/>
    </row>
    <row r="56" spans="1:53" ht="15" customHeight="1" thickBot="1" x14ac:dyDescent="0.25">
      <c r="A56" s="294"/>
      <c r="B56" s="297"/>
      <c r="C56" s="300"/>
      <c r="D56" s="303"/>
      <c r="E56" s="147"/>
      <c r="F56" s="105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94"/>
      <c r="Y56" s="106"/>
      <c r="Z56" s="194"/>
      <c r="AA56" s="194"/>
      <c r="AB56" s="106"/>
      <c r="AC56" s="106"/>
      <c r="AD56" s="181"/>
      <c r="AE56" s="106"/>
      <c r="AF56" s="106"/>
      <c r="AG56" s="106"/>
      <c r="AH56" s="106"/>
      <c r="AI56" s="106"/>
      <c r="AJ56" s="107"/>
      <c r="AK56" s="322"/>
      <c r="AL56" s="280"/>
      <c r="AM56" s="306"/>
      <c r="AN56" s="309"/>
      <c r="AO56" s="312"/>
      <c r="AP56" s="312"/>
      <c r="AQ56" s="312"/>
      <c r="AR56" s="242"/>
      <c r="AS56" s="242"/>
      <c r="AT56" s="242"/>
      <c r="AU56" s="242"/>
      <c r="AV56" s="242"/>
      <c r="AW56" s="242"/>
      <c r="AX56" s="242"/>
      <c r="AY56" s="317"/>
      <c r="AZ56" s="317"/>
      <c r="BA56" s="320"/>
    </row>
    <row r="57" spans="1:53" ht="15" customHeight="1" x14ac:dyDescent="0.2">
      <c r="A57" s="292">
        <v>13</v>
      </c>
      <c r="B57" s="295" t="str">
        <f>IFERROR(VLOOKUP($C57,Списки!$A$1:$C$4003,2,0),"")</f>
        <v>Постевка Ганна Леонідівна</v>
      </c>
      <c r="C57" s="343" t="s">
        <v>438</v>
      </c>
      <c r="D57" s="301" t="str">
        <f>IFERROR(VLOOKUP($C57,Списки!$A$1:$C$4003,3,0),"")</f>
        <v>прибиральник</v>
      </c>
      <c r="E57" s="145"/>
      <c r="F57" s="92" t="str">
        <f>VLOOKUP(F$7,Графік!$M$5:$P$35,3,0)</f>
        <v>Р</v>
      </c>
      <c r="G57" s="124" t="str">
        <f>VLOOKUP(G$7,Графік!$M$5:$P$35,3,0)</f>
        <v>ВВ</v>
      </c>
      <c r="H57" s="124" t="str">
        <f>VLOOKUP(H$7,Графік!$M$5:$P$35,3,0)</f>
        <v>ВВ</v>
      </c>
      <c r="I57" s="124" t="str">
        <f>VLOOKUP(I$7,Графік!$M$5:$P$35,3,0)</f>
        <v>Р</v>
      </c>
      <c r="J57" s="124" t="str">
        <f>VLOOKUP(J$7,Графік!$M$5:$P$35,3,0)</f>
        <v>Р</v>
      </c>
      <c r="K57" s="124" t="str">
        <f>VLOOKUP(K$7,Графік!$M$5:$P$35,3,0)</f>
        <v>Р</v>
      </c>
      <c r="L57" s="124" t="str">
        <f>VLOOKUP(L$7,Графік!$M$5:$P$35,3,0)</f>
        <v>Р</v>
      </c>
      <c r="M57" s="124" t="str">
        <f>VLOOKUP(M$7,Графік!$M$5:$P$35,3,0)</f>
        <v>Р</v>
      </c>
      <c r="N57" s="124" t="str">
        <f>VLOOKUP(N$7,Графік!$M$5:$P$35,3,0)</f>
        <v>ВВ</v>
      </c>
      <c r="O57" s="124" t="str">
        <f>VLOOKUP(O$7,Графік!$M$5:$P$35,3,0)</f>
        <v>ВВ</v>
      </c>
      <c r="P57" s="124" t="str">
        <f>VLOOKUP(P$7,Графік!$M$5:$P$35,3,0)</f>
        <v>Р</v>
      </c>
      <c r="Q57" s="124" t="str">
        <f>VLOOKUP(Q$7,Графік!$M$5:$P$35,3,0)</f>
        <v>Р</v>
      </c>
      <c r="R57" s="124" t="str">
        <f>VLOOKUP(R$7,Графік!$M$5:$P$35,3,0)</f>
        <v>Р</v>
      </c>
      <c r="S57" s="124" t="str">
        <f>VLOOKUP(S$7,Графік!$M$5:$P$35,3,0)</f>
        <v>Р</v>
      </c>
      <c r="T57" s="124" t="str">
        <f>VLOOKUP(T$7,Графік!$M$5:$P$35,3,0)</f>
        <v>Р</v>
      </c>
      <c r="U57" s="124" t="str">
        <f>VLOOKUP(U$7,Графік!$M$5:$P$35,3,0)</f>
        <v>ВВ</v>
      </c>
      <c r="V57" s="124" t="str">
        <f>VLOOKUP(V$7,Графік!$M$5:$P$35,3,0)</f>
        <v>ВВ</v>
      </c>
      <c r="W57" s="124" t="str">
        <f>VLOOKUP(W$7,Графік!$M$5:$P$35,3,0)</f>
        <v>Р</v>
      </c>
      <c r="X57" s="159" t="str">
        <f>VLOOKUP(X$7,Графік!$M$5:$P$35,3,0)</f>
        <v>Р</v>
      </c>
      <c r="Y57" s="124" t="str">
        <f>VLOOKUP(Y$7,Графік!$M$5:$P$35,3,0)</f>
        <v>Р</v>
      </c>
      <c r="Z57" s="159" t="str">
        <f>VLOOKUP(Z$7,Графік!$M$5:$P$35,3,0)</f>
        <v>Р</v>
      </c>
      <c r="AA57" s="159" t="str">
        <f>VLOOKUP(AA$7,Графік!$M$5:$P$35,3,0)</f>
        <v>Р</v>
      </c>
      <c r="AB57" s="124" t="str">
        <f>VLOOKUP(AB$7,Графік!$M$5:$P$35,3,0)</f>
        <v>ВВ</v>
      </c>
      <c r="AC57" s="124" t="str">
        <f>VLOOKUP(AC$7,Графік!$M$5:$P$35,3,0)</f>
        <v>ВВ</v>
      </c>
      <c r="AD57" s="188" t="str">
        <f>VLOOKUP(AD$7,Графік!$M$5:$P$35,3,0)</f>
        <v>Р</v>
      </c>
      <c r="AE57" s="124" t="str">
        <f>VLOOKUP(AE$7,Графік!$M$5:$P$35,3,0)</f>
        <v>Р</v>
      </c>
      <c r="AF57" s="124" t="str">
        <f>VLOOKUP(AF$7,Графік!$M$5:$P$35,3,0)</f>
        <v>Р</v>
      </c>
      <c r="AG57" s="124" t="str">
        <f>VLOOKUP(AG$7,Графік!$M$5:$P$35,3,0)</f>
        <v>Р</v>
      </c>
      <c r="AH57" s="124"/>
      <c r="AI57" s="124"/>
      <c r="AJ57" s="125"/>
      <c r="AK57" s="321">
        <f ca="1">SUMIF($F57:$AJ60,"Р",$F58:$AJ58)</f>
        <v>136</v>
      </c>
      <c r="AL57" s="279">
        <f ca="1">SUMIF($F59:$AJ60,"НУ",$F60:$AJ60)</f>
        <v>0</v>
      </c>
      <c r="AM57" s="305">
        <f ca="1">SUMIF(F57:AJ60,"РВ",F58:AJ58)</f>
        <v>0</v>
      </c>
      <c r="AN57" s="308">
        <f ca="1">AK57+AL57+AM57</f>
        <v>136</v>
      </c>
      <c r="AO57" s="310">
        <f t="shared" ref="AO57" si="47">COUNTIF($F57:$AJ60,"=Р")</f>
        <v>20</v>
      </c>
      <c r="AP57" s="311">
        <f>COUNTIF($F57:$AJ60,"=ВВ")</f>
        <v>8</v>
      </c>
      <c r="AQ57" s="311">
        <f>COUNTIF($F57:$AJ60,"=В")</f>
        <v>0</v>
      </c>
      <c r="AR57" s="241">
        <f>COUNTIF($F57:$AJ60,"=НА")</f>
        <v>0</v>
      </c>
      <c r="AS57" s="241">
        <f>COUNTIF(F57:AJ60,"=ТН")</f>
        <v>0</v>
      </c>
      <c r="AT57" s="241">
        <f>COUNTIF($F57:$AJ60,"=ВД")</f>
        <v>0</v>
      </c>
      <c r="AU57" s="241">
        <f>COUNTIF($F57:$AJ60,"=ВП")</f>
        <v>0</v>
      </c>
      <c r="AV57" s="241">
        <f>COUNTIF($F57:$AJ60,"=ДД")</f>
        <v>0</v>
      </c>
      <c r="AW57" s="241">
        <f>COUNTIF($F57:$AJ60,"=П")</f>
        <v>0</v>
      </c>
      <c r="AX57" s="241">
        <f>COUNTIF($F57:$AJ60,"=ПР")</f>
        <v>0</v>
      </c>
      <c r="AY57" s="316">
        <f>COUNTIF($F57:$AJ60,"=І")</f>
        <v>0</v>
      </c>
      <c r="AZ57" s="316">
        <f>COUNTIF($F57:$AJ60,"=НЗ")</f>
        <v>0</v>
      </c>
      <c r="BA57" s="318">
        <f>IF(C57&gt;1,Графік!$P$36,"")</f>
        <v>160</v>
      </c>
    </row>
    <row r="58" spans="1:53" ht="15" customHeight="1" x14ac:dyDescent="0.2">
      <c r="A58" s="293"/>
      <c r="B58" s="296"/>
      <c r="C58" s="299"/>
      <c r="D58" s="302"/>
      <c r="E58" s="146"/>
      <c r="F58" s="96">
        <f t="shared" ref="F58:R58" si="48">IF(F57="Р",8,"")</f>
        <v>8</v>
      </c>
      <c r="G58" s="97" t="str">
        <f t="shared" si="48"/>
        <v/>
      </c>
      <c r="H58" s="97" t="str">
        <f t="shared" si="48"/>
        <v/>
      </c>
      <c r="I58" s="97">
        <f t="shared" si="48"/>
        <v>8</v>
      </c>
      <c r="J58" s="97">
        <f t="shared" si="48"/>
        <v>8</v>
      </c>
      <c r="K58" s="97">
        <f t="shared" si="48"/>
        <v>8</v>
      </c>
      <c r="L58" s="97">
        <f t="shared" si="48"/>
        <v>8</v>
      </c>
      <c r="M58" s="97">
        <f t="shared" si="48"/>
        <v>8</v>
      </c>
      <c r="N58" s="97" t="str">
        <f t="shared" si="48"/>
        <v/>
      </c>
      <c r="O58" s="97" t="str">
        <f t="shared" si="48"/>
        <v/>
      </c>
      <c r="P58" s="97">
        <f t="shared" si="48"/>
        <v>8</v>
      </c>
      <c r="Q58" s="97">
        <f t="shared" si="48"/>
        <v>8</v>
      </c>
      <c r="R58" s="97">
        <f t="shared" si="48"/>
        <v>8</v>
      </c>
      <c r="S58" s="97">
        <f t="shared" ref="S58:T58" si="49">IF(S57="Р",8,"")</f>
        <v>8</v>
      </c>
      <c r="T58" s="97">
        <f t="shared" si="49"/>
        <v>8</v>
      </c>
      <c r="U58" s="97"/>
      <c r="V58" s="97"/>
      <c r="W58" s="97">
        <v>8</v>
      </c>
      <c r="X58" s="160">
        <v>8</v>
      </c>
      <c r="Y58" s="97">
        <v>8</v>
      </c>
      <c r="Z58" s="160">
        <v>8</v>
      </c>
      <c r="AA58" s="160">
        <v>8</v>
      </c>
      <c r="AB58" s="97"/>
      <c r="AC58" s="97"/>
      <c r="AD58" s="179">
        <v>8</v>
      </c>
      <c r="AE58" s="97"/>
      <c r="AF58" s="97"/>
      <c r="AG58" s="97"/>
      <c r="AH58" s="97"/>
      <c r="AI58" s="97"/>
      <c r="AJ58" s="98"/>
      <c r="AK58" s="321"/>
      <c r="AL58" s="279"/>
      <c r="AM58" s="305"/>
      <c r="AN58" s="308"/>
      <c r="AO58" s="311"/>
      <c r="AP58" s="311"/>
      <c r="AQ58" s="311"/>
      <c r="AR58" s="241"/>
      <c r="AS58" s="241"/>
      <c r="AT58" s="241"/>
      <c r="AU58" s="241"/>
      <c r="AV58" s="241"/>
      <c r="AW58" s="241"/>
      <c r="AX58" s="241"/>
      <c r="AY58" s="316"/>
      <c r="AZ58" s="316"/>
      <c r="BA58" s="319"/>
    </row>
    <row r="59" spans="1:53" ht="15" customHeight="1" x14ac:dyDescent="0.2">
      <c r="A59" s="293"/>
      <c r="B59" s="296"/>
      <c r="C59" s="299"/>
      <c r="D59" s="302"/>
      <c r="E59" s="146"/>
      <c r="F59" s="100" t="str">
        <f t="shared" ref="F59:T59" si="50">IF(F60&gt;0,"НУ","")</f>
        <v/>
      </c>
      <c r="G59" s="101" t="str">
        <f t="shared" si="50"/>
        <v/>
      </c>
      <c r="H59" s="101" t="str">
        <f t="shared" si="50"/>
        <v/>
      </c>
      <c r="I59" s="101" t="str">
        <f t="shared" si="50"/>
        <v/>
      </c>
      <c r="J59" s="101" t="str">
        <f t="shared" si="50"/>
        <v/>
      </c>
      <c r="K59" s="101" t="str">
        <f t="shared" si="50"/>
        <v/>
      </c>
      <c r="L59" s="101" t="str">
        <f t="shared" si="50"/>
        <v/>
      </c>
      <c r="M59" s="101" t="str">
        <f t="shared" si="50"/>
        <v/>
      </c>
      <c r="N59" s="101" t="str">
        <f t="shared" si="50"/>
        <v/>
      </c>
      <c r="O59" s="101" t="str">
        <f t="shared" si="50"/>
        <v/>
      </c>
      <c r="P59" s="101" t="str">
        <f t="shared" si="50"/>
        <v/>
      </c>
      <c r="Q59" s="101" t="str">
        <f t="shared" si="50"/>
        <v/>
      </c>
      <c r="R59" s="101" t="str">
        <f t="shared" si="50"/>
        <v/>
      </c>
      <c r="S59" s="101" t="str">
        <f t="shared" si="50"/>
        <v/>
      </c>
      <c r="T59" s="101" t="str">
        <f t="shared" si="50"/>
        <v/>
      </c>
      <c r="U59" s="101"/>
      <c r="V59" s="101"/>
      <c r="W59" s="101"/>
      <c r="X59" s="102"/>
      <c r="Y59" s="101"/>
      <c r="Z59" s="102"/>
      <c r="AA59" s="102"/>
      <c r="AB59" s="101"/>
      <c r="AC59" s="101"/>
      <c r="AD59" s="180"/>
      <c r="AE59" s="101"/>
      <c r="AF59" s="101"/>
      <c r="AG59" s="101"/>
      <c r="AH59" s="101" t="str">
        <f t="shared" ref="AH59:AJ91" si="51">IF(AH60&gt;0,"НУ","")</f>
        <v/>
      </c>
      <c r="AI59" s="101" t="str">
        <f t="shared" si="51"/>
        <v/>
      </c>
      <c r="AJ59" s="130" t="str">
        <f t="shared" si="51"/>
        <v/>
      </c>
      <c r="AK59" s="321"/>
      <c r="AL59" s="279"/>
      <c r="AM59" s="305"/>
      <c r="AN59" s="308"/>
      <c r="AO59" s="311"/>
      <c r="AP59" s="311"/>
      <c r="AQ59" s="311"/>
      <c r="AR59" s="241"/>
      <c r="AS59" s="241"/>
      <c r="AT59" s="241"/>
      <c r="AU59" s="241"/>
      <c r="AV59" s="241"/>
      <c r="AW59" s="241"/>
      <c r="AX59" s="241"/>
      <c r="AY59" s="316"/>
      <c r="AZ59" s="316"/>
      <c r="BA59" s="319"/>
    </row>
    <row r="60" spans="1:53" ht="15" customHeight="1" thickBot="1" x14ac:dyDescent="0.25">
      <c r="A60" s="294"/>
      <c r="B60" s="297"/>
      <c r="C60" s="300"/>
      <c r="D60" s="303"/>
      <c r="E60" s="147"/>
      <c r="F60" s="105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94"/>
      <c r="Y60" s="106"/>
      <c r="Z60" s="194"/>
      <c r="AA60" s="194"/>
      <c r="AB60" s="106"/>
      <c r="AC60" s="106"/>
      <c r="AD60" s="181"/>
      <c r="AE60" s="106"/>
      <c r="AF60" s="106"/>
      <c r="AG60" s="106"/>
      <c r="AH60" s="106"/>
      <c r="AI60" s="106"/>
      <c r="AJ60" s="107"/>
      <c r="AK60" s="322"/>
      <c r="AL60" s="280"/>
      <c r="AM60" s="306"/>
      <c r="AN60" s="309"/>
      <c r="AO60" s="312"/>
      <c r="AP60" s="312"/>
      <c r="AQ60" s="312"/>
      <c r="AR60" s="242"/>
      <c r="AS60" s="242"/>
      <c r="AT60" s="242"/>
      <c r="AU60" s="242"/>
      <c r="AV60" s="242"/>
      <c r="AW60" s="242"/>
      <c r="AX60" s="242"/>
      <c r="AY60" s="317"/>
      <c r="AZ60" s="317"/>
      <c r="BA60" s="320"/>
    </row>
    <row r="61" spans="1:53" ht="15" customHeight="1" x14ac:dyDescent="0.2">
      <c r="A61" s="292">
        <v>14</v>
      </c>
      <c r="B61" s="295" t="str">
        <f>IFERROR(VLOOKUP($C61,Списки!$A$1:$C$4003,2,0),"")</f>
        <v>Татарін Василь Васильович</v>
      </c>
      <c r="C61" s="343" t="s">
        <v>517</v>
      </c>
      <c r="D61" s="301" t="str">
        <f>IFERROR(VLOOKUP($C61,Списки!$A$1:$C$4003,3,0),"")</f>
        <v>підсобний робітник</v>
      </c>
      <c r="E61" s="145"/>
      <c r="F61" s="92" t="str">
        <f>VLOOKUP(F$7,Графік!$M$5:$P$35,3,0)</f>
        <v>Р</v>
      </c>
      <c r="G61" s="124" t="str">
        <f>VLOOKUP(G$7,Графік!$M$5:$P$35,3,0)</f>
        <v>ВВ</v>
      </c>
      <c r="H61" s="124" t="str">
        <f>VLOOKUP(H$7,Графік!$M$5:$P$35,3,0)</f>
        <v>ВВ</v>
      </c>
      <c r="I61" s="124" t="str">
        <f>VLOOKUP(I$7,Графік!$M$5:$P$35,3,0)</f>
        <v>Р</v>
      </c>
      <c r="J61" s="124" t="str">
        <f>VLOOKUP(J$7,Графік!$M$5:$P$35,3,0)</f>
        <v>Р</v>
      </c>
      <c r="K61" s="124" t="str">
        <f>VLOOKUP(K$7,Графік!$M$5:$P$35,3,0)</f>
        <v>Р</v>
      </c>
      <c r="L61" s="124" t="str">
        <f>VLOOKUP(L$7,Графік!$M$5:$P$35,3,0)</f>
        <v>Р</v>
      </c>
      <c r="M61" s="124" t="str">
        <f>VLOOKUP(M$7,Графік!$M$5:$P$35,3,0)</f>
        <v>Р</v>
      </c>
      <c r="N61" s="124" t="str">
        <f>VLOOKUP(N$7,Графік!$M$5:$P$35,3,0)</f>
        <v>ВВ</v>
      </c>
      <c r="O61" s="124" t="str">
        <f>VLOOKUP(O$7,Графік!$M$5:$P$35,3,0)</f>
        <v>ВВ</v>
      </c>
      <c r="P61" s="124" t="str">
        <f>VLOOKUP(P$7,Графік!$M$5:$P$35,3,0)</f>
        <v>Р</v>
      </c>
      <c r="Q61" s="124" t="str">
        <f>VLOOKUP(Q$7,Графік!$M$5:$P$35,3,0)</f>
        <v>Р</v>
      </c>
      <c r="R61" s="124" t="str">
        <f>VLOOKUP(R$7,Графік!$M$5:$P$35,3,0)</f>
        <v>Р</v>
      </c>
      <c r="S61" s="124" t="str">
        <f>VLOOKUP(S$7,Графік!$M$5:$P$35,3,0)</f>
        <v>Р</v>
      </c>
      <c r="T61" s="124" t="str">
        <f>VLOOKUP(T$7,Графік!$M$5:$P$35,3,0)</f>
        <v>Р</v>
      </c>
      <c r="U61" s="124" t="str">
        <f>VLOOKUP(U$7,Графік!$M$5:$P$35,3,0)</f>
        <v>ВВ</v>
      </c>
      <c r="V61" s="124" t="str">
        <f>VLOOKUP(V$7,Графік!$M$5:$P$35,3,0)</f>
        <v>ВВ</v>
      </c>
      <c r="W61" s="124" t="str">
        <f>VLOOKUP(W$7,Графік!$M$5:$P$35,3,0)</f>
        <v>Р</v>
      </c>
      <c r="X61" s="159" t="str">
        <f>VLOOKUP(X$7,Графік!$M$5:$P$35,3,0)</f>
        <v>Р</v>
      </c>
      <c r="Y61" s="124" t="str">
        <f>VLOOKUP(Y$7,Графік!$M$5:$P$35,3,0)</f>
        <v>Р</v>
      </c>
      <c r="Z61" s="159" t="str">
        <f>VLOOKUP(Z$7,Графік!$M$5:$P$35,3,0)</f>
        <v>Р</v>
      </c>
      <c r="AA61" s="159" t="str">
        <f>VLOOKUP(AA$7,Графік!$M$5:$P$35,3,0)</f>
        <v>Р</v>
      </c>
      <c r="AB61" s="124" t="str">
        <f>VLOOKUP(AB$7,Графік!$M$5:$P$35,3,0)</f>
        <v>ВВ</v>
      </c>
      <c r="AC61" s="124" t="str">
        <f>VLOOKUP(AC$7,Графік!$M$5:$P$35,3,0)</f>
        <v>ВВ</v>
      </c>
      <c r="AD61" s="188" t="str">
        <f>VLOOKUP(AD$7,Графік!$M$5:$P$35,3,0)</f>
        <v>Р</v>
      </c>
      <c r="AE61" s="124" t="str">
        <f>VLOOKUP(AE$7,Графік!$M$5:$P$35,3,0)</f>
        <v>Р</v>
      </c>
      <c r="AF61" s="124" t="str">
        <f>VLOOKUP(AF$7,Графік!$M$5:$P$35,3,0)</f>
        <v>Р</v>
      </c>
      <c r="AG61" s="124" t="str">
        <f>VLOOKUP(AG$7,Графік!$M$5:$P$35,3,0)</f>
        <v>Р</v>
      </c>
      <c r="AH61" s="124"/>
      <c r="AI61" s="124"/>
      <c r="AJ61" s="125"/>
      <c r="AK61" s="321">
        <f ca="1">SUMIF($F61:$AJ64,"Р",$F62:$AJ62)</f>
        <v>160</v>
      </c>
      <c r="AL61" s="279">
        <f ca="1">SUMIF($F63:$AJ64,"НУ",$F64:$AJ64)</f>
        <v>0</v>
      </c>
      <c r="AM61" s="305">
        <f ca="1">SUMIF(F61:AJ64,"РВ",F62:AJ62)</f>
        <v>0</v>
      </c>
      <c r="AN61" s="308">
        <f ca="1">AK61+AL61+AM61</f>
        <v>160</v>
      </c>
      <c r="AO61" s="310">
        <f t="shared" ref="AO61" si="52">COUNTIF($F61:$AJ64,"=Р")</f>
        <v>20</v>
      </c>
      <c r="AP61" s="311">
        <f>COUNTIF($F61:$AJ64,"=ВВ")</f>
        <v>8</v>
      </c>
      <c r="AQ61" s="311">
        <f>COUNTIF($F61:$AJ64,"=В")</f>
        <v>0</v>
      </c>
      <c r="AR61" s="241">
        <f>COUNTIF($F61:$AJ64,"=НА")</f>
        <v>0</v>
      </c>
      <c r="AS61" s="241">
        <f>COUNTIF(F61:AJ64,"=ТН")</f>
        <v>0</v>
      </c>
      <c r="AT61" s="241">
        <f>COUNTIF($F61:$AJ64,"=ВД")</f>
        <v>0</v>
      </c>
      <c r="AU61" s="241">
        <f>COUNTIF($F61:$AJ64,"=ВП")</f>
        <v>0</v>
      </c>
      <c r="AV61" s="241">
        <f>COUNTIF($F61:$AJ64,"=ДД")</f>
        <v>0</v>
      </c>
      <c r="AW61" s="241">
        <f>COUNTIF($F61:$AJ64,"=П")</f>
        <v>0</v>
      </c>
      <c r="AX61" s="241">
        <f>COUNTIF($F61:$AJ64,"=ПР")</f>
        <v>0</v>
      </c>
      <c r="AY61" s="316">
        <f>COUNTIF($F61:$AJ64,"=І")</f>
        <v>0</v>
      </c>
      <c r="AZ61" s="316">
        <f>COUNTIF($F61:$AJ64,"=НЗ")</f>
        <v>0</v>
      </c>
      <c r="BA61" s="318">
        <f>IF(C61&gt;1,Графік!$P$36,"")</f>
        <v>160</v>
      </c>
    </row>
    <row r="62" spans="1:53" ht="15" customHeight="1" x14ac:dyDescent="0.2">
      <c r="A62" s="293"/>
      <c r="B62" s="296"/>
      <c r="C62" s="299"/>
      <c r="D62" s="302"/>
      <c r="E62" s="146"/>
      <c r="F62" s="96">
        <f t="shared" ref="F62:R62" si="53">IF(F61="Р",8,"")</f>
        <v>8</v>
      </c>
      <c r="G62" s="97" t="str">
        <f t="shared" si="53"/>
        <v/>
      </c>
      <c r="H62" s="97" t="str">
        <f t="shared" si="53"/>
        <v/>
      </c>
      <c r="I62" s="97">
        <f t="shared" si="53"/>
        <v>8</v>
      </c>
      <c r="J62" s="97">
        <f t="shared" si="53"/>
        <v>8</v>
      </c>
      <c r="K62" s="97">
        <f t="shared" si="53"/>
        <v>8</v>
      </c>
      <c r="L62" s="97">
        <f t="shared" si="53"/>
        <v>8</v>
      </c>
      <c r="M62" s="97">
        <f t="shared" si="53"/>
        <v>8</v>
      </c>
      <c r="N62" s="97" t="str">
        <f t="shared" si="53"/>
        <v/>
      </c>
      <c r="O62" s="97" t="str">
        <f t="shared" si="53"/>
        <v/>
      </c>
      <c r="P62" s="97">
        <f t="shared" si="53"/>
        <v>8</v>
      </c>
      <c r="Q62" s="97">
        <f t="shared" si="53"/>
        <v>8</v>
      </c>
      <c r="R62" s="97">
        <f t="shared" si="53"/>
        <v>8</v>
      </c>
      <c r="S62" s="97">
        <f t="shared" ref="S62:T62" si="54">IF(S61="Р",8,"")</f>
        <v>8</v>
      </c>
      <c r="T62" s="97">
        <f t="shared" si="54"/>
        <v>8</v>
      </c>
      <c r="U62" s="97"/>
      <c r="V62" s="97"/>
      <c r="W62" s="97">
        <v>8</v>
      </c>
      <c r="X62" s="160">
        <v>8</v>
      </c>
      <c r="Y62" s="97">
        <v>8</v>
      </c>
      <c r="Z62" s="160">
        <v>8</v>
      </c>
      <c r="AA62" s="160">
        <v>8</v>
      </c>
      <c r="AB62" s="97"/>
      <c r="AC62" s="97"/>
      <c r="AD62" s="179">
        <v>8</v>
      </c>
      <c r="AE62" s="97">
        <v>8</v>
      </c>
      <c r="AF62" s="97">
        <v>8</v>
      </c>
      <c r="AG62" s="97">
        <v>8</v>
      </c>
      <c r="AH62" s="97"/>
      <c r="AI62" s="97"/>
      <c r="AJ62" s="98"/>
      <c r="AK62" s="321"/>
      <c r="AL62" s="279"/>
      <c r="AM62" s="305"/>
      <c r="AN62" s="308"/>
      <c r="AO62" s="311"/>
      <c r="AP62" s="311"/>
      <c r="AQ62" s="311"/>
      <c r="AR62" s="241"/>
      <c r="AS62" s="241"/>
      <c r="AT62" s="241"/>
      <c r="AU62" s="241"/>
      <c r="AV62" s="241"/>
      <c r="AW62" s="241"/>
      <c r="AX62" s="241"/>
      <c r="AY62" s="316"/>
      <c r="AZ62" s="316"/>
      <c r="BA62" s="319"/>
    </row>
    <row r="63" spans="1:53" ht="15" customHeight="1" x14ac:dyDescent="0.2">
      <c r="A63" s="293"/>
      <c r="B63" s="296"/>
      <c r="C63" s="299"/>
      <c r="D63" s="302"/>
      <c r="E63" s="146"/>
      <c r="F63" s="100" t="str">
        <f t="shared" ref="F63:T63" si="55">IF(F64&gt;0,"НУ","")</f>
        <v/>
      </c>
      <c r="G63" s="101" t="str">
        <f t="shared" si="55"/>
        <v/>
      </c>
      <c r="H63" s="101" t="str">
        <f t="shared" si="55"/>
        <v/>
      </c>
      <c r="I63" s="101" t="str">
        <f t="shared" si="55"/>
        <v/>
      </c>
      <c r="J63" s="101" t="str">
        <f t="shared" si="55"/>
        <v/>
      </c>
      <c r="K63" s="101" t="str">
        <f t="shared" si="55"/>
        <v/>
      </c>
      <c r="L63" s="101" t="str">
        <f t="shared" si="55"/>
        <v/>
      </c>
      <c r="M63" s="101" t="str">
        <f t="shared" si="55"/>
        <v/>
      </c>
      <c r="N63" s="101" t="str">
        <f t="shared" si="55"/>
        <v/>
      </c>
      <c r="O63" s="101" t="str">
        <f t="shared" si="55"/>
        <v/>
      </c>
      <c r="P63" s="101" t="str">
        <f t="shared" si="55"/>
        <v/>
      </c>
      <c r="Q63" s="101" t="str">
        <f t="shared" si="55"/>
        <v/>
      </c>
      <c r="R63" s="101" t="str">
        <f t="shared" si="55"/>
        <v/>
      </c>
      <c r="S63" s="101" t="str">
        <f t="shared" si="55"/>
        <v/>
      </c>
      <c r="T63" s="101" t="str">
        <f t="shared" si="55"/>
        <v/>
      </c>
      <c r="U63" s="101"/>
      <c r="V63" s="101"/>
      <c r="W63" s="101"/>
      <c r="X63" s="102"/>
      <c r="Y63" s="101"/>
      <c r="Z63" s="102"/>
      <c r="AA63" s="102"/>
      <c r="AB63" s="101"/>
      <c r="AC63" s="101"/>
      <c r="AD63" s="180"/>
      <c r="AE63" s="101"/>
      <c r="AF63" s="101"/>
      <c r="AG63" s="101"/>
      <c r="AH63" s="101" t="str">
        <f t="shared" si="51"/>
        <v/>
      </c>
      <c r="AI63" s="101" t="str">
        <f t="shared" si="51"/>
        <v/>
      </c>
      <c r="AJ63" s="130" t="str">
        <f t="shared" si="51"/>
        <v/>
      </c>
      <c r="AK63" s="321"/>
      <c r="AL63" s="279"/>
      <c r="AM63" s="305"/>
      <c r="AN63" s="308"/>
      <c r="AO63" s="311"/>
      <c r="AP63" s="311"/>
      <c r="AQ63" s="311"/>
      <c r="AR63" s="241"/>
      <c r="AS63" s="241"/>
      <c r="AT63" s="241"/>
      <c r="AU63" s="241"/>
      <c r="AV63" s="241"/>
      <c r="AW63" s="241"/>
      <c r="AX63" s="241"/>
      <c r="AY63" s="316"/>
      <c r="AZ63" s="316"/>
      <c r="BA63" s="319"/>
    </row>
    <row r="64" spans="1:53" ht="15" customHeight="1" thickBot="1" x14ac:dyDescent="0.25">
      <c r="A64" s="294"/>
      <c r="B64" s="297"/>
      <c r="C64" s="300"/>
      <c r="D64" s="303"/>
      <c r="E64" s="147"/>
      <c r="F64" s="105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94"/>
      <c r="Y64" s="106"/>
      <c r="Z64" s="194"/>
      <c r="AA64" s="194"/>
      <c r="AB64" s="106"/>
      <c r="AC64" s="106"/>
      <c r="AD64" s="181"/>
      <c r="AE64" s="106"/>
      <c r="AF64" s="106"/>
      <c r="AG64" s="106"/>
      <c r="AH64" s="106"/>
      <c r="AI64" s="106"/>
      <c r="AJ64" s="107"/>
      <c r="AK64" s="322"/>
      <c r="AL64" s="280"/>
      <c r="AM64" s="306"/>
      <c r="AN64" s="309"/>
      <c r="AO64" s="312"/>
      <c r="AP64" s="312"/>
      <c r="AQ64" s="312"/>
      <c r="AR64" s="242"/>
      <c r="AS64" s="242"/>
      <c r="AT64" s="242"/>
      <c r="AU64" s="242"/>
      <c r="AV64" s="242"/>
      <c r="AW64" s="242"/>
      <c r="AX64" s="242"/>
      <c r="AY64" s="317"/>
      <c r="AZ64" s="317"/>
      <c r="BA64" s="320"/>
    </row>
    <row r="65" spans="1:53" ht="15" customHeight="1" x14ac:dyDescent="0.2">
      <c r="A65" s="292">
        <v>15</v>
      </c>
      <c r="B65" s="295" t="str">
        <f>IFERROR(VLOOKUP($C65,Списки!$A$1:$C$4003,2,0),"")</f>
        <v>Шарко Валентин Федорович</v>
      </c>
      <c r="C65" s="343" t="s">
        <v>520</v>
      </c>
      <c r="D65" s="301" t="str">
        <f>IFERROR(VLOOKUP($C65,Списки!$A$1:$C$4003,3,0),"")</f>
        <v>підсобний робітник</v>
      </c>
      <c r="E65" s="145"/>
      <c r="F65" s="92" t="str">
        <f>VLOOKUP(F$7,Графік!$M$5:$P$35,3,0)</f>
        <v>Р</v>
      </c>
      <c r="G65" s="124" t="str">
        <f>VLOOKUP(G$7,Графік!$M$5:$P$35,3,0)</f>
        <v>ВВ</v>
      </c>
      <c r="H65" s="124" t="str">
        <f>VLOOKUP(H$7,Графік!$M$5:$P$35,3,0)</f>
        <v>ВВ</v>
      </c>
      <c r="I65" s="124" t="str">
        <f>VLOOKUP(I$7,Графік!$M$5:$P$35,3,0)</f>
        <v>Р</v>
      </c>
      <c r="J65" s="124" t="str">
        <f>VLOOKUP(J$7,Графік!$M$5:$P$35,3,0)</f>
        <v>Р</v>
      </c>
      <c r="K65" s="124" t="str">
        <f>VLOOKUP(K$7,Графік!$M$5:$P$35,3,0)</f>
        <v>Р</v>
      </c>
      <c r="L65" s="124" t="str">
        <f>VLOOKUP(L$7,Графік!$M$5:$P$35,3,0)</f>
        <v>Р</v>
      </c>
      <c r="M65" s="124" t="str">
        <f>VLOOKUP(M$7,Графік!$M$5:$P$35,3,0)</f>
        <v>Р</v>
      </c>
      <c r="N65" s="124" t="str">
        <f>VLOOKUP(N$7,Графік!$M$5:$P$35,3,0)</f>
        <v>ВВ</v>
      </c>
      <c r="O65" s="124" t="str">
        <f>VLOOKUP(O$7,Графік!$M$5:$P$35,3,0)</f>
        <v>ВВ</v>
      </c>
      <c r="P65" s="124" t="str">
        <f>VLOOKUP(P$7,Графік!$M$5:$P$35,3,0)</f>
        <v>Р</v>
      </c>
      <c r="Q65" s="124" t="str">
        <f>VLOOKUP(Q$7,Графік!$M$5:$P$35,3,0)</f>
        <v>Р</v>
      </c>
      <c r="R65" s="124" t="str">
        <f>VLOOKUP(R$7,Графік!$M$5:$P$35,3,0)</f>
        <v>Р</v>
      </c>
      <c r="S65" s="124" t="str">
        <f>VLOOKUP(S$7,Графік!$M$5:$P$35,3,0)</f>
        <v>Р</v>
      </c>
      <c r="T65" s="124" t="str">
        <f>VLOOKUP(T$7,Графік!$M$5:$P$35,3,0)</f>
        <v>Р</v>
      </c>
      <c r="U65" s="124" t="str">
        <f>VLOOKUP(U$7,Графік!$M$5:$P$35,3,0)</f>
        <v>ВВ</v>
      </c>
      <c r="V65" s="124" t="str">
        <f>VLOOKUP(V$7,Графік!$M$5:$P$35,3,0)</f>
        <v>ВВ</v>
      </c>
      <c r="W65" s="124" t="str">
        <f>VLOOKUP(W$7,Графік!$M$5:$P$35,3,0)</f>
        <v>Р</v>
      </c>
      <c r="X65" s="159" t="str">
        <f>VLOOKUP(X$7,Графік!$M$5:$P$35,3,0)</f>
        <v>Р</v>
      </c>
      <c r="Y65" s="124" t="str">
        <f>VLOOKUP(Y$7,Графік!$M$5:$P$35,3,0)</f>
        <v>Р</v>
      </c>
      <c r="Z65" s="159" t="str">
        <f>VLOOKUP(Z$7,Графік!$M$5:$P$35,3,0)</f>
        <v>Р</v>
      </c>
      <c r="AA65" s="159" t="str">
        <f>VLOOKUP(AA$7,Графік!$M$5:$P$35,3,0)</f>
        <v>Р</v>
      </c>
      <c r="AB65" s="124" t="str">
        <f>VLOOKUP(AB$7,Графік!$M$5:$P$35,3,0)</f>
        <v>ВВ</v>
      </c>
      <c r="AC65" s="124" t="str">
        <f>VLOOKUP(AC$7,Графік!$M$5:$P$35,3,0)</f>
        <v>ВВ</v>
      </c>
      <c r="AD65" s="188" t="str">
        <f>VLOOKUP(AD$7,Графік!$M$5:$P$35,3,0)</f>
        <v>Р</v>
      </c>
      <c r="AE65" s="124" t="str">
        <f>VLOOKUP(AE$7,Графік!$M$5:$P$35,3,0)</f>
        <v>Р</v>
      </c>
      <c r="AF65" s="124" t="str">
        <f>VLOOKUP(AF$7,Графік!$M$5:$P$35,3,0)</f>
        <v>Р</v>
      </c>
      <c r="AG65" s="124" t="str">
        <f>VLOOKUP(AG$7,Графік!$M$5:$P$35,3,0)</f>
        <v>Р</v>
      </c>
      <c r="AH65" s="124"/>
      <c r="AI65" s="124"/>
      <c r="AJ65" s="125"/>
      <c r="AK65" s="321">
        <f ca="1">SUMIF($F65:$AJ68,"Р",$F66:$AJ66)</f>
        <v>160</v>
      </c>
      <c r="AL65" s="279">
        <f ca="1">SUMIF($F67:$AJ68,"НУ",$F68:$AJ68)</f>
        <v>0</v>
      </c>
      <c r="AM65" s="305">
        <f ca="1">SUMIF(F65:AJ68,"РВ",F66:AJ66)</f>
        <v>0</v>
      </c>
      <c r="AN65" s="308">
        <f ca="1">AK65+AL65+AM65</f>
        <v>160</v>
      </c>
      <c r="AO65" s="310">
        <f t="shared" ref="AO65" si="56">COUNTIF($F65:$AJ68,"=Р")</f>
        <v>20</v>
      </c>
      <c r="AP65" s="311">
        <f>COUNTIF($F65:$AJ68,"=ВВ")</f>
        <v>8</v>
      </c>
      <c r="AQ65" s="311">
        <f>COUNTIF($F65:$AJ68,"=В")</f>
        <v>0</v>
      </c>
      <c r="AR65" s="241">
        <f>COUNTIF($F65:$AJ68,"=НА")</f>
        <v>0</v>
      </c>
      <c r="AS65" s="241">
        <f>COUNTIF(F65:AJ68,"=ТН")</f>
        <v>0</v>
      </c>
      <c r="AT65" s="241">
        <f>COUNTIF($F65:$AJ68,"=ВД")</f>
        <v>0</v>
      </c>
      <c r="AU65" s="241">
        <f>COUNTIF($F65:$AJ68,"=ВП")</f>
        <v>0</v>
      </c>
      <c r="AV65" s="241">
        <f>COUNTIF($F65:$AJ68,"=ДД")</f>
        <v>0</v>
      </c>
      <c r="AW65" s="241">
        <f>COUNTIF($F65:$AJ68,"=П")</f>
        <v>0</v>
      </c>
      <c r="AX65" s="241">
        <f>COUNTIF($F65:$AJ68,"=ПР")</f>
        <v>0</v>
      </c>
      <c r="AY65" s="316">
        <f>COUNTIF($F65:$AJ68,"=І")</f>
        <v>0</v>
      </c>
      <c r="AZ65" s="316">
        <f>COUNTIF($F65:$AJ68,"=НЗ")</f>
        <v>0</v>
      </c>
      <c r="BA65" s="318">
        <f>IF(C65&gt;1,Графік!$P$36,"")</f>
        <v>160</v>
      </c>
    </row>
    <row r="66" spans="1:53" ht="15" customHeight="1" x14ac:dyDescent="0.2">
      <c r="A66" s="293"/>
      <c r="B66" s="296"/>
      <c r="C66" s="299"/>
      <c r="D66" s="302"/>
      <c r="E66" s="146"/>
      <c r="F66" s="96">
        <f t="shared" ref="F66:R66" si="57">IF(F65="Р",8,"")</f>
        <v>8</v>
      </c>
      <c r="G66" s="97" t="str">
        <f t="shared" si="57"/>
        <v/>
      </c>
      <c r="H66" s="97" t="str">
        <f t="shared" si="57"/>
        <v/>
      </c>
      <c r="I66" s="97">
        <f t="shared" si="57"/>
        <v>8</v>
      </c>
      <c r="J66" s="97">
        <f t="shared" si="57"/>
        <v>8</v>
      </c>
      <c r="K66" s="97">
        <f t="shared" si="57"/>
        <v>8</v>
      </c>
      <c r="L66" s="97">
        <f t="shared" si="57"/>
        <v>8</v>
      </c>
      <c r="M66" s="97">
        <f t="shared" si="57"/>
        <v>8</v>
      </c>
      <c r="N66" s="97" t="str">
        <f t="shared" si="57"/>
        <v/>
      </c>
      <c r="O66" s="97" t="str">
        <f t="shared" si="57"/>
        <v/>
      </c>
      <c r="P66" s="97">
        <f t="shared" si="57"/>
        <v>8</v>
      </c>
      <c r="Q66" s="97">
        <f t="shared" si="57"/>
        <v>8</v>
      </c>
      <c r="R66" s="97">
        <f t="shared" si="57"/>
        <v>8</v>
      </c>
      <c r="S66" s="97">
        <f t="shared" ref="S66:T66" si="58">IF(S65="Р",8,"")</f>
        <v>8</v>
      </c>
      <c r="T66" s="97">
        <f t="shared" si="58"/>
        <v>8</v>
      </c>
      <c r="U66" s="97"/>
      <c r="V66" s="97"/>
      <c r="W66" s="97">
        <v>8</v>
      </c>
      <c r="X66" s="160">
        <v>8</v>
      </c>
      <c r="Y66" s="97">
        <v>8</v>
      </c>
      <c r="Z66" s="160">
        <v>8</v>
      </c>
      <c r="AA66" s="160">
        <v>8</v>
      </c>
      <c r="AB66" s="97"/>
      <c r="AC66" s="97"/>
      <c r="AD66" s="179">
        <v>8</v>
      </c>
      <c r="AE66" s="97">
        <v>8</v>
      </c>
      <c r="AF66" s="97">
        <v>8</v>
      </c>
      <c r="AG66" s="97">
        <v>8</v>
      </c>
      <c r="AH66" s="97"/>
      <c r="AI66" s="97"/>
      <c r="AJ66" s="98"/>
      <c r="AK66" s="321"/>
      <c r="AL66" s="279"/>
      <c r="AM66" s="305"/>
      <c r="AN66" s="308"/>
      <c r="AO66" s="311"/>
      <c r="AP66" s="311"/>
      <c r="AQ66" s="311"/>
      <c r="AR66" s="241"/>
      <c r="AS66" s="241"/>
      <c r="AT66" s="241"/>
      <c r="AU66" s="241"/>
      <c r="AV66" s="241"/>
      <c r="AW66" s="241"/>
      <c r="AX66" s="241"/>
      <c r="AY66" s="316"/>
      <c r="AZ66" s="316"/>
      <c r="BA66" s="319"/>
    </row>
    <row r="67" spans="1:53" ht="15" customHeight="1" x14ac:dyDescent="0.2">
      <c r="A67" s="293"/>
      <c r="B67" s="296"/>
      <c r="C67" s="299"/>
      <c r="D67" s="302"/>
      <c r="E67" s="146"/>
      <c r="F67" s="100" t="str">
        <f t="shared" ref="F67:T67" si="59">IF(F68&gt;0,"НУ","")</f>
        <v/>
      </c>
      <c r="G67" s="101" t="str">
        <f t="shared" si="59"/>
        <v/>
      </c>
      <c r="H67" s="101" t="str">
        <f t="shared" si="59"/>
        <v/>
      </c>
      <c r="I67" s="101" t="str">
        <f t="shared" si="59"/>
        <v/>
      </c>
      <c r="J67" s="101" t="str">
        <f t="shared" si="59"/>
        <v/>
      </c>
      <c r="K67" s="101" t="str">
        <f t="shared" si="59"/>
        <v/>
      </c>
      <c r="L67" s="101" t="str">
        <f t="shared" si="59"/>
        <v/>
      </c>
      <c r="M67" s="101" t="str">
        <f t="shared" si="59"/>
        <v/>
      </c>
      <c r="N67" s="101" t="str">
        <f t="shared" si="59"/>
        <v/>
      </c>
      <c r="O67" s="101" t="str">
        <f t="shared" si="59"/>
        <v/>
      </c>
      <c r="P67" s="101" t="str">
        <f t="shared" si="59"/>
        <v/>
      </c>
      <c r="Q67" s="101" t="str">
        <f t="shared" si="59"/>
        <v/>
      </c>
      <c r="R67" s="101" t="str">
        <f t="shared" si="59"/>
        <v/>
      </c>
      <c r="S67" s="101" t="str">
        <f t="shared" si="59"/>
        <v/>
      </c>
      <c r="T67" s="101" t="str">
        <f t="shared" si="59"/>
        <v/>
      </c>
      <c r="U67" s="101"/>
      <c r="V67" s="101"/>
      <c r="W67" s="101"/>
      <c r="X67" s="102"/>
      <c r="Y67" s="101"/>
      <c r="Z67" s="102"/>
      <c r="AA67" s="102"/>
      <c r="AB67" s="101"/>
      <c r="AC67" s="101"/>
      <c r="AD67" s="180"/>
      <c r="AE67" s="101"/>
      <c r="AF67" s="101"/>
      <c r="AG67" s="101"/>
      <c r="AH67" s="101" t="str">
        <f t="shared" si="51"/>
        <v/>
      </c>
      <c r="AI67" s="101" t="str">
        <f t="shared" si="51"/>
        <v/>
      </c>
      <c r="AJ67" s="130" t="str">
        <f t="shared" si="51"/>
        <v/>
      </c>
      <c r="AK67" s="321"/>
      <c r="AL67" s="279"/>
      <c r="AM67" s="305"/>
      <c r="AN67" s="308"/>
      <c r="AO67" s="311"/>
      <c r="AP67" s="311"/>
      <c r="AQ67" s="311"/>
      <c r="AR67" s="241"/>
      <c r="AS67" s="241"/>
      <c r="AT67" s="241"/>
      <c r="AU67" s="241"/>
      <c r="AV67" s="241"/>
      <c r="AW67" s="241"/>
      <c r="AX67" s="241"/>
      <c r="AY67" s="316"/>
      <c r="AZ67" s="316"/>
      <c r="BA67" s="319"/>
    </row>
    <row r="68" spans="1:53" ht="15" customHeight="1" thickBot="1" x14ac:dyDescent="0.25">
      <c r="A68" s="294"/>
      <c r="B68" s="297"/>
      <c r="C68" s="300"/>
      <c r="D68" s="303"/>
      <c r="E68" s="147"/>
      <c r="F68" s="105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94"/>
      <c r="Y68" s="106"/>
      <c r="Z68" s="194"/>
      <c r="AA68" s="194"/>
      <c r="AB68" s="106"/>
      <c r="AC68" s="106"/>
      <c r="AD68" s="181"/>
      <c r="AE68" s="106"/>
      <c r="AF68" s="106"/>
      <c r="AG68" s="106"/>
      <c r="AH68" s="106"/>
      <c r="AI68" s="106"/>
      <c r="AJ68" s="107"/>
      <c r="AK68" s="322"/>
      <c r="AL68" s="280"/>
      <c r="AM68" s="306"/>
      <c r="AN68" s="309"/>
      <c r="AO68" s="312"/>
      <c r="AP68" s="312"/>
      <c r="AQ68" s="312"/>
      <c r="AR68" s="242"/>
      <c r="AS68" s="242"/>
      <c r="AT68" s="242"/>
      <c r="AU68" s="242"/>
      <c r="AV68" s="242"/>
      <c r="AW68" s="242"/>
      <c r="AX68" s="242"/>
      <c r="AY68" s="317"/>
      <c r="AZ68" s="317"/>
      <c r="BA68" s="320"/>
    </row>
    <row r="69" spans="1:53" ht="15" customHeight="1" x14ac:dyDescent="0.2">
      <c r="A69" s="292">
        <v>16</v>
      </c>
      <c r="B69" s="295" t="str">
        <f>IFERROR(VLOOKUP($C69,Списки!$A$1:$C$4003,2,0),"")</f>
        <v>Томюк Валерій Васильович</v>
      </c>
      <c r="C69" s="354" t="s">
        <v>631</v>
      </c>
      <c r="D69" s="301" t="str">
        <f>IFERROR(VLOOKUP($C69,Списки!$A$1:$C$4003,3,0),"")</f>
        <v>фахівець з цивільного захисту</v>
      </c>
      <c r="E69" s="145"/>
      <c r="F69" s="92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59" t="str">
        <f>VLOOKUP(X$7,Графік!$M$5:$P$35,3,0)</f>
        <v>Р</v>
      </c>
      <c r="Y69" s="159" t="str">
        <f>VLOOKUP(Y$7,Графік!$M$5:$P$35,3,0)</f>
        <v>Р</v>
      </c>
      <c r="Z69" s="159" t="str">
        <f>VLOOKUP(Z$7,Графік!$M$5:$P$35,3,0)</f>
        <v>Р</v>
      </c>
      <c r="AA69" s="159" t="str">
        <f>VLOOKUP(AA$7,Графік!$M$5:$P$35,3,0)</f>
        <v>Р</v>
      </c>
      <c r="AB69" s="159" t="str">
        <f>VLOOKUP(AB$7,Графік!$M$5:$P$35,3,0)</f>
        <v>ВВ</v>
      </c>
      <c r="AC69" s="159" t="str">
        <f>VLOOKUP(AC$7,Графік!$M$5:$P$35,3,0)</f>
        <v>ВВ</v>
      </c>
      <c r="AD69" s="188" t="str">
        <f>VLOOKUP(AD$7,Графік!$M$5:$P$35,3,0)</f>
        <v>Р</v>
      </c>
      <c r="AE69" s="124" t="str">
        <f>VLOOKUP(AE$7,Графік!$M$5:$P$35,3,0)</f>
        <v>Р</v>
      </c>
      <c r="AF69" s="124" t="str">
        <f>VLOOKUP(AF$7,Графік!$M$5:$P$35,3,0)</f>
        <v>Р</v>
      </c>
      <c r="AG69" s="124" t="str">
        <f>VLOOKUP(AG$7,Графік!$M$5:$P$35,3,0)</f>
        <v>Р</v>
      </c>
      <c r="AH69" s="124"/>
      <c r="AI69" s="124"/>
      <c r="AJ69" s="125"/>
      <c r="AK69" s="321">
        <f ca="1">SUMIF($F69:$AJ72,"Р",$F70:$AJ70)</f>
        <v>40</v>
      </c>
      <c r="AL69" s="279">
        <f ca="1">SUMIF($F71:$AJ72,"НУ",$F72:$AJ72)</f>
        <v>0</v>
      </c>
      <c r="AM69" s="305">
        <f ca="1">SUMIF(F69:AJ72,"РВ",F70:AJ70)</f>
        <v>0</v>
      </c>
      <c r="AN69" s="308">
        <f ca="1">AK69+AL69+AM69</f>
        <v>40</v>
      </c>
      <c r="AO69" s="310">
        <f t="shared" ref="AO69" si="60">COUNTIF($F69:$AJ72,"=Р")</f>
        <v>8</v>
      </c>
      <c r="AP69" s="311">
        <f>COUNTIF($F69:$AJ72,"=ВВ")</f>
        <v>2</v>
      </c>
      <c r="AQ69" s="311">
        <f>COUNTIF($F69:$AJ72,"=В")</f>
        <v>0</v>
      </c>
      <c r="AR69" s="241">
        <f>COUNTIF($F69:$AJ72,"=НА")</f>
        <v>0</v>
      </c>
      <c r="AS69" s="241">
        <f>COUNTIF(F69:AJ72,"=ТН")</f>
        <v>0</v>
      </c>
      <c r="AT69" s="241">
        <f>COUNTIF($F69:$AJ72,"=ВД")</f>
        <v>0</v>
      </c>
      <c r="AU69" s="241">
        <f>COUNTIF($F69:$AJ72,"=ВП")</f>
        <v>0</v>
      </c>
      <c r="AV69" s="241">
        <f>COUNTIF($F69:$AJ72,"=ДД")</f>
        <v>0</v>
      </c>
      <c r="AW69" s="241">
        <f>COUNTIF($F69:$AJ72,"=П")</f>
        <v>0</v>
      </c>
      <c r="AX69" s="241">
        <f>COUNTIF($F69:$AJ72,"=ПР")</f>
        <v>0</v>
      </c>
      <c r="AY69" s="316">
        <f>COUNTIF($F69:$AJ72,"=І")</f>
        <v>0</v>
      </c>
      <c r="AZ69" s="316">
        <f>COUNTIF($F69:$AJ72,"=НЗ")</f>
        <v>0</v>
      </c>
      <c r="BA69" s="318">
        <f>IF(C69&gt;1,Графік!$P$36,"")</f>
        <v>160</v>
      </c>
    </row>
    <row r="70" spans="1:53" ht="15" customHeight="1" x14ac:dyDescent="0.2">
      <c r="A70" s="293"/>
      <c r="B70" s="296"/>
      <c r="C70" s="299"/>
      <c r="D70" s="302"/>
      <c r="E70" s="146"/>
      <c r="F70" s="96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160">
        <v>8</v>
      </c>
      <c r="Y70" s="97"/>
      <c r="Z70" s="160"/>
      <c r="AA70" s="160"/>
      <c r="AB70" s="97"/>
      <c r="AC70" s="97"/>
      <c r="AD70" s="179">
        <v>8</v>
      </c>
      <c r="AE70" s="97">
        <v>8</v>
      </c>
      <c r="AF70" s="97">
        <v>8</v>
      </c>
      <c r="AG70" s="97">
        <v>8</v>
      </c>
      <c r="AH70" s="97"/>
      <c r="AI70" s="97"/>
      <c r="AJ70" s="98"/>
      <c r="AK70" s="321"/>
      <c r="AL70" s="279"/>
      <c r="AM70" s="305"/>
      <c r="AN70" s="308"/>
      <c r="AO70" s="311"/>
      <c r="AP70" s="311"/>
      <c r="AQ70" s="311"/>
      <c r="AR70" s="241"/>
      <c r="AS70" s="241"/>
      <c r="AT70" s="241"/>
      <c r="AU70" s="241"/>
      <c r="AV70" s="241"/>
      <c r="AW70" s="241"/>
      <c r="AX70" s="241"/>
      <c r="AY70" s="316"/>
      <c r="AZ70" s="316"/>
      <c r="BA70" s="319"/>
    </row>
    <row r="71" spans="1:53" ht="13.9" customHeight="1" x14ac:dyDescent="0.2">
      <c r="A71" s="293"/>
      <c r="B71" s="296"/>
      <c r="C71" s="299"/>
      <c r="D71" s="302"/>
      <c r="E71" s="146"/>
      <c r="F71" s="100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2"/>
      <c r="Y71" s="101"/>
      <c r="Z71" s="102"/>
      <c r="AA71" s="102"/>
      <c r="AB71" s="101"/>
      <c r="AC71" s="101"/>
      <c r="AD71" s="180"/>
      <c r="AE71" s="101"/>
      <c r="AF71" s="101"/>
      <c r="AG71" s="101"/>
      <c r="AH71" s="101" t="str">
        <f t="shared" si="51"/>
        <v/>
      </c>
      <c r="AI71" s="101" t="str">
        <f t="shared" si="51"/>
        <v/>
      </c>
      <c r="AJ71" s="130" t="str">
        <f t="shared" si="51"/>
        <v/>
      </c>
      <c r="AK71" s="321"/>
      <c r="AL71" s="279"/>
      <c r="AM71" s="305"/>
      <c r="AN71" s="308"/>
      <c r="AO71" s="311"/>
      <c r="AP71" s="311"/>
      <c r="AQ71" s="311"/>
      <c r="AR71" s="241"/>
      <c r="AS71" s="241"/>
      <c r="AT71" s="241"/>
      <c r="AU71" s="241"/>
      <c r="AV71" s="241"/>
      <c r="AW71" s="241"/>
      <c r="AX71" s="241"/>
      <c r="AY71" s="316"/>
      <c r="AZ71" s="316"/>
      <c r="BA71" s="319"/>
    </row>
    <row r="72" spans="1:53" ht="12.75" customHeight="1" thickBot="1" x14ac:dyDescent="0.25">
      <c r="A72" s="294"/>
      <c r="B72" s="297"/>
      <c r="C72" s="300"/>
      <c r="D72" s="303"/>
      <c r="E72" s="147"/>
      <c r="F72" s="105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94"/>
      <c r="Y72" s="106"/>
      <c r="Z72" s="194"/>
      <c r="AA72" s="194"/>
      <c r="AB72" s="106"/>
      <c r="AC72" s="106"/>
      <c r="AD72" s="181"/>
      <c r="AE72" s="106"/>
      <c r="AF72" s="106"/>
      <c r="AG72" s="106"/>
      <c r="AH72" s="106"/>
      <c r="AI72" s="106"/>
      <c r="AJ72" s="107"/>
      <c r="AK72" s="322"/>
      <c r="AL72" s="280"/>
      <c r="AM72" s="306"/>
      <c r="AN72" s="309"/>
      <c r="AO72" s="312"/>
      <c r="AP72" s="312"/>
      <c r="AQ72" s="312"/>
      <c r="AR72" s="242"/>
      <c r="AS72" s="242"/>
      <c r="AT72" s="242"/>
      <c r="AU72" s="242"/>
      <c r="AV72" s="242"/>
      <c r="AW72" s="242"/>
      <c r="AX72" s="242"/>
      <c r="AY72" s="317"/>
      <c r="AZ72" s="317"/>
      <c r="BA72" s="320"/>
    </row>
    <row r="73" spans="1:53" s="78" customFormat="1" ht="12" customHeight="1" x14ac:dyDescent="0.2">
      <c r="A73" s="292">
        <v>17</v>
      </c>
      <c r="B73" s="295" t="str">
        <f>IFERROR(VLOOKUP($C73,Списки!$A$1:$C$4003,2,0),"")</f>
        <v/>
      </c>
      <c r="C73" s="343"/>
      <c r="D73" s="301" t="str">
        <f>IFERROR(VLOOKUP($C73,Списки!$A$1:$C$4003,3,0),"")</f>
        <v/>
      </c>
      <c r="E73" s="145"/>
      <c r="F73" s="92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59"/>
      <c r="Y73" s="124"/>
      <c r="Z73" s="159"/>
      <c r="AA73" s="159"/>
      <c r="AB73" s="124"/>
      <c r="AC73" s="124"/>
      <c r="AD73" s="188"/>
      <c r="AE73" s="124"/>
      <c r="AF73" s="124"/>
      <c r="AG73" s="124"/>
      <c r="AH73" s="124"/>
      <c r="AI73" s="124"/>
      <c r="AJ73" s="125"/>
      <c r="AK73" s="321">
        <f ca="1">SUMIF($F73:$AJ76,"Р",$F74:$AJ74)</f>
        <v>0</v>
      </c>
      <c r="AL73" s="279">
        <f ca="1">SUMIF($F75:$AJ76,"НУ",$F76:$AJ76)</f>
        <v>0</v>
      </c>
      <c r="AM73" s="305">
        <f ca="1">SUMIF(F73:AJ76,"РВ",F74:AJ74)</f>
        <v>0</v>
      </c>
      <c r="AN73" s="308">
        <f ca="1">AK73+AL73+AM73</f>
        <v>0</v>
      </c>
      <c r="AO73" s="310">
        <f t="shared" ref="AO73" si="61">COUNTIF($F73:$AJ76,"=Р")</f>
        <v>0</v>
      </c>
      <c r="AP73" s="311">
        <f>COUNTIF($F73:$AJ76,"=ВВ")</f>
        <v>0</v>
      </c>
      <c r="AQ73" s="311">
        <f>COUNTIF($F73:$AJ76,"=В")</f>
        <v>0</v>
      </c>
      <c r="AR73" s="241">
        <f>COUNTIF($F73:$AJ76,"=НА")</f>
        <v>0</v>
      </c>
      <c r="AS73" s="241">
        <f>COUNTIF(F73:AJ76,"=ТН")</f>
        <v>0</v>
      </c>
      <c r="AT73" s="241">
        <f>COUNTIF($F73:$AJ76,"=ВД")</f>
        <v>0</v>
      </c>
      <c r="AU73" s="241">
        <f>COUNTIF($F73:$AJ76,"=ВП")</f>
        <v>0</v>
      </c>
      <c r="AV73" s="241">
        <f>COUNTIF($F73:$AJ76,"=ДД")</f>
        <v>0</v>
      </c>
      <c r="AW73" s="241">
        <f>COUNTIF($F73:$AJ76,"=П")</f>
        <v>0</v>
      </c>
      <c r="AX73" s="241">
        <f>COUNTIF($F73:$AJ76,"=ПР")</f>
        <v>0</v>
      </c>
      <c r="AY73" s="316">
        <f>COUNTIF($F73:$AJ76,"=І")</f>
        <v>0</v>
      </c>
      <c r="AZ73" s="316">
        <f>COUNTIF($F73:$AJ76,"=НЗ")</f>
        <v>0</v>
      </c>
      <c r="BA73" s="318" t="str">
        <f>IF(C73&gt;1,Графік!$P$36,"")</f>
        <v/>
      </c>
    </row>
    <row r="74" spans="1:53" ht="15.75" customHeight="1" x14ac:dyDescent="0.2">
      <c r="A74" s="293"/>
      <c r="B74" s="296"/>
      <c r="C74" s="299"/>
      <c r="D74" s="302"/>
      <c r="E74" s="146"/>
      <c r="F74" s="96"/>
      <c r="G74" s="97" t="str">
        <f t="shared" ref="G74:O74" si="62">IF(G73="Р",8,"")</f>
        <v/>
      </c>
      <c r="H74" s="97" t="str">
        <f t="shared" si="62"/>
        <v/>
      </c>
      <c r="I74" s="97"/>
      <c r="J74" s="97"/>
      <c r="K74" s="97"/>
      <c r="L74" s="97"/>
      <c r="M74" s="97"/>
      <c r="N74" s="97" t="str">
        <f t="shared" si="62"/>
        <v/>
      </c>
      <c r="O74" s="97" t="str">
        <f t="shared" si="62"/>
        <v/>
      </c>
      <c r="P74" s="97"/>
      <c r="Q74" s="97"/>
      <c r="R74" s="97"/>
      <c r="S74" s="97"/>
      <c r="T74" s="97"/>
      <c r="U74" s="97"/>
      <c r="V74" s="97"/>
      <c r="W74" s="97"/>
      <c r="X74" s="160"/>
      <c r="Y74" s="97"/>
      <c r="Z74" s="160"/>
      <c r="AA74" s="160"/>
      <c r="AB74" s="97"/>
      <c r="AC74" s="97"/>
      <c r="AD74" s="179"/>
      <c r="AE74" s="97"/>
      <c r="AF74" s="97"/>
      <c r="AG74" s="97"/>
      <c r="AH74" s="97"/>
      <c r="AI74" s="97"/>
      <c r="AJ74" s="98"/>
      <c r="AK74" s="321"/>
      <c r="AL74" s="279"/>
      <c r="AM74" s="305"/>
      <c r="AN74" s="308"/>
      <c r="AO74" s="311"/>
      <c r="AP74" s="311"/>
      <c r="AQ74" s="311"/>
      <c r="AR74" s="241"/>
      <c r="AS74" s="241"/>
      <c r="AT74" s="241"/>
      <c r="AU74" s="241"/>
      <c r="AV74" s="241"/>
      <c r="AW74" s="241"/>
      <c r="AX74" s="241"/>
      <c r="AY74" s="316"/>
      <c r="AZ74" s="316"/>
      <c r="BA74" s="319"/>
    </row>
    <row r="75" spans="1:53" s="78" customFormat="1" ht="12" customHeight="1" x14ac:dyDescent="0.2">
      <c r="A75" s="293"/>
      <c r="B75" s="296"/>
      <c r="C75" s="299"/>
      <c r="D75" s="302"/>
      <c r="E75" s="146"/>
      <c r="F75" s="100" t="str">
        <f t="shared" ref="F75:R75" si="63">IF(F76&gt;0,"НУ","")</f>
        <v/>
      </c>
      <c r="G75" s="101" t="str">
        <f t="shared" si="63"/>
        <v/>
      </c>
      <c r="H75" s="101" t="str">
        <f t="shared" si="63"/>
        <v/>
      </c>
      <c r="I75" s="101" t="str">
        <f t="shared" si="63"/>
        <v/>
      </c>
      <c r="J75" s="101" t="str">
        <f t="shared" si="63"/>
        <v/>
      </c>
      <c r="K75" s="101" t="str">
        <f t="shared" si="63"/>
        <v/>
      </c>
      <c r="L75" s="101" t="str">
        <f t="shared" si="63"/>
        <v/>
      </c>
      <c r="M75" s="101" t="str">
        <f t="shared" si="63"/>
        <v/>
      </c>
      <c r="N75" s="101" t="str">
        <f t="shared" si="63"/>
        <v/>
      </c>
      <c r="O75" s="101" t="str">
        <f t="shared" si="63"/>
        <v/>
      </c>
      <c r="P75" s="101" t="str">
        <f t="shared" si="63"/>
        <v/>
      </c>
      <c r="Q75" s="101" t="str">
        <f t="shared" si="63"/>
        <v/>
      </c>
      <c r="R75" s="101" t="str">
        <f t="shared" si="63"/>
        <v/>
      </c>
      <c r="S75" s="101"/>
      <c r="T75" s="101"/>
      <c r="U75" s="101"/>
      <c r="V75" s="101"/>
      <c r="W75" s="101"/>
      <c r="X75" s="102"/>
      <c r="Y75" s="101"/>
      <c r="Z75" s="102"/>
      <c r="AA75" s="102"/>
      <c r="AB75" s="101"/>
      <c r="AC75" s="101"/>
      <c r="AD75" s="180"/>
      <c r="AE75" s="101"/>
      <c r="AF75" s="101"/>
      <c r="AG75" s="101"/>
      <c r="AH75" s="101" t="str">
        <f t="shared" si="51"/>
        <v/>
      </c>
      <c r="AI75" s="101" t="str">
        <f t="shared" si="51"/>
        <v/>
      </c>
      <c r="AJ75" s="130" t="str">
        <f t="shared" si="51"/>
        <v/>
      </c>
      <c r="AK75" s="321"/>
      <c r="AL75" s="279"/>
      <c r="AM75" s="305"/>
      <c r="AN75" s="308"/>
      <c r="AO75" s="311"/>
      <c r="AP75" s="311"/>
      <c r="AQ75" s="311"/>
      <c r="AR75" s="241"/>
      <c r="AS75" s="241"/>
      <c r="AT75" s="241"/>
      <c r="AU75" s="241"/>
      <c r="AV75" s="241"/>
      <c r="AW75" s="241"/>
      <c r="AX75" s="241"/>
      <c r="AY75" s="316"/>
      <c r="AZ75" s="316"/>
      <c r="BA75" s="319"/>
    </row>
    <row r="76" spans="1:53" ht="13.5" customHeight="1" thickBot="1" x14ac:dyDescent="0.25">
      <c r="A76" s="294"/>
      <c r="B76" s="297"/>
      <c r="C76" s="300"/>
      <c r="D76" s="303"/>
      <c r="E76" s="147"/>
      <c r="F76" s="105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94"/>
      <c r="Y76" s="106"/>
      <c r="Z76" s="194"/>
      <c r="AA76" s="194"/>
      <c r="AB76" s="106"/>
      <c r="AC76" s="106"/>
      <c r="AD76" s="181"/>
      <c r="AE76" s="106"/>
      <c r="AF76" s="106"/>
      <c r="AG76" s="106"/>
      <c r="AH76" s="106"/>
      <c r="AI76" s="106"/>
      <c r="AJ76" s="107"/>
      <c r="AK76" s="322"/>
      <c r="AL76" s="280"/>
      <c r="AM76" s="306"/>
      <c r="AN76" s="309"/>
      <c r="AO76" s="312"/>
      <c r="AP76" s="312"/>
      <c r="AQ76" s="312"/>
      <c r="AR76" s="242"/>
      <c r="AS76" s="242"/>
      <c r="AT76" s="242"/>
      <c r="AU76" s="242"/>
      <c r="AV76" s="242"/>
      <c r="AW76" s="242"/>
      <c r="AX76" s="242"/>
      <c r="AY76" s="317"/>
      <c r="AZ76" s="317"/>
      <c r="BA76" s="320"/>
    </row>
    <row r="77" spans="1:53" ht="12.75" customHeight="1" x14ac:dyDescent="0.2">
      <c r="A77" s="292">
        <v>18</v>
      </c>
      <c r="B77" s="295" t="str">
        <f>IFERROR(VLOOKUP($C77,Списки!$A$1:$C$4003,2,0),"")</f>
        <v/>
      </c>
      <c r="C77" s="323"/>
      <c r="D77" s="301" t="str">
        <f>IFERROR(VLOOKUP($C77,Списки!$A$1:$C$4003,3,0),"")</f>
        <v/>
      </c>
      <c r="E77" s="145"/>
      <c r="F77" s="92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59"/>
      <c r="Y77" s="124"/>
      <c r="Z77" s="159"/>
      <c r="AA77" s="159"/>
      <c r="AB77" s="124"/>
      <c r="AC77" s="124"/>
      <c r="AD77" s="188"/>
      <c r="AE77" s="124"/>
      <c r="AF77" s="124"/>
      <c r="AG77" s="124"/>
      <c r="AH77" s="124"/>
      <c r="AI77" s="124"/>
      <c r="AJ77" s="125"/>
      <c r="AK77" s="321">
        <f ca="1">SUMIF($F77:$AJ80,"Р",$F78:$AJ78)</f>
        <v>0</v>
      </c>
      <c r="AL77" s="279">
        <f ca="1">SUMIF($F79:$AJ80,"НУ",$F80:$AJ80)</f>
        <v>0</v>
      </c>
      <c r="AM77" s="305">
        <f ca="1">SUMIF(F77:AJ80,"РВ",F78:AJ78)</f>
        <v>0</v>
      </c>
      <c r="AN77" s="308">
        <f ca="1">AK77+AL77+AM77</f>
        <v>0</v>
      </c>
      <c r="AO77" s="310">
        <f t="shared" ref="AO77" si="64">COUNTIF($F77:$AJ80,"=Р")</f>
        <v>0</v>
      </c>
      <c r="AP77" s="311">
        <f>COUNTIF($F77:$AJ80,"=ВВ")</f>
        <v>0</v>
      </c>
      <c r="AQ77" s="311">
        <f>COUNTIF($F77:$AJ80,"=В")</f>
        <v>0</v>
      </c>
      <c r="AR77" s="241">
        <f>COUNTIF($F77:$AJ80,"=НА")</f>
        <v>0</v>
      </c>
      <c r="AS77" s="241">
        <f>COUNTIF(F77:AJ80,"=ТН")</f>
        <v>0</v>
      </c>
      <c r="AT77" s="241">
        <f>COUNTIF($F77:$AJ80,"=ВД")</f>
        <v>0</v>
      </c>
      <c r="AU77" s="241">
        <f>COUNTIF($F77:$AJ80,"=ВП")</f>
        <v>0</v>
      </c>
      <c r="AV77" s="241">
        <f>COUNTIF($F77:$AJ80,"=ДД")</f>
        <v>0</v>
      </c>
      <c r="AW77" s="241">
        <f>COUNTIF($F77:$AJ80,"=П")</f>
        <v>0</v>
      </c>
      <c r="AX77" s="241">
        <f>COUNTIF($F77:$AJ80,"=ПР")</f>
        <v>0</v>
      </c>
      <c r="AY77" s="316">
        <f>COUNTIF($F77:$AJ80,"=І")</f>
        <v>0</v>
      </c>
      <c r="AZ77" s="316">
        <f>COUNTIF($F77:$AJ80,"=НЗ")</f>
        <v>0</v>
      </c>
      <c r="BA77" s="318" t="str">
        <f>IF(C77&gt;1,Графік!$P$36,"")</f>
        <v/>
      </c>
    </row>
    <row r="78" spans="1:53" ht="12.75" customHeight="1" x14ac:dyDescent="0.2">
      <c r="A78" s="293"/>
      <c r="B78" s="296"/>
      <c r="C78" s="299"/>
      <c r="D78" s="302"/>
      <c r="E78" s="146"/>
      <c r="F78" s="96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160"/>
      <c r="Y78" s="97"/>
      <c r="Z78" s="160"/>
      <c r="AA78" s="160"/>
      <c r="AB78" s="97"/>
      <c r="AC78" s="97"/>
      <c r="AD78" s="179"/>
      <c r="AE78" s="97"/>
      <c r="AF78" s="97"/>
      <c r="AG78" s="97"/>
      <c r="AH78" s="97"/>
      <c r="AI78" s="97"/>
      <c r="AJ78" s="98"/>
      <c r="AK78" s="321"/>
      <c r="AL78" s="279"/>
      <c r="AM78" s="305"/>
      <c r="AN78" s="308"/>
      <c r="AO78" s="311"/>
      <c r="AP78" s="311"/>
      <c r="AQ78" s="311"/>
      <c r="AR78" s="241"/>
      <c r="AS78" s="241"/>
      <c r="AT78" s="241"/>
      <c r="AU78" s="241"/>
      <c r="AV78" s="241"/>
      <c r="AW78" s="241"/>
      <c r="AX78" s="241"/>
      <c r="AY78" s="316"/>
      <c r="AZ78" s="316"/>
      <c r="BA78" s="319"/>
    </row>
    <row r="79" spans="1:53" ht="12.75" customHeight="1" x14ac:dyDescent="0.2">
      <c r="A79" s="293"/>
      <c r="B79" s="296"/>
      <c r="C79" s="299"/>
      <c r="D79" s="302"/>
      <c r="E79" s="146"/>
      <c r="F79" s="100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2"/>
      <c r="Y79" s="101"/>
      <c r="Z79" s="102"/>
      <c r="AA79" s="102"/>
      <c r="AB79" s="101"/>
      <c r="AC79" s="101"/>
      <c r="AD79" s="180"/>
      <c r="AE79" s="101"/>
      <c r="AF79" s="101"/>
      <c r="AG79" s="101"/>
      <c r="AH79" s="101" t="str">
        <f t="shared" si="51"/>
        <v/>
      </c>
      <c r="AI79" s="101" t="str">
        <f t="shared" si="51"/>
        <v/>
      </c>
      <c r="AJ79" s="130" t="str">
        <f t="shared" si="51"/>
        <v/>
      </c>
      <c r="AK79" s="321"/>
      <c r="AL79" s="279"/>
      <c r="AM79" s="305"/>
      <c r="AN79" s="308"/>
      <c r="AO79" s="311"/>
      <c r="AP79" s="311"/>
      <c r="AQ79" s="311"/>
      <c r="AR79" s="241"/>
      <c r="AS79" s="241"/>
      <c r="AT79" s="241"/>
      <c r="AU79" s="241"/>
      <c r="AV79" s="241"/>
      <c r="AW79" s="241"/>
      <c r="AX79" s="241"/>
      <c r="AY79" s="316"/>
      <c r="AZ79" s="316"/>
      <c r="BA79" s="319"/>
    </row>
    <row r="80" spans="1:53" ht="13.5" customHeight="1" thickBot="1" x14ac:dyDescent="0.25">
      <c r="A80" s="294"/>
      <c r="B80" s="297"/>
      <c r="C80" s="300"/>
      <c r="D80" s="303"/>
      <c r="E80" s="147"/>
      <c r="F80" s="105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94"/>
      <c r="Y80" s="106"/>
      <c r="Z80" s="194"/>
      <c r="AA80" s="194"/>
      <c r="AB80" s="106"/>
      <c r="AC80" s="106"/>
      <c r="AD80" s="181"/>
      <c r="AE80" s="106"/>
      <c r="AF80" s="106"/>
      <c r="AG80" s="106"/>
      <c r="AH80" s="106"/>
      <c r="AI80" s="106"/>
      <c r="AJ80" s="107"/>
      <c r="AK80" s="322"/>
      <c r="AL80" s="280"/>
      <c r="AM80" s="306"/>
      <c r="AN80" s="309"/>
      <c r="AO80" s="312"/>
      <c r="AP80" s="312"/>
      <c r="AQ80" s="312"/>
      <c r="AR80" s="242"/>
      <c r="AS80" s="242"/>
      <c r="AT80" s="242"/>
      <c r="AU80" s="242"/>
      <c r="AV80" s="242"/>
      <c r="AW80" s="242"/>
      <c r="AX80" s="242"/>
      <c r="AY80" s="317"/>
      <c r="AZ80" s="317"/>
      <c r="BA80" s="320"/>
    </row>
    <row r="81" spans="1:53" ht="12.75" customHeight="1" x14ac:dyDescent="0.2">
      <c r="A81" s="292">
        <v>19</v>
      </c>
      <c r="B81" s="295" t="str">
        <f>IFERROR(VLOOKUP($C81,Списки!$A$1:$C$4003,2,0),"")</f>
        <v/>
      </c>
      <c r="C81" s="323"/>
      <c r="D81" s="301" t="str">
        <f>IFERROR(VLOOKUP($C81,Списки!$A$1:$C$4003,3,0),"")</f>
        <v/>
      </c>
      <c r="E81" s="145"/>
      <c r="F81" s="92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59"/>
      <c r="Y81" s="124"/>
      <c r="Z81" s="159"/>
      <c r="AA81" s="159"/>
      <c r="AB81" s="124"/>
      <c r="AC81" s="124"/>
      <c r="AD81" s="188"/>
      <c r="AE81" s="124"/>
      <c r="AF81" s="124"/>
      <c r="AG81" s="124"/>
      <c r="AH81" s="124"/>
      <c r="AI81" s="124"/>
      <c r="AJ81" s="125"/>
      <c r="AK81" s="321">
        <f ca="1">SUMIF($F81:$AJ84,"Р",$F82:$AJ82)</f>
        <v>0</v>
      </c>
      <c r="AL81" s="279">
        <f ca="1">SUMIF($F83:$AJ84,"НУ",$F84:$AJ84)</f>
        <v>0</v>
      </c>
      <c r="AM81" s="305">
        <f ca="1">SUMIF(F81:AJ84,"РВ",F82:AJ82)</f>
        <v>0</v>
      </c>
      <c r="AN81" s="308">
        <f ca="1">AK81+AL81+AM81</f>
        <v>0</v>
      </c>
      <c r="AO81" s="310">
        <f t="shared" ref="AO81" si="65">COUNTIF($F81:$AJ84,"=Р")</f>
        <v>0</v>
      </c>
      <c r="AP81" s="311">
        <f>COUNTIF($F81:$AJ84,"=ВВ")</f>
        <v>0</v>
      </c>
      <c r="AQ81" s="311">
        <f>COUNTIF($F81:$AJ84,"=В")</f>
        <v>0</v>
      </c>
      <c r="AR81" s="241">
        <f>COUNTIF($F81:$AJ84,"=НА")</f>
        <v>0</v>
      </c>
      <c r="AS81" s="241">
        <f>COUNTIF(F81:AJ84,"=ТН")</f>
        <v>0</v>
      </c>
      <c r="AT81" s="241">
        <f>COUNTIF($F81:$AJ84,"=ВД")</f>
        <v>0</v>
      </c>
      <c r="AU81" s="241">
        <f>COUNTIF($F81:$AJ84,"=ВП")</f>
        <v>0</v>
      </c>
      <c r="AV81" s="241">
        <f>COUNTIF($F81:$AJ84,"=ДД")</f>
        <v>0</v>
      </c>
      <c r="AW81" s="241">
        <f>COUNTIF($F81:$AJ84,"=П")</f>
        <v>0</v>
      </c>
      <c r="AX81" s="241">
        <f>COUNTIF($F81:$AJ84,"=ПР")</f>
        <v>0</v>
      </c>
      <c r="AY81" s="316">
        <f>COUNTIF($F81:$AJ84,"=І")</f>
        <v>0</v>
      </c>
      <c r="AZ81" s="316">
        <f>COUNTIF($F81:$AJ84,"=НЗ")</f>
        <v>0</v>
      </c>
      <c r="BA81" s="318" t="str">
        <f>IF(C81&gt;1,Графік!$P$36,"")</f>
        <v/>
      </c>
    </row>
    <row r="82" spans="1:53" ht="12.75" customHeight="1" x14ac:dyDescent="0.2">
      <c r="A82" s="293"/>
      <c r="B82" s="296"/>
      <c r="C82" s="299"/>
      <c r="D82" s="302"/>
      <c r="E82" s="146"/>
      <c r="F82" s="96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160"/>
      <c r="Y82" s="97"/>
      <c r="Z82" s="160"/>
      <c r="AA82" s="160"/>
      <c r="AB82" s="97"/>
      <c r="AC82" s="97"/>
      <c r="AD82" s="179"/>
      <c r="AE82" s="97"/>
      <c r="AF82" s="97"/>
      <c r="AG82" s="97"/>
      <c r="AH82" s="97"/>
      <c r="AI82" s="97"/>
      <c r="AJ82" s="98"/>
      <c r="AK82" s="321"/>
      <c r="AL82" s="279"/>
      <c r="AM82" s="305"/>
      <c r="AN82" s="308"/>
      <c r="AO82" s="311"/>
      <c r="AP82" s="311"/>
      <c r="AQ82" s="311"/>
      <c r="AR82" s="241"/>
      <c r="AS82" s="241"/>
      <c r="AT82" s="241"/>
      <c r="AU82" s="241"/>
      <c r="AV82" s="241"/>
      <c r="AW82" s="241"/>
      <c r="AX82" s="241"/>
      <c r="AY82" s="316"/>
      <c r="AZ82" s="316"/>
      <c r="BA82" s="319"/>
    </row>
    <row r="83" spans="1:53" ht="12.75" customHeight="1" x14ac:dyDescent="0.2">
      <c r="A83" s="293"/>
      <c r="B83" s="296"/>
      <c r="C83" s="299"/>
      <c r="D83" s="302"/>
      <c r="E83" s="146"/>
      <c r="F83" s="100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2"/>
      <c r="Y83" s="101"/>
      <c r="Z83" s="102"/>
      <c r="AA83" s="102"/>
      <c r="AB83" s="101"/>
      <c r="AC83" s="101"/>
      <c r="AD83" s="180"/>
      <c r="AE83" s="101"/>
      <c r="AF83" s="101"/>
      <c r="AG83" s="101"/>
      <c r="AH83" s="101" t="str">
        <f t="shared" si="51"/>
        <v/>
      </c>
      <c r="AI83" s="101" t="str">
        <f t="shared" si="51"/>
        <v/>
      </c>
      <c r="AJ83" s="130" t="str">
        <f t="shared" si="51"/>
        <v/>
      </c>
      <c r="AK83" s="321"/>
      <c r="AL83" s="279"/>
      <c r="AM83" s="305"/>
      <c r="AN83" s="308"/>
      <c r="AO83" s="311"/>
      <c r="AP83" s="311"/>
      <c r="AQ83" s="311"/>
      <c r="AR83" s="241"/>
      <c r="AS83" s="241"/>
      <c r="AT83" s="241"/>
      <c r="AU83" s="241"/>
      <c r="AV83" s="241"/>
      <c r="AW83" s="241"/>
      <c r="AX83" s="241"/>
      <c r="AY83" s="316"/>
      <c r="AZ83" s="316"/>
      <c r="BA83" s="319"/>
    </row>
    <row r="84" spans="1:53" ht="13.5" customHeight="1" thickBot="1" x14ac:dyDescent="0.25">
      <c r="A84" s="294"/>
      <c r="B84" s="297"/>
      <c r="C84" s="300"/>
      <c r="D84" s="303"/>
      <c r="E84" s="147"/>
      <c r="F84" s="105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94"/>
      <c r="Y84" s="106"/>
      <c r="Z84" s="194"/>
      <c r="AA84" s="194"/>
      <c r="AB84" s="106"/>
      <c r="AC84" s="106"/>
      <c r="AD84" s="181"/>
      <c r="AE84" s="106"/>
      <c r="AF84" s="106"/>
      <c r="AG84" s="106"/>
      <c r="AH84" s="106"/>
      <c r="AI84" s="106"/>
      <c r="AJ84" s="107"/>
      <c r="AK84" s="322"/>
      <c r="AL84" s="280"/>
      <c r="AM84" s="306"/>
      <c r="AN84" s="309"/>
      <c r="AO84" s="312"/>
      <c r="AP84" s="312"/>
      <c r="AQ84" s="312"/>
      <c r="AR84" s="242"/>
      <c r="AS84" s="242"/>
      <c r="AT84" s="242"/>
      <c r="AU84" s="242"/>
      <c r="AV84" s="242"/>
      <c r="AW84" s="242"/>
      <c r="AX84" s="242"/>
      <c r="AY84" s="317"/>
      <c r="AZ84" s="317"/>
      <c r="BA84" s="320"/>
    </row>
    <row r="85" spans="1:53" ht="12.75" customHeight="1" x14ac:dyDescent="0.2">
      <c r="A85" s="292">
        <v>20</v>
      </c>
      <c r="B85" s="295" t="str">
        <f>IFERROR(VLOOKUP($C85,Списки!$A$1:$C$4003,2,0),"")</f>
        <v/>
      </c>
      <c r="C85" s="323"/>
      <c r="D85" s="301" t="str">
        <f>IFERROR(VLOOKUP($C85,Списки!$A$1:$C$4003,3,0),"")</f>
        <v/>
      </c>
      <c r="E85" s="145"/>
      <c r="F85" s="92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59"/>
      <c r="Y85" s="124"/>
      <c r="Z85" s="159"/>
      <c r="AA85" s="159"/>
      <c r="AB85" s="124"/>
      <c r="AC85" s="124"/>
      <c r="AD85" s="188"/>
      <c r="AE85" s="124"/>
      <c r="AF85" s="124"/>
      <c r="AG85" s="124"/>
      <c r="AH85" s="124"/>
      <c r="AI85" s="124"/>
      <c r="AJ85" s="125"/>
      <c r="AK85" s="321">
        <f ca="1">SUMIF($F85:$AJ88,"Р",$F86:$AJ86)</f>
        <v>0</v>
      </c>
      <c r="AL85" s="279">
        <f ca="1">SUMIF($F87:$AJ88,"НУ",$F88:$AJ88)</f>
        <v>0</v>
      </c>
      <c r="AM85" s="305">
        <f ca="1">SUMIF(F85:AJ88,"РВ",F86:AJ86)</f>
        <v>0</v>
      </c>
      <c r="AN85" s="308">
        <f ca="1">AK85+AL85+AM85</f>
        <v>0</v>
      </c>
      <c r="AO85" s="310">
        <f t="shared" ref="AO85" si="66">COUNTIF($F85:$AJ88,"=Р")</f>
        <v>0</v>
      </c>
      <c r="AP85" s="311">
        <f>COUNTIF($F85:$AJ88,"=ВВ")</f>
        <v>0</v>
      </c>
      <c r="AQ85" s="311">
        <f>COUNTIF($F85:$AJ88,"=В")</f>
        <v>0</v>
      </c>
      <c r="AR85" s="241">
        <f>COUNTIF($F85:$AJ88,"=НА")</f>
        <v>0</v>
      </c>
      <c r="AS85" s="241">
        <f>COUNTIF(F85:AJ88,"=ТН")</f>
        <v>0</v>
      </c>
      <c r="AT85" s="241">
        <f>COUNTIF($F85:$AJ88,"=ВД")</f>
        <v>0</v>
      </c>
      <c r="AU85" s="241">
        <f>COUNTIF($F85:$AJ88,"=ВП")</f>
        <v>0</v>
      </c>
      <c r="AV85" s="241">
        <f>COUNTIF($F85:$AJ88,"=ДД")</f>
        <v>0</v>
      </c>
      <c r="AW85" s="241">
        <f>COUNTIF($F85:$AJ88,"=П")</f>
        <v>0</v>
      </c>
      <c r="AX85" s="241">
        <f>COUNTIF($F85:$AJ88,"=ПР")</f>
        <v>0</v>
      </c>
      <c r="AY85" s="316">
        <f>COUNTIF($F85:$AJ88,"=І")</f>
        <v>0</v>
      </c>
      <c r="AZ85" s="316">
        <f>COUNTIF($F85:$AJ88,"=НЗ")</f>
        <v>0</v>
      </c>
      <c r="BA85" s="318" t="str">
        <f>IF(C85&gt;1,Графік!$P$36,"")</f>
        <v/>
      </c>
    </row>
    <row r="86" spans="1:53" ht="12.75" customHeight="1" x14ac:dyDescent="0.2">
      <c r="A86" s="293"/>
      <c r="B86" s="296"/>
      <c r="C86" s="299"/>
      <c r="D86" s="302"/>
      <c r="E86" s="146"/>
      <c r="F86" s="96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160"/>
      <c r="Y86" s="97"/>
      <c r="Z86" s="160"/>
      <c r="AA86" s="160"/>
      <c r="AB86" s="97"/>
      <c r="AC86" s="97"/>
      <c r="AD86" s="179"/>
      <c r="AE86" s="97"/>
      <c r="AF86" s="97"/>
      <c r="AG86" s="97"/>
      <c r="AH86" s="97"/>
      <c r="AI86" s="97"/>
      <c r="AJ86" s="98"/>
      <c r="AK86" s="321"/>
      <c r="AL86" s="279"/>
      <c r="AM86" s="305"/>
      <c r="AN86" s="308"/>
      <c r="AO86" s="311"/>
      <c r="AP86" s="311"/>
      <c r="AQ86" s="311"/>
      <c r="AR86" s="241"/>
      <c r="AS86" s="241"/>
      <c r="AT86" s="241"/>
      <c r="AU86" s="241"/>
      <c r="AV86" s="241"/>
      <c r="AW86" s="241"/>
      <c r="AX86" s="241"/>
      <c r="AY86" s="316"/>
      <c r="AZ86" s="316"/>
      <c r="BA86" s="319"/>
    </row>
    <row r="87" spans="1:53" ht="12.75" customHeight="1" x14ac:dyDescent="0.2">
      <c r="A87" s="293"/>
      <c r="B87" s="296"/>
      <c r="C87" s="299"/>
      <c r="D87" s="302"/>
      <c r="E87" s="146"/>
      <c r="F87" s="100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2"/>
      <c r="Y87" s="101"/>
      <c r="Z87" s="102"/>
      <c r="AA87" s="102"/>
      <c r="AB87" s="101"/>
      <c r="AC87" s="101"/>
      <c r="AD87" s="180"/>
      <c r="AE87" s="101"/>
      <c r="AF87" s="101"/>
      <c r="AG87" s="101"/>
      <c r="AH87" s="101" t="str">
        <f t="shared" si="51"/>
        <v/>
      </c>
      <c r="AI87" s="101" t="str">
        <f t="shared" si="51"/>
        <v/>
      </c>
      <c r="AJ87" s="130" t="str">
        <f t="shared" si="51"/>
        <v/>
      </c>
      <c r="AK87" s="321"/>
      <c r="AL87" s="279"/>
      <c r="AM87" s="305"/>
      <c r="AN87" s="308"/>
      <c r="AO87" s="311"/>
      <c r="AP87" s="311"/>
      <c r="AQ87" s="311"/>
      <c r="AR87" s="241"/>
      <c r="AS87" s="241"/>
      <c r="AT87" s="241"/>
      <c r="AU87" s="241"/>
      <c r="AV87" s="241"/>
      <c r="AW87" s="241"/>
      <c r="AX87" s="241"/>
      <c r="AY87" s="316"/>
      <c r="AZ87" s="316"/>
      <c r="BA87" s="319"/>
    </row>
    <row r="88" spans="1:53" ht="13.5" customHeight="1" thickBot="1" x14ac:dyDescent="0.25">
      <c r="A88" s="294"/>
      <c r="B88" s="297"/>
      <c r="C88" s="300"/>
      <c r="D88" s="303"/>
      <c r="E88" s="147"/>
      <c r="F88" s="105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94"/>
      <c r="Y88" s="106"/>
      <c r="Z88" s="194"/>
      <c r="AA88" s="194"/>
      <c r="AB88" s="106"/>
      <c r="AC88" s="106"/>
      <c r="AD88" s="181"/>
      <c r="AE88" s="106"/>
      <c r="AF88" s="106"/>
      <c r="AG88" s="106"/>
      <c r="AH88" s="106"/>
      <c r="AI88" s="106"/>
      <c r="AJ88" s="107"/>
      <c r="AK88" s="322"/>
      <c r="AL88" s="280"/>
      <c r="AM88" s="306"/>
      <c r="AN88" s="309"/>
      <c r="AO88" s="312"/>
      <c r="AP88" s="312"/>
      <c r="AQ88" s="312"/>
      <c r="AR88" s="242"/>
      <c r="AS88" s="242"/>
      <c r="AT88" s="242"/>
      <c r="AU88" s="242"/>
      <c r="AV88" s="242"/>
      <c r="AW88" s="242"/>
      <c r="AX88" s="242"/>
      <c r="AY88" s="317"/>
      <c r="AZ88" s="317"/>
      <c r="BA88" s="320"/>
    </row>
    <row r="89" spans="1:53" ht="12.75" customHeight="1" x14ac:dyDescent="0.2">
      <c r="A89" s="292">
        <v>21</v>
      </c>
      <c r="B89" s="295" t="str">
        <f>IFERROR(VLOOKUP($C89,Списки!$A$1:$C$4003,2,0),"")</f>
        <v/>
      </c>
      <c r="C89" s="323"/>
      <c r="D89" s="301" t="str">
        <f>IFERROR(VLOOKUP($C89,Списки!$A$1:$C$4003,3,0),"")</f>
        <v/>
      </c>
      <c r="E89" s="145"/>
      <c r="F89" s="92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59"/>
      <c r="Y89" s="124"/>
      <c r="Z89" s="159"/>
      <c r="AA89" s="159"/>
      <c r="AB89" s="124"/>
      <c r="AC89" s="124"/>
      <c r="AD89" s="188"/>
      <c r="AE89" s="124"/>
      <c r="AF89" s="124"/>
      <c r="AG89" s="124"/>
      <c r="AH89" s="124"/>
      <c r="AI89" s="124"/>
      <c r="AJ89" s="125"/>
      <c r="AK89" s="321">
        <f ca="1">SUMIF($F89:$AJ92,"Р",$F90:$AJ90)</f>
        <v>0</v>
      </c>
      <c r="AL89" s="279">
        <f ca="1">SUMIF($F91:$AJ92,"НУ",$F92:$AJ92)</f>
        <v>0</v>
      </c>
      <c r="AM89" s="305">
        <f ca="1">SUMIF(F89:AJ92,"РВ",F90:AJ90)</f>
        <v>0</v>
      </c>
      <c r="AN89" s="308">
        <f ca="1">AK89+AL89+AM89</f>
        <v>0</v>
      </c>
      <c r="AO89" s="310">
        <f t="shared" ref="AO89" si="67">COUNTIF($F89:$AJ92,"=Р")</f>
        <v>0</v>
      </c>
      <c r="AP89" s="311">
        <f>COUNTIF($F89:$AJ92,"=ВВ")</f>
        <v>0</v>
      </c>
      <c r="AQ89" s="311">
        <f>COUNTIF($F89:$AJ92,"=В")</f>
        <v>0</v>
      </c>
      <c r="AR89" s="241">
        <f>COUNTIF($F89:$AJ92,"=НА")</f>
        <v>0</v>
      </c>
      <c r="AS89" s="241">
        <f>COUNTIF(F89:AJ92,"=ТН")</f>
        <v>0</v>
      </c>
      <c r="AT89" s="241">
        <f>COUNTIF($F89:$AJ92,"=ВД")</f>
        <v>0</v>
      </c>
      <c r="AU89" s="241">
        <f>COUNTIF($F89:$AJ92,"=ВП")</f>
        <v>0</v>
      </c>
      <c r="AV89" s="241">
        <f>COUNTIF($F89:$AJ92,"=ДД")</f>
        <v>0</v>
      </c>
      <c r="AW89" s="241">
        <f>COUNTIF($F89:$AJ92,"=П")</f>
        <v>0</v>
      </c>
      <c r="AX89" s="241">
        <f>COUNTIF($F89:$AJ92,"=ПР")</f>
        <v>0</v>
      </c>
      <c r="AY89" s="316">
        <f>COUNTIF($F89:$AJ92,"=І")</f>
        <v>0</v>
      </c>
      <c r="AZ89" s="316">
        <f>COUNTIF($F89:$AJ92,"=НЗ")</f>
        <v>0</v>
      </c>
      <c r="BA89" s="318" t="str">
        <f>IF(C89&gt;1,Графік!$P$36,"")</f>
        <v/>
      </c>
    </row>
    <row r="90" spans="1:53" ht="12.75" customHeight="1" x14ac:dyDescent="0.2">
      <c r="A90" s="293"/>
      <c r="B90" s="296"/>
      <c r="C90" s="299"/>
      <c r="D90" s="302"/>
      <c r="E90" s="146"/>
      <c r="F90" s="96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160"/>
      <c r="Y90" s="97"/>
      <c r="Z90" s="160"/>
      <c r="AA90" s="160"/>
      <c r="AB90" s="97"/>
      <c r="AC90" s="97"/>
      <c r="AD90" s="179"/>
      <c r="AE90" s="97"/>
      <c r="AF90" s="97"/>
      <c r="AG90" s="97"/>
      <c r="AH90" s="97"/>
      <c r="AI90" s="97"/>
      <c r="AJ90" s="98"/>
      <c r="AK90" s="321"/>
      <c r="AL90" s="279"/>
      <c r="AM90" s="305"/>
      <c r="AN90" s="308"/>
      <c r="AO90" s="311"/>
      <c r="AP90" s="311"/>
      <c r="AQ90" s="311"/>
      <c r="AR90" s="241"/>
      <c r="AS90" s="241"/>
      <c r="AT90" s="241"/>
      <c r="AU90" s="241"/>
      <c r="AV90" s="241"/>
      <c r="AW90" s="241"/>
      <c r="AX90" s="241"/>
      <c r="AY90" s="316"/>
      <c r="AZ90" s="316"/>
      <c r="BA90" s="319"/>
    </row>
    <row r="91" spans="1:53" ht="12.75" customHeight="1" x14ac:dyDescent="0.2">
      <c r="A91" s="293"/>
      <c r="B91" s="296"/>
      <c r="C91" s="299"/>
      <c r="D91" s="302"/>
      <c r="E91" s="146"/>
      <c r="F91" s="100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2"/>
      <c r="Y91" s="101"/>
      <c r="Z91" s="102"/>
      <c r="AA91" s="102"/>
      <c r="AB91" s="101"/>
      <c r="AC91" s="101"/>
      <c r="AD91" s="180"/>
      <c r="AE91" s="101"/>
      <c r="AF91" s="101"/>
      <c r="AG91" s="101"/>
      <c r="AH91" s="101" t="str">
        <f t="shared" si="51"/>
        <v/>
      </c>
      <c r="AI91" s="101" t="str">
        <f t="shared" si="51"/>
        <v/>
      </c>
      <c r="AJ91" s="130" t="str">
        <f t="shared" si="51"/>
        <v/>
      </c>
      <c r="AK91" s="321"/>
      <c r="AL91" s="279"/>
      <c r="AM91" s="305"/>
      <c r="AN91" s="308"/>
      <c r="AO91" s="311"/>
      <c r="AP91" s="311"/>
      <c r="AQ91" s="311"/>
      <c r="AR91" s="241"/>
      <c r="AS91" s="241"/>
      <c r="AT91" s="241"/>
      <c r="AU91" s="241"/>
      <c r="AV91" s="241"/>
      <c r="AW91" s="241"/>
      <c r="AX91" s="241"/>
      <c r="AY91" s="316"/>
      <c r="AZ91" s="316"/>
      <c r="BA91" s="319"/>
    </row>
    <row r="92" spans="1:53" ht="13.5" customHeight="1" thickBot="1" x14ac:dyDescent="0.25">
      <c r="A92" s="294"/>
      <c r="B92" s="297"/>
      <c r="C92" s="300"/>
      <c r="D92" s="303"/>
      <c r="E92" s="147"/>
      <c r="F92" s="105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94"/>
      <c r="Y92" s="106"/>
      <c r="Z92" s="194"/>
      <c r="AA92" s="194"/>
      <c r="AB92" s="106"/>
      <c r="AC92" s="106"/>
      <c r="AD92" s="181"/>
      <c r="AE92" s="106"/>
      <c r="AF92" s="106"/>
      <c r="AG92" s="106"/>
      <c r="AH92" s="106"/>
      <c r="AI92" s="106"/>
      <c r="AJ92" s="107"/>
      <c r="AK92" s="322"/>
      <c r="AL92" s="280"/>
      <c r="AM92" s="306"/>
      <c r="AN92" s="309"/>
      <c r="AO92" s="312"/>
      <c r="AP92" s="312"/>
      <c r="AQ92" s="312"/>
      <c r="AR92" s="242"/>
      <c r="AS92" s="242"/>
      <c r="AT92" s="242"/>
      <c r="AU92" s="242"/>
      <c r="AV92" s="242"/>
      <c r="AW92" s="242"/>
      <c r="AX92" s="242"/>
      <c r="AY92" s="317"/>
      <c r="AZ92" s="317"/>
      <c r="BA92" s="320"/>
    </row>
    <row r="93" spans="1:53" ht="27" customHeight="1" thickBot="1" x14ac:dyDescent="0.25">
      <c r="A93" s="335" t="s">
        <v>496</v>
      </c>
      <c r="B93" s="336"/>
      <c r="C93" s="336"/>
      <c r="D93" s="336"/>
      <c r="E93" s="337"/>
      <c r="F93" s="218">
        <f>IF(COUNTIF(F$9:F$92,"Р")=0,"-",COUNTIF(F$9:F$92,"Р"))</f>
        <v>15</v>
      </c>
      <c r="G93" s="218">
        <f t="shared" ref="G93:AJ93" si="68">IF(COUNTIF(G$9:G$92,"Р")=0,"-",COUNTIF(G$9:G$92,"Р"))</f>
        <v>1</v>
      </c>
      <c r="H93" s="218" t="str">
        <f t="shared" si="68"/>
        <v>-</v>
      </c>
      <c r="I93" s="218">
        <f t="shared" si="68"/>
        <v>14</v>
      </c>
      <c r="J93" s="218">
        <f t="shared" si="68"/>
        <v>15</v>
      </c>
      <c r="K93" s="218">
        <f t="shared" si="68"/>
        <v>15</v>
      </c>
      <c r="L93" s="218">
        <f t="shared" si="68"/>
        <v>15</v>
      </c>
      <c r="M93" s="218">
        <f t="shared" si="68"/>
        <v>15</v>
      </c>
      <c r="N93" s="218" t="str">
        <f t="shared" si="68"/>
        <v>-</v>
      </c>
      <c r="O93" s="218" t="str">
        <f t="shared" si="68"/>
        <v>-</v>
      </c>
      <c r="P93" s="218">
        <f t="shared" si="68"/>
        <v>15</v>
      </c>
      <c r="Q93" s="218">
        <f t="shared" si="68"/>
        <v>15</v>
      </c>
      <c r="R93" s="218">
        <f t="shared" si="68"/>
        <v>15</v>
      </c>
      <c r="S93" s="218">
        <f t="shared" si="68"/>
        <v>15</v>
      </c>
      <c r="T93" s="218">
        <f t="shared" si="68"/>
        <v>15</v>
      </c>
      <c r="U93" s="218" t="str">
        <f t="shared" si="68"/>
        <v>-</v>
      </c>
      <c r="V93" s="218" t="str">
        <f t="shared" si="68"/>
        <v>-</v>
      </c>
      <c r="W93" s="218">
        <f t="shared" si="68"/>
        <v>15</v>
      </c>
      <c r="X93" s="234">
        <f t="shared" si="68"/>
        <v>16</v>
      </c>
      <c r="Y93" s="218">
        <f t="shared" si="68"/>
        <v>16</v>
      </c>
      <c r="Z93" s="234">
        <f t="shared" si="68"/>
        <v>16</v>
      </c>
      <c r="AA93" s="234">
        <f t="shared" si="68"/>
        <v>16</v>
      </c>
      <c r="AB93" s="218" t="str">
        <f t="shared" si="68"/>
        <v>-</v>
      </c>
      <c r="AC93" s="218" t="str">
        <f t="shared" si="68"/>
        <v>-</v>
      </c>
      <c r="AD93" s="236">
        <f t="shared" si="68"/>
        <v>16</v>
      </c>
      <c r="AE93" s="218">
        <f t="shared" si="68"/>
        <v>16</v>
      </c>
      <c r="AF93" s="218">
        <f t="shared" si="68"/>
        <v>16</v>
      </c>
      <c r="AG93" s="218">
        <f t="shared" si="68"/>
        <v>16</v>
      </c>
      <c r="AH93" s="218" t="str">
        <f t="shared" si="68"/>
        <v>-</v>
      </c>
      <c r="AI93" s="218" t="str">
        <f t="shared" si="68"/>
        <v>-</v>
      </c>
      <c r="AJ93" s="218" t="str">
        <f t="shared" si="68"/>
        <v>-</v>
      </c>
      <c r="AK93" s="229">
        <f ca="1">IF(SUM(AK$9:AK$92)&gt;0,SUM(AK$9:AK$92),"-")</f>
        <v>2064</v>
      </c>
      <c r="AL93" s="219">
        <f t="shared" ref="AL93:BA93" ca="1" si="69">IF(SUM(AL$9:AL$92)&gt;0,SUM(AL$9:AL$92),"-")</f>
        <v>3</v>
      </c>
      <c r="AM93" s="219">
        <f t="shared" ca="1" si="69"/>
        <v>8</v>
      </c>
      <c r="AN93" s="230">
        <f t="shared" ca="1" si="69"/>
        <v>2075</v>
      </c>
      <c r="AO93" s="220">
        <f t="shared" si="69"/>
        <v>308</v>
      </c>
      <c r="AP93" s="220">
        <f t="shared" si="69"/>
        <v>121</v>
      </c>
      <c r="AQ93" s="220" t="str">
        <f t="shared" si="69"/>
        <v>-</v>
      </c>
      <c r="AR93" s="220" t="str">
        <f t="shared" si="69"/>
        <v>-</v>
      </c>
      <c r="AS93" s="220" t="str">
        <f t="shared" si="69"/>
        <v>-</v>
      </c>
      <c r="AT93" s="220" t="str">
        <f t="shared" si="69"/>
        <v>-</v>
      </c>
      <c r="AU93" s="220" t="str">
        <f t="shared" si="69"/>
        <v>-</v>
      </c>
      <c r="AV93" s="220" t="str">
        <f t="shared" si="69"/>
        <v>-</v>
      </c>
      <c r="AW93" s="220" t="str">
        <f t="shared" si="69"/>
        <v>-</v>
      </c>
      <c r="AX93" s="220" t="str">
        <f t="shared" si="69"/>
        <v>-</v>
      </c>
      <c r="AY93" s="220" t="str">
        <f t="shared" si="69"/>
        <v>-</v>
      </c>
      <c r="AZ93" s="220" t="str">
        <f t="shared" si="69"/>
        <v>-</v>
      </c>
      <c r="BA93" s="221">
        <f t="shared" si="69"/>
        <v>2560</v>
      </c>
    </row>
    <row r="94" spans="1:53" ht="27" customHeight="1" thickBot="1" x14ac:dyDescent="0.25">
      <c r="A94" s="335" t="s">
        <v>85</v>
      </c>
      <c r="B94" s="336"/>
      <c r="C94" s="336"/>
      <c r="D94" s="336"/>
      <c r="E94" s="337"/>
      <c r="F94" s="218" t="str">
        <f>IF(COUNTIF(F$9:F$92,"РВ")=0,"-",COUNTIF(F$9:F$92,"РВ"))</f>
        <v>-</v>
      </c>
      <c r="G94" s="218" t="str">
        <f t="shared" ref="G94:AJ94" si="70">IF(COUNTIF(G$9:G$92,"РВ")=0,"-",COUNTIF(G$9:G$92,"РВ"))</f>
        <v>-</v>
      </c>
      <c r="H94" s="218" t="str">
        <f t="shared" si="70"/>
        <v>-</v>
      </c>
      <c r="I94" s="218" t="str">
        <f t="shared" si="70"/>
        <v>-</v>
      </c>
      <c r="J94" s="218" t="str">
        <f t="shared" si="70"/>
        <v>-</v>
      </c>
      <c r="K94" s="218" t="str">
        <f t="shared" si="70"/>
        <v>-</v>
      </c>
      <c r="L94" s="218" t="str">
        <f t="shared" si="70"/>
        <v>-</v>
      </c>
      <c r="M94" s="218" t="str">
        <f t="shared" si="70"/>
        <v>-</v>
      </c>
      <c r="N94" s="218" t="str">
        <f t="shared" si="70"/>
        <v>-</v>
      </c>
      <c r="O94" s="218" t="str">
        <f t="shared" si="70"/>
        <v>-</v>
      </c>
      <c r="P94" s="218" t="str">
        <f t="shared" si="70"/>
        <v>-</v>
      </c>
      <c r="Q94" s="218" t="str">
        <f t="shared" si="70"/>
        <v>-</v>
      </c>
      <c r="R94" s="218" t="str">
        <f t="shared" si="70"/>
        <v>-</v>
      </c>
      <c r="S94" s="218" t="str">
        <f t="shared" si="70"/>
        <v>-</v>
      </c>
      <c r="T94" s="218" t="str">
        <f t="shared" si="70"/>
        <v>-</v>
      </c>
      <c r="U94" s="218" t="str">
        <f t="shared" si="70"/>
        <v>-</v>
      </c>
      <c r="V94" s="218" t="str">
        <f t="shared" si="70"/>
        <v>-</v>
      </c>
      <c r="W94" s="218" t="str">
        <f t="shared" si="70"/>
        <v>-</v>
      </c>
      <c r="X94" s="234" t="str">
        <f t="shared" si="70"/>
        <v>-</v>
      </c>
      <c r="Y94" s="218" t="str">
        <f t="shared" si="70"/>
        <v>-</v>
      </c>
      <c r="Z94" s="234" t="str">
        <f t="shared" si="70"/>
        <v>-</v>
      </c>
      <c r="AA94" s="234" t="str">
        <f t="shared" si="70"/>
        <v>-</v>
      </c>
      <c r="AB94" s="218" t="str">
        <f t="shared" si="70"/>
        <v>-</v>
      </c>
      <c r="AC94" s="218">
        <f t="shared" si="70"/>
        <v>1</v>
      </c>
      <c r="AD94" s="236" t="str">
        <f t="shared" si="70"/>
        <v>-</v>
      </c>
      <c r="AE94" s="218" t="str">
        <f t="shared" si="70"/>
        <v>-</v>
      </c>
      <c r="AF94" s="218" t="str">
        <f t="shared" si="70"/>
        <v>-</v>
      </c>
      <c r="AG94" s="218" t="str">
        <f t="shared" si="70"/>
        <v>-</v>
      </c>
      <c r="AH94" s="218" t="str">
        <f t="shared" si="70"/>
        <v>-</v>
      </c>
      <c r="AI94" s="218" t="str">
        <f t="shared" si="70"/>
        <v>-</v>
      </c>
      <c r="AJ94" s="218" t="str">
        <f t="shared" si="70"/>
        <v>-</v>
      </c>
      <c r="AK94" s="231"/>
      <c r="AL94" s="231"/>
      <c r="AM94" s="231"/>
      <c r="AN94" s="231"/>
      <c r="AO94" s="231"/>
      <c r="AP94" s="231"/>
      <c r="AQ94" s="231"/>
      <c r="AR94" s="231"/>
      <c r="AS94" s="231"/>
      <c r="AT94" s="231"/>
      <c r="AU94" s="231"/>
      <c r="AV94" s="231"/>
      <c r="AW94" s="231"/>
      <c r="AX94" s="231"/>
      <c r="AY94" s="231"/>
      <c r="AZ94" s="231"/>
      <c r="BA94" s="232"/>
    </row>
    <row r="95" spans="1:53" ht="27" customHeight="1" thickBot="1" x14ac:dyDescent="0.25">
      <c r="A95" s="335" t="s">
        <v>84</v>
      </c>
      <c r="B95" s="336"/>
      <c r="C95" s="336"/>
      <c r="D95" s="336"/>
      <c r="E95" s="336"/>
      <c r="F95" s="218" t="str">
        <f>IF(COUNTIF(F$9:F$92,"НУ")=0,"-",COUNTIF(F$9:F$92,"НУ"))</f>
        <v>-</v>
      </c>
      <c r="G95" s="218" t="str">
        <f t="shared" ref="G95:AJ95" si="71">IF(COUNTIF(G$9:G$92,"НУ")=0,"-",COUNTIF(G$9:G$92,"НУ"))</f>
        <v>-</v>
      </c>
      <c r="H95" s="218" t="str">
        <f t="shared" si="71"/>
        <v>-</v>
      </c>
      <c r="I95" s="218" t="str">
        <f t="shared" si="71"/>
        <v>-</v>
      </c>
      <c r="J95" s="218" t="str">
        <f t="shared" si="71"/>
        <v>-</v>
      </c>
      <c r="K95" s="218" t="str">
        <f t="shared" si="71"/>
        <v>-</v>
      </c>
      <c r="L95" s="218" t="str">
        <f t="shared" si="71"/>
        <v>-</v>
      </c>
      <c r="M95" s="218" t="str">
        <f t="shared" si="71"/>
        <v>-</v>
      </c>
      <c r="N95" s="218" t="str">
        <f t="shared" si="71"/>
        <v>-</v>
      </c>
      <c r="O95" s="218" t="str">
        <f t="shared" si="71"/>
        <v>-</v>
      </c>
      <c r="P95" s="218" t="str">
        <f t="shared" si="71"/>
        <v>-</v>
      </c>
      <c r="Q95" s="218" t="str">
        <f t="shared" si="71"/>
        <v>-</v>
      </c>
      <c r="R95" s="218" t="str">
        <f t="shared" si="71"/>
        <v>-</v>
      </c>
      <c r="S95" s="218" t="str">
        <f t="shared" si="71"/>
        <v>-</v>
      </c>
      <c r="T95" s="218" t="str">
        <f t="shared" si="71"/>
        <v>-</v>
      </c>
      <c r="U95" s="218" t="str">
        <f t="shared" si="71"/>
        <v>-</v>
      </c>
      <c r="V95" s="218" t="str">
        <f t="shared" si="71"/>
        <v>-</v>
      </c>
      <c r="W95" s="218" t="str">
        <f t="shared" si="71"/>
        <v>-</v>
      </c>
      <c r="X95" s="234" t="str">
        <f t="shared" si="71"/>
        <v>-</v>
      </c>
      <c r="Y95" s="218" t="str">
        <f t="shared" si="71"/>
        <v>-</v>
      </c>
      <c r="Z95" s="234">
        <f t="shared" si="71"/>
        <v>1</v>
      </c>
      <c r="AA95" s="234" t="str">
        <f t="shared" si="71"/>
        <v>-</v>
      </c>
      <c r="AB95" s="218" t="str">
        <f t="shared" si="71"/>
        <v>-</v>
      </c>
      <c r="AC95" s="218" t="str">
        <f t="shared" si="71"/>
        <v>-</v>
      </c>
      <c r="AD95" s="236" t="str">
        <f t="shared" si="71"/>
        <v>-</v>
      </c>
      <c r="AE95" s="218" t="str">
        <f t="shared" si="71"/>
        <v>-</v>
      </c>
      <c r="AF95" s="218" t="str">
        <f t="shared" si="71"/>
        <v>-</v>
      </c>
      <c r="AG95" s="218" t="str">
        <f t="shared" si="71"/>
        <v>-</v>
      </c>
      <c r="AH95" s="218" t="str">
        <f t="shared" si="71"/>
        <v>-</v>
      </c>
      <c r="AI95" s="218" t="str">
        <f t="shared" si="71"/>
        <v>-</v>
      </c>
      <c r="AJ95" s="218" t="str">
        <f t="shared" si="71"/>
        <v>-</v>
      </c>
      <c r="AK95" s="231"/>
      <c r="AL95" s="231"/>
      <c r="AM95" s="231"/>
      <c r="AN95" s="231"/>
      <c r="AO95" s="231"/>
      <c r="AP95" s="231"/>
      <c r="AQ95" s="231"/>
      <c r="AR95" s="231"/>
      <c r="AS95" s="231"/>
      <c r="AT95" s="231"/>
      <c r="AU95" s="231"/>
      <c r="AV95" s="231"/>
      <c r="AW95" s="231"/>
      <c r="AX95" s="231"/>
      <c r="AY95" s="231"/>
      <c r="AZ95" s="231"/>
      <c r="BA95" s="232"/>
    </row>
    <row r="96" spans="1:53" ht="27" customHeight="1" thickBot="1" x14ac:dyDescent="0.25">
      <c r="A96" s="338" t="s">
        <v>640</v>
      </c>
      <c r="B96" s="339"/>
      <c r="C96" s="339"/>
      <c r="D96" s="339"/>
      <c r="E96" s="339"/>
      <c r="F96" s="222" t="str">
        <f>IF(COUNTIF(F$9:F$92,"ВВ"),"-",IF(COUNTIF(F$9:F$92,"НЗ")+COUNTIF(F$9:F$92,"ТН")+COUNTIF(F$9:F$92,"ПР")+COUNTIF(F$9:F$92,"П")+COUNTIF(F$9:F$92,"В")+COUNTIF(F$9:F$92,"НА")+COUNTIF(F$9:F$92,"ВД")+COUNTIF(F$9:F$92,"ВП")+COUNTIF(F$9:F$92,"ДД")+COUNTIF(F$9:F$92,"І")=0,"-",COUNTIF(F$9:F$92,"НЗ")+COUNTIF(F$9:F$92,"ТН")+COUNTIF(F$9:F$92,"ПР")+COUNTIF(F$9:F$92,"П")+COUNTIF(F$9:F$92,"В")+COUNTIF(F$9:F$92,"НА")+COUNTIF(F$9:F$92,"ВД")+COUNTIF(F$9:F$92,"ВП")+COUNTIF(F$9:F$92,"ДД")+COUNTIF(F$9:F$92,"І")))</f>
        <v>-</v>
      </c>
      <c r="G96" s="222" t="str">
        <f t="shared" ref="G96:AJ96" si="72">IF(COUNTIF(G$9:G$92,"ВВ"),"-",IF(COUNTIF(G$9:G$92,"НЗ")+COUNTIF(G$9:G$92,"ТН")+COUNTIF(G$9:G$92,"ПР")+COUNTIF(G$9:G$92,"П")+COUNTIF(G$9:G$92,"В")+COUNTIF(G$9:G$92,"НА")+COUNTIF(G$9:G$92,"ВД")+COUNTIF(G$9:G$92,"ВП")+COUNTIF(G$9:G$92,"ДД")+COUNTIF(G$9:G$92,"І")=0,"-",COUNTIF(G$9:G$92,"НЗ")+COUNTIF(G$9:G$92,"ТН")+COUNTIF(G$9:G$92,"ПР")+COUNTIF(G$9:G$92,"П")+COUNTIF(G$9:G$92,"В")+COUNTIF(G$9:G$92,"НА")+COUNTIF(G$9:G$92,"ВД")+COUNTIF(G$9:G$92,"ВП")+COUNTIF(G$9:G$92,"ДД")+COUNTIF(G$9:G$92,"І")))</f>
        <v>-</v>
      </c>
      <c r="H96" s="222" t="str">
        <f t="shared" si="72"/>
        <v>-</v>
      </c>
      <c r="I96" s="222" t="str">
        <f t="shared" si="72"/>
        <v>-</v>
      </c>
      <c r="J96" s="222" t="str">
        <f t="shared" si="72"/>
        <v>-</v>
      </c>
      <c r="K96" s="222" t="str">
        <f t="shared" si="72"/>
        <v>-</v>
      </c>
      <c r="L96" s="222" t="str">
        <f t="shared" si="72"/>
        <v>-</v>
      </c>
      <c r="M96" s="222" t="str">
        <f t="shared" si="72"/>
        <v>-</v>
      </c>
      <c r="N96" s="222" t="str">
        <f t="shared" si="72"/>
        <v>-</v>
      </c>
      <c r="O96" s="222" t="str">
        <f t="shared" si="72"/>
        <v>-</v>
      </c>
      <c r="P96" s="222" t="str">
        <f t="shared" si="72"/>
        <v>-</v>
      </c>
      <c r="Q96" s="222" t="str">
        <f t="shared" si="72"/>
        <v>-</v>
      </c>
      <c r="R96" s="222" t="str">
        <f t="shared" si="72"/>
        <v>-</v>
      </c>
      <c r="S96" s="222" t="str">
        <f t="shared" si="72"/>
        <v>-</v>
      </c>
      <c r="T96" s="222" t="str">
        <f t="shared" si="72"/>
        <v>-</v>
      </c>
      <c r="U96" s="222" t="str">
        <f t="shared" si="72"/>
        <v>-</v>
      </c>
      <c r="V96" s="222" t="str">
        <f t="shared" si="72"/>
        <v>-</v>
      </c>
      <c r="W96" s="222" t="str">
        <f t="shared" si="72"/>
        <v>-</v>
      </c>
      <c r="X96" s="235" t="str">
        <f t="shared" si="72"/>
        <v>-</v>
      </c>
      <c r="Y96" s="222" t="str">
        <f t="shared" si="72"/>
        <v>-</v>
      </c>
      <c r="Z96" s="235" t="str">
        <f t="shared" si="72"/>
        <v>-</v>
      </c>
      <c r="AA96" s="235" t="str">
        <f t="shared" si="72"/>
        <v>-</v>
      </c>
      <c r="AB96" s="222" t="str">
        <f t="shared" si="72"/>
        <v>-</v>
      </c>
      <c r="AC96" s="222" t="str">
        <f t="shared" si="72"/>
        <v>-</v>
      </c>
      <c r="AD96" s="237" t="str">
        <f t="shared" si="72"/>
        <v>-</v>
      </c>
      <c r="AE96" s="222" t="str">
        <f t="shared" si="72"/>
        <v>-</v>
      </c>
      <c r="AF96" s="222" t="str">
        <f t="shared" si="72"/>
        <v>-</v>
      </c>
      <c r="AG96" s="222" t="str">
        <f t="shared" si="72"/>
        <v>-</v>
      </c>
      <c r="AH96" s="222" t="str">
        <f t="shared" si="72"/>
        <v>-</v>
      </c>
      <c r="AI96" s="222" t="str">
        <f t="shared" si="72"/>
        <v>-</v>
      </c>
      <c r="AJ96" s="222" t="str">
        <f t="shared" si="72"/>
        <v>-</v>
      </c>
      <c r="AK96" s="223"/>
      <c r="AL96" s="223"/>
      <c r="AM96" s="223"/>
      <c r="AN96" s="223"/>
      <c r="AO96" s="223"/>
      <c r="AP96" s="223"/>
      <c r="AQ96" s="223"/>
      <c r="AR96" s="223"/>
      <c r="AS96" s="223"/>
      <c r="AT96" s="223"/>
      <c r="AU96" s="223"/>
      <c r="AV96" s="223"/>
      <c r="AW96" s="223"/>
      <c r="AX96" s="223"/>
      <c r="AY96" s="223"/>
      <c r="AZ96" s="223"/>
      <c r="BA96" s="224"/>
    </row>
    <row r="97" spans="1:53" x14ac:dyDescent="0.2">
      <c r="D97" s="65"/>
    </row>
    <row r="98" spans="1:53" x14ac:dyDescent="0.2">
      <c r="A98" s="331" t="s">
        <v>62</v>
      </c>
      <c r="B98" s="331"/>
      <c r="C98" s="331"/>
      <c r="D98" s="331"/>
      <c r="E98" s="332"/>
      <c r="F98" s="332"/>
      <c r="G98" s="332"/>
      <c r="H98" s="332"/>
      <c r="I98" s="332"/>
      <c r="J98" s="332"/>
      <c r="L98" s="329"/>
      <c r="M98" s="329"/>
      <c r="N98" s="329"/>
      <c r="P98" s="330"/>
      <c r="Q98" s="330"/>
      <c r="R98" s="330"/>
      <c r="S98" s="330"/>
      <c r="T98" s="330"/>
      <c r="U98" s="111"/>
      <c r="V98" s="111"/>
      <c r="W98" s="111"/>
      <c r="X98" s="195"/>
      <c r="Y98" s="111"/>
      <c r="Z98" s="195"/>
      <c r="AA98" s="195"/>
      <c r="AB98" s="111"/>
      <c r="AC98" s="111"/>
      <c r="AD98" s="182"/>
      <c r="AE98" s="111"/>
      <c r="AF98" s="111"/>
      <c r="AG98" s="111"/>
      <c r="AH98" s="111"/>
      <c r="AI98" s="111"/>
      <c r="AJ98" s="111"/>
      <c r="AK98" s="333"/>
      <c r="AL98" s="333"/>
      <c r="AM98" s="333"/>
      <c r="AN98" s="112"/>
      <c r="AO98" s="112"/>
    </row>
    <row r="99" spans="1:53" x14ac:dyDescent="0.15">
      <c r="A99" s="78"/>
      <c r="B99" s="133"/>
      <c r="C99" s="114"/>
      <c r="D99" s="78"/>
      <c r="E99" s="334" t="s">
        <v>63</v>
      </c>
      <c r="F99" s="334"/>
      <c r="G99" s="334"/>
      <c r="H99" s="334"/>
      <c r="I99" s="334"/>
      <c r="J99" s="334"/>
      <c r="K99" s="78"/>
      <c r="L99" s="334" t="s">
        <v>64</v>
      </c>
      <c r="M99" s="334"/>
      <c r="N99" s="334"/>
      <c r="O99" s="78"/>
      <c r="P99" s="334" t="s">
        <v>65</v>
      </c>
      <c r="Q99" s="334"/>
      <c r="R99" s="334"/>
      <c r="S99" s="334"/>
      <c r="T99" s="334"/>
      <c r="U99" s="78"/>
      <c r="V99" s="78"/>
      <c r="W99" s="78"/>
      <c r="X99" s="196"/>
      <c r="Y99" s="78"/>
      <c r="Z99" s="196"/>
      <c r="AA99" s="196"/>
      <c r="AB99" s="78"/>
      <c r="AC99" s="78"/>
      <c r="AD99" s="183"/>
      <c r="AE99" s="78"/>
      <c r="AF99" s="78"/>
      <c r="AG99" s="78"/>
      <c r="AH99" s="78"/>
      <c r="AI99" s="78"/>
      <c r="AJ99" s="78"/>
      <c r="AK99" s="78"/>
      <c r="AL99" s="115"/>
      <c r="AM99" s="78"/>
      <c r="AN99" s="116"/>
      <c r="AO99" s="116"/>
      <c r="AP99" s="78"/>
      <c r="AQ99" s="78"/>
      <c r="AR99" s="78"/>
      <c r="AS99" s="78"/>
      <c r="AT99" s="78"/>
      <c r="AU99" s="78"/>
      <c r="AV99" s="78"/>
      <c r="AW99" s="78"/>
      <c r="AX99" s="78"/>
      <c r="AY99" s="78"/>
      <c r="AZ99" s="78"/>
      <c r="BA99" s="117"/>
    </row>
    <row r="100" spans="1:53" x14ac:dyDescent="0.2">
      <c r="A100" s="118" t="s">
        <v>66</v>
      </c>
      <c r="B100" s="134"/>
      <c r="C100" s="119"/>
      <c r="E100" s="328" t="s">
        <v>67</v>
      </c>
      <c r="F100" s="328"/>
      <c r="G100" s="328"/>
      <c r="H100" s="328"/>
      <c r="I100" s="328"/>
      <c r="J100" s="328"/>
      <c r="L100" s="329"/>
      <c r="M100" s="329"/>
      <c r="N100" s="329"/>
      <c r="P100" s="330"/>
      <c r="Q100" s="330"/>
      <c r="R100" s="330"/>
      <c r="S100" s="330"/>
      <c r="T100" s="330"/>
      <c r="U100" s="111"/>
      <c r="V100" s="111"/>
      <c r="W100" s="111"/>
      <c r="X100" s="195"/>
      <c r="Y100" s="111"/>
      <c r="Z100" s="195"/>
      <c r="AA100" s="195"/>
      <c r="AB100" s="111"/>
      <c r="AC100" s="111"/>
      <c r="AD100" s="182"/>
      <c r="AE100" s="111"/>
      <c r="AF100" s="111"/>
      <c r="AG100" s="111"/>
      <c r="AH100" s="111"/>
      <c r="AI100" s="111"/>
      <c r="AJ100" s="111"/>
      <c r="AK100" s="340">
        <f ca="1">AO3</f>
        <v>43522</v>
      </c>
      <c r="AL100" s="340"/>
      <c r="AM100" s="340"/>
      <c r="AN100" s="112"/>
      <c r="AO100" s="112"/>
    </row>
    <row r="101" spans="1:53" x14ac:dyDescent="0.2">
      <c r="A101" s="78"/>
      <c r="B101" s="78"/>
      <c r="C101" s="120"/>
      <c r="D101" s="78"/>
      <c r="E101" s="334" t="s">
        <v>63</v>
      </c>
      <c r="F101" s="334"/>
      <c r="G101" s="334"/>
      <c r="H101" s="334"/>
      <c r="I101" s="334"/>
      <c r="J101" s="334"/>
      <c r="K101" s="78"/>
      <c r="L101" s="334" t="s">
        <v>64</v>
      </c>
      <c r="M101" s="334"/>
      <c r="N101" s="334"/>
      <c r="O101" s="78"/>
      <c r="P101" s="334" t="s">
        <v>65</v>
      </c>
      <c r="Q101" s="334"/>
      <c r="R101" s="334"/>
      <c r="S101" s="334"/>
      <c r="T101" s="334"/>
      <c r="U101" s="116"/>
      <c r="V101" s="116"/>
      <c r="W101" s="116"/>
      <c r="X101" s="197"/>
      <c r="Y101" s="116"/>
      <c r="Z101" s="197"/>
      <c r="AA101" s="197"/>
      <c r="AB101" s="116"/>
      <c r="AC101" s="116"/>
      <c r="AD101" s="184"/>
      <c r="AE101" s="116"/>
      <c r="AF101" s="116"/>
      <c r="AG101" s="116"/>
      <c r="AH101" s="116"/>
      <c r="AI101" s="116"/>
      <c r="AJ101" s="116"/>
      <c r="AK101" s="116"/>
      <c r="AL101" s="78"/>
      <c r="AM101" s="116"/>
      <c r="AN101" s="116"/>
      <c r="AO101" s="116"/>
      <c r="AP101" s="78"/>
      <c r="AQ101" s="78"/>
      <c r="AR101" s="78"/>
      <c r="AS101" s="78"/>
      <c r="AT101" s="78"/>
      <c r="AU101" s="78"/>
      <c r="AV101" s="78"/>
      <c r="AW101" s="78"/>
      <c r="AX101" s="78"/>
      <c r="AY101" s="78"/>
      <c r="AZ101" s="78"/>
      <c r="BA101" s="117"/>
    </row>
    <row r="103" spans="1:53" x14ac:dyDescent="0.2">
      <c r="D103" s="341" t="s">
        <v>68</v>
      </c>
      <c r="E103" s="342"/>
      <c r="F103" s="342"/>
      <c r="G103" s="342"/>
      <c r="H103" s="342"/>
      <c r="I103" s="342"/>
      <c r="J103" s="342"/>
      <c r="K103" s="342"/>
      <c r="L103" s="342"/>
      <c r="M103" s="342"/>
      <c r="N103" s="342"/>
      <c r="O103" s="342"/>
      <c r="P103" s="342"/>
      <c r="Q103" s="342"/>
      <c r="R103" s="342"/>
      <c r="S103" s="342"/>
      <c r="T103" s="342"/>
      <c r="U103" s="342"/>
      <c r="V103" s="342"/>
      <c r="W103" s="342"/>
      <c r="X103" s="342"/>
      <c r="Y103" s="342"/>
      <c r="Z103" s="342"/>
      <c r="AA103" s="342"/>
      <c r="AB103" s="342"/>
      <c r="AC103" s="342"/>
      <c r="AD103" s="342"/>
      <c r="AE103" s="342"/>
      <c r="AF103" s="342"/>
      <c r="AG103" s="342"/>
      <c r="AH103" s="342"/>
      <c r="AI103" s="342"/>
      <c r="AJ103" s="342"/>
      <c r="AK103" s="342"/>
      <c r="AL103" s="342"/>
      <c r="AM103" s="342"/>
    </row>
    <row r="104" spans="1:53" x14ac:dyDescent="0.2">
      <c r="D104" s="121" t="s">
        <v>10</v>
      </c>
      <c r="E104" s="148" t="s">
        <v>69</v>
      </c>
      <c r="F104" s="327" t="s">
        <v>70</v>
      </c>
      <c r="G104" s="327"/>
      <c r="H104" s="327"/>
      <c r="I104" s="327"/>
      <c r="J104" s="327"/>
      <c r="K104" s="327"/>
      <c r="L104" s="327"/>
      <c r="M104" s="327"/>
      <c r="N104" s="327"/>
      <c r="O104" s="327"/>
      <c r="P104" s="327"/>
      <c r="Q104" s="327"/>
      <c r="R104" s="327"/>
      <c r="S104" s="327"/>
      <c r="T104" s="327"/>
      <c r="U104" s="327"/>
      <c r="V104" s="327"/>
      <c r="W104" s="327"/>
      <c r="X104" s="327"/>
      <c r="Y104" s="327"/>
      <c r="Z104" s="327"/>
      <c r="AA104" s="327"/>
      <c r="AB104" s="327"/>
      <c r="AC104" s="327"/>
      <c r="AD104" s="327"/>
      <c r="AE104" s="327"/>
      <c r="AF104" s="327"/>
      <c r="AG104" s="327"/>
      <c r="AH104" s="327"/>
      <c r="AI104" s="327"/>
      <c r="AJ104" s="327"/>
      <c r="AK104" s="327"/>
      <c r="AL104" s="327"/>
      <c r="AM104" s="327"/>
    </row>
    <row r="105" spans="1:53" x14ac:dyDescent="0.2">
      <c r="D105" s="121" t="s">
        <v>11</v>
      </c>
      <c r="E105" s="148" t="s">
        <v>69</v>
      </c>
      <c r="F105" s="327" t="s">
        <v>71</v>
      </c>
      <c r="G105" s="327"/>
      <c r="H105" s="327"/>
      <c r="I105" s="327"/>
      <c r="J105" s="327"/>
      <c r="K105" s="327"/>
      <c r="L105" s="327"/>
      <c r="M105" s="327"/>
      <c r="N105" s="327"/>
      <c r="O105" s="327"/>
      <c r="P105" s="327"/>
      <c r="Q105" s="327"/>
      <c r="R105" s="327"/>
      <c r="S105" s="327"/>
      <c r="T105" s="327"/>
      <c r="U105" s="327"/>
      <c r="V105" s="327"/>
      <c r="W105" s="327"/>
      <c r="X105" s="327"/>
      <c r="Y105" s="327"/>
      <c r="Z105" s="327"/>
      <c r="AA105" s="327"/>
      <c r="AB105" s="327"/>
      <c r="AC105" s="327"/>
      <c r="AD105" s="327"/>
      <c r="AE105" s="327"/>
      <c r="AF105" s="327"/>
      <c r="AG105" s="327"/>
      <c r="AH105" s="327"/>
      <c r="AI105" s="327"/>
      <c r="AJ105" s="327"/>
      <c r="AK105" s="327"/>
      <c r="AL105" s="327"/>
      <c r="AM105" s="327"/>
    </row>
    <row r="106" spans="1:53" x14ac:dyDescent="0.2">
      <c r="D106" s="121" t="s">
        <v>72</v>
      </c>
      <c r="E106" s="148" t="s">
        <v>69</v>
      </c>
      <c r="F106" s="327" t="s">
        <v>73</v>
      </c>
      <c r="G106" s="327"/>
      <c r="H106" s="327"/>
      <c r="I106" s="327"/>
      <c r="J106" s="327"/>
      <c r="K106" s="327"/>
      <c r="L106" s="327"/>
      <c r="M106" s="327"/>
      <c r="N106" s="327"/>
      <c r="O106" s="327"/>
      <c r="P106" s="327"/>
      <c r="Q106" s="327"/>
      <c r="R106" s="327"/>
      <c r="S106" s="327"/>
      <c r="T106" s="327"/>
      <c r="U106" s="327"/>
      <c r="V106" s="327"/>
      <c r="W106" s="327"/>
      <c r="X106" s="327"/>
      <c r="Y106" s="327"/>
      <c r="Z106" s="327"/>
      <c r="AA106" s="327"/>
      <c r="AB106" s="327"/>
      <c r="AC106" s="327"/>
      <c r="AD106" s="327"/>
      <c r="AE106" s="327"/>
      <c r="AF106" s="327"/>
      <c r="AG106" s="327"/>
      <c r="AH106" s="327"/>
      <c r="AI106" s="327"/>
      <c r="AJ106" s="327"/>
      <c r="AK106" s="327"/>
      <c r="AL106" s="327"/>
      <c r="AM106" s="327"/>
    </row>
    <row r="107" spans="1:53" x14ac:dyDescent="0.2">
      <c r="D107" s="121" t="s">
        <v>74</v>
      </c>
      <c r="E107" s="148" t="s">
        <v>69</v>
      </c>
      <c r="F107" s="327" t="s">
        <v>75</v>
      </c>
      <c r="G107" s="327"/>
      <c r="H107" s="327"/>
      <c r="I107" s="327"/>
      <c r="J107" s="327"/>
      <c r="K107" s="327"/>
      <c r="L107" s="327"/>
      <c r="M107" s="327"/>
      <c r="N107" s="327"/>
      <c r="O107" s="327"/>
      <c r="P107" s="327"/>
      <c r="Q107" s="327"/>
      <c r="R107" s="327"/>
      <c r="S107" s="327"/>
      <c r="T107" s="327"/>
      <c r="U107" s="327"/>
      <c r="V107" s="327"/>
      <c r="W107" s="327"/>
      <c r="X107" s="327"/>
      <c r="Y107" s="327"/>
      <c r="Z107" s="327"/>
      <c r="AA107" s="327"/>
      <c r="AB107" s="327"/>
      <c r="AC107" s="327"/>
      <c r="AD107" s="327"/>
      <c r="AE107" s="327"/>
      <c r="AF107" s="327"/>
      <c r="AG107" s="327"/>
      <c r="AH107" s="327"/>
      <c r="AI107" s="327"/>
      <c r="AJ107" s="327"/>
      <c r="AK107" s="327"/>
      <c r="AL107" s="327"/>
      <c r="AM107" s="327"/>
    </row>
    <row r="108" spans="1:53" x14ac:dyDescent="0.2">
      <c r="D108" s="121" t="s">
        <v>50</v>
      </c>
      <c r="E108" s="148" t="s">
        <v>69</v>
      </c>
      <c r="F108" s="327" t="s">
        <v>76</v>
      </c>
      <c r="G108" s="327"/>
      <c r="H108" s="327"/>
      <c r="I108" s="327"/>
      <c r="J108" s="327"/>
      <c r="K108" s="327"/>
      <c r="L108" s="327"/>
      <c r="M108" s="327"/>
      <c r="N108" s="327"/>
      <c r="O108" s="327"/>
      <c r="P108" s="327"/>
      <c r="Q108" s="327"/>
      <c r="R108" s="327"/>
      <c r="S108" s="327"/>
      <c r="T108" s="327"/>
      <c r="U108" s="327"/>
      <c r="V108" s="327"/>
      <c r="W108" s="327"/>
      <c r="X108" s="327"/>
      <c r="Y108" s="327"/>
      <c r="Z108" s="327"/>
      <c r="AA108" s="327"/>
      <c r="AB108" s="327"/>
      <c r="AC108" s="327"/>
      <c r="AD108" s="327"/>
      <c r="AE108" s="327"/>
      <c r="AF108" s="327"/>
      <c r="AG108" s="327"/>
      <c r="AH108" s="327"/>
      <c r="AI108" s="327"/>
      <c r="AJ108" s="327"/>
      <c r="AK108" s="327"/>
      <c r="AL108" s="327"/>
      <c r="AM108" s="327"/>
    </row>
    <row r="109" spans="1:53" x14ac:dyDescent="0.2">
      <c r="D109" s="121" t="s">
        <v>51</v>
      </c>
      <c r="E109" s="148" t="s">
        <v>69</v>
      </c>
      <c r="F109" s="327" t="s">
        <v>77</v>
      </c>
      <c r="G109" s="327"/>
      <c r="H109" s="327"/>
      <c r="I109" s="327"/>
      <c r="J109" s="327"/>
      <c r="K109" s="327"/>
      <c r="L109" s="327"/>
      <c r="M109" s="327"/>
      <c r="N109" s="327"/>
      <c r="O109" s="327"/>
      <c r="P109" s="327"/>
      <c r="Q109" s="327"/>
      <c r="R109" s="327"/>
      <c r="S109" s="327"/>
      <c r="T109" s="327"/>
      <c r="U109" s="327"/>
      <c r="V109" s="327"/>
      <c r="W109" s="327"/>
      <c r="X109" s="327"/>
      <c r="Y109" s="327"/>
      <c r="Z109" s="327"/>
      <c r="AA109" s="327"/>
      <c r="AB109" s="327"/>
      <c r="AC109" s="327"/>
      <c r="AD109" s="327"/>
      <c r="AE109" s="327"/>
      <c r="AF109" s="327"/>
      <c r="AG109" s="327"/>
      <c r="AH109" s="327"/>
      <c r="AI109" s="327"/>
      <c r="AJ109" s="327"/>
      <c r="AK109" s="327"/>
      <c r="AL109" s="327"/>
      <c r="AM109" s="327"/>
    </row>
    <row r="110" spans="1:53" x14ac:dyDescent="0.2">
      <c r="D110" s="121" t="s">
        <v>55</v>
      </c>
      <c r="E110" s="148" t="s">
        <v>69</v>
      </c>
      <c r="F110" s="327" t="s">
        <v>42</v>
      </c>
      <c r="G110" s="327"/>
      <c r="H110" s="327"/>
      <c r="I110" s="327"/>
      <c r="J110" s="327"/>
      <c r="K110" s="327"/>
      <c r="L110" s="327"/>
      <c r="M110" s="327"/>
      <c r="N110" s="327"/>
      <c r="O110" s="327"/>
      <c r="P110" s="327"/>
      <c r="Q110" s="327"/>
      <c r="R110" s="327"/>
      <c r="S110" s="327"/>
      <c r="T110" s="327"/>
      <c r="U110" s="327"/>
      <c r="V110" s="327"/>
      <c r="W110" s="327"/>
      <c r="X110" s="327"/>
      <c r="Y110" s="327"/>
      <c r="Z110" s="327"/>
      <c r="AA110" s="327"/>
      <c r="AB110" s="327"/>
      <c r="AC110" s="327"/>
      <c r="AD110" s="327"/>
      <c r="AE110" s="327"/>
      <c r="AF110" s="327"/>
      <c r="AG110" s="327"/>
      <c r="AH110" s="327"/>
      <c r="AI110" s="327"/>
      <c r="AJ110" s="327"/>
      <c r="AK110" s="327"/>
      <c r="AL110" s="327"/>
      <c r="AM110" s="327"/>
    </row>
    <row r="111" spans="1:53" x14ac:dyDescent="0.2">
      <c r="D111" s="121" t="s">
        <v>78</v>
      </c>
      <c r="E111" s="148" t="s">
        <v>69</v>
      </c>
      <c r="F111" s="327" t="s">
        <v>79</v>
      </c>
      <c r="G111" s="327"/>
      <c r="H111" s="327"/>
      <c r="I111" s="327"/>
      <c r="J111" s="327"/>
      <c r="K111" s="327"/>
      <c r="L111" s="327"/>
      <c r="M111" s="327"/>
      <c r="N111" s="327"/>
      <c r="O111" s="327"/>
      <c r="P111" s="327"/>
      <c r="Q111" s="327"/>
      <c r="R111" s="327"/>
      <c r="S111" s="327"/>
      <c r="T111" s="327"/>
      <c r="U111" s="327"/>
      <c r="V111" s="327"/>
      <c r="W111" s="327"/>
      <c r="X111" s="327"/>
      <c r="Y111" s="327"/>
      <c r="Z111" s="327"/>
      <c r="AA111" s="327"/>
      <c r="AB111" s="327"/>
      <c r="AC111" s="327"/>
      <c r="AD111" s="327"/>
      <c r="AE111" s="327"/>
      <c r="AF111" s="327"/>
      <c r="AG111" s="327"/>
      <c r="AH111" s="327"/>
      <c r="AI111" s="327"/>
      <c r="AJ111" s="327"/>
      <c r="AK111" s="327"/>
      <c r="AL111" s="327"/>
      <c r="AM111" s="327"/>
    </row>
    <row r="112" spans="1:53" x14ac:dyDescent="0.2">
      <c r="D112" s="121" t="s">
        <v>56</v>
      </c>
      <c r="E112" s="148" t="s">
        <v>69</v>
      </c>
      <c r="F112" s="327" t="s">
        <v>80</v>
      </c>
      <c r="G112" s="327"/>
      <c r="H112" s="327"/>
      <c r="I112" s="327"/>
      <c r="J112" s="327"/>
      <c r="K112" s="327"/>
      <c r="L112" s="327"/>
      <c r="M112" s="327"/>
      <c r="N112" s="327"/>
      <c r="O112" s="327"/>
      <c r="P112" s="327"/>
      <c r="Q112" s="327"/>
      <c r="R112" s="327"/>
      <c r="S112" s="327"/>
      <c r="T112" s="327"/>
      <c r="U112" s="327"/>
      <c r="V112" s="327"/>
      <c r="W112" s="327"/>
      <c r="X112" s="327"/>
      <c r="Y112" s="327"/>
      <c r="Z112" s="327"/>
      <c r="AA112" s="327"/>
      <c r="AB112" s="327"/>
      <c r="AC112" s="327"/>
      <c r="AD112" s="327"/>
      <c r="AE112" s="327"/>
      <c r="AF112" s="327"/>
      <c r="AG112" s="327"/>
      <c r="AH112" s="327"/>
      <c r="AI112" s="327"/>
      <c r="AJ112" s="327"/>
      <c r="AK112" s="327"/>
      <c r="AL112" s="327"/>
      <c r="AM112" s="327"/>
    </row>
    <row r="113" spans="4:39" x14ac:dyDescent="0.2">
      <c r="D113" s="121" t="s">
        <v>57</v>
      </c>
      <c r="E113" s="148" t="s">
        <v>69</v>
      </c>
      <c r="F113" s="327" t="s">
        <v>81</v>
      </c>
      <c r="G113" s="327"/>
      <c r="H113" s="327"/>
      <c r="I113" s="327"/>
      <c r="J113" s="327"/>
      <c r="K113" s="327"/>
      <c r="L113" s="327"/>
      <c r="M113" s="327"/>
      <c r="N113" s="327"/>
      <c r="O113" s="327"/>
      <c r="P113" s="327"/>
      <c r="Q113" s="327"/>
      <c r="R113" s="327"/>
      <c r="S113" s="327"/>
      <c r="T113" s="327"/>
      <c r="U113" s="327"/>
      <c r="V113" s="327"/>
      <c r="W113" s="327"/>
      <c r="X113" s="327"/>
      <c r="Y113" s="327"/>
      <c r="Z113" s="327"/>
      <c r="AA113" s="327"/>
      <c r="AB113" s="327"/>
      <c r="AC113" s="327"/>
      <c r="AD113" s="327"/>
      <c r="AE113" s="327"/>
      <c r="AF113" s="327"/>
      <c r="AG113" s="327"/>
      <c r="AH113" s="327"/>
      <c r="AI113" s="327"/>
      <c r="AJ113" s="327"/>
      <c r="AK113" s="327"/>
      <c r="AL113" s="327"/>
      <c r="AM113" s="327"/>
    </row>
    <row r="114" spans="4:39" x14ac:dyDescent="0.2">
      <c r="D114" s="121" t="s">
        <v>53</v>
      </c>
      <c r="E114" s="148" t="s">
        <v>69</v>
      </c>
      <c r="F114" s="327" t="s">
        <v>82</v>
      </c>
      <c r="G114" s="327"/>
      <c r="H114" s="327"/>
      <c r="I114" s="327"/>
      <c r="J114" s="327"/>
      <c r="K114" s="327"/>
      <c r="L114" s="327"/>
      <c r="M114" s="327"/>
      <c r="N114" s="327"/>
      <c r="O114" s="327"/>
      <c r="P114" s="327"/>
      <c r="Q114" s="327"/>
      <c r="R114" s="327"/>
      <c r="S114" s="327"/>
      <c r="T114" s="327"/>
      <c r="U114" s="327"/>
      <c r="V114" s="327"/>
      <c r="W114" s="327"/>
      <c r="X114" s="327"/>
      <c r="Y114" s="327"/>
      <c r="Z114" s="327"/>
      <c r="AA114" s="327"/>
      <c r="AB114" s="327"/>
      <c r="AC114" s="327"/>
      <c r="AD114" s="327"/>
      <c r="AE114" s="327"/>
      <c r="AF114" s="327"/>
      <c r="AG114" s="327"/>
      <c r="AH114" s="327"/>
      <c r="AI114" s="327"/>
      <c r="AJ114" s="327"/>
      <c r="AK114" s="327"/>
      <c r="AL114" s="327"/>
      <c r="AM114" s="327"/>
    </row>
    <row r="115" spans="4:39" x14ac:dyDescent="0.2">
      <c r="D115" s="121" t="s">
        <v>58</v>
      </c>
      <c r="E115" s="148" t="s">
        <v>69</v>
      </c>
      <c r="F115" s="327" t="s">
        <v>45</v>
      </c>
      <c r="G115" s="327"/>
      <c r="H115" s="327"/>
      <c r="I115" s="327"/>
      <c r="J115" s="327"/>
      <c r="K115" s="327"/>
      <c r="L115" s="327"/>
      <c r="M115" s="327"/>
      <c r="N115" s="327"/>
      <c r="O115" s="327"/>
      <c r="P115" s="327"/>
      <c r="Q115" s="327"/>
      <c r="R115" s="327"/>
      <c r="S115" s="327"/>
      <c r="T115" s="327"/>
      <c r="U115" s="327"/>
      <c r="V115" s="327"/>
      <c r="W115" s="327"/>
      <c r="X115" s="327"/>
      <c r="Y115" s="327"/>
      <c r="Z115" s="327"/>
      <c r="AA115" s="327"/>
      <c r="AB115" s="327"/>
      <c r="AC115" s="327"/>
      <c r="AD115" s="327"/>
      <c r="AE115" s="327"/>
      <c r="AF115" s="327"/>
      <c r="AG115" s="327"/>
      <c r="AH115" s="327"/>
      <c r="AI115" s="327"/>
      <c r="AJ115" s="327"/>
      <c r="AK115" s="327"/>
      <c r="AL115" s="327"/>
      <c r="AM115" s="327"/>
    </row>
    <row r="116" spans="4:39" x14ac:dyDescent="0.2">
      <c r="D116" s="121" t="s">
        <v>59</v>
      </c>
      <c r="E116" s="148" t="s">
        <v>69</v>
      </c>
      <c r="F116" s="327" t="s">
        <v>46</v>
      </c>
      <c r="G116" s="327"/>
      <c r="H116" s="327"/>
      <c r="I116" s="327"/>
      <c r="J116" s="327"/>
      <c r="K116" s="327"/>
      <c r="L116" s="327"/>
      <c r="M116" s="327"/>
      <c r="N116" s="327"/>
      <c r="O116" s="327"/>
      <c r="P116" s="327"/>
      <c r="Q116" s="327"/>
      <c r="R116" s="327"/>
      <c r="S116" s="327"/>
      <c r="T116" s="327"/>
      <c r="U116" s="327"/>
      <c r="V116" s="327"/>
      <c r="W116" s="327"/>
      <c r="X116" s="327"/>
      <c r="Y116" s="327"/>
      <c r="Z116" s="327"/>
      <c r="AA116" s="327"/>
      <c r="AB116" s="327"/>
      <c r="AC116" s="327"/>
      <c r="AD116" s="327"/>
      <c r="AE116" s="327"/>
      <c r="AF116" s="327"/>
      <c r="AG116" s="327"/>
      <c r="AH116" s="327"/>
      <c r="AI116" s="327"/>
      <c r="AJ116" s="327"/>
      <c r="AK116" s="327"/>
      <c r="AL116" s="327"/>
      <c r="AM116" s="327"/>
    </row>
    <row r="117" spans="4:39" ht="13.5" thickBot="1" x14ac:dyDescent="0.25">
      <c r="D117" s="121" t="s">
        <v>54</v>
      </c>
      <c r="E117" s="148" t="s">
        <v>69</v>
      </c>
      <c r="F117" s="327" t="s">
        <v>83</v>
      </c>
      <c r="G117" s="327"/>
      <c r="H117" s="327"/>
      <c r="I117" s="327"/>
      <c r="J117" s="327"/>
      <c r="K117" s="327"/>
      <c r="L117" s="327"/>
      <c r="M117" s="327"/>
      <c r="N117" s="327"/>
      <c r="O117" s="327"/>
      <c r="P117" s="327"/>
      <c r="Q117" s="327"/>
      <c r="R117" s="327"/>
      <c r="S117" s="327"/>
      <c r="T117" s="327"/>
      <c r="U117" s="327"/>
      <c r="V117" s="327"/>
      <c r="W117" s="327"/>
      <c r="X117" s="327"/>
      <c r="Y117" s="327"/>
      <c r="Z117" s="327"/>
      <c r="AA117" s="327"/>
      <c r="AB117" s="327"/>
      <c r="AC117" s="327"/>
      <c r="AD117" s="327"/>
      <c r="AE117" s="327"/>
      <c r="AF117" s="327"/>
      <c r="AG117" s="327"/>
      <c r="AH117" s="327"/>
      <c r="AI117" s="327"/>
      <c r="AJ117" s="327"/>
      <c r="AK117" s="327"/>
      <c r="AL117" s="327"/>
      <c r="AM117" s="327"/>
    </row>
    <row r="118" spans="4:39" ht="13.5" thickBot="1" x14ac:dyDescent="0.25">
      <c r="D118" s="89" t="s">
        <v>497</v>
      </c>
      <c r="E118" s="148" t="s">
        <v>69</v>
      </c>
      <c r="F118" s="327" t="s">
        <v>47</v>
      </c>
      <c r="G118" s="327"/>
      <c r="H118" s="327"/>
      <c r="I118" s="327"/>
      <c r="J118" s="327"/>
      <c r="K118" s="327"/>
      <c r="L118" s="327"/>
      <c r="M118" s="327"/>
      <c r="N118" s="327"/>
      <c r="O118" s="327"/>
      <c r="P118" s="327"/>
      <c r="Q118" s="327"/>
      <c r="R118" s="327"/>
      <c r="S118" s="327"/>
      <c r="T118" s="327"/>
      <c r="U118" s="327"/>
      <c r="V118" s="327"/>
      <c r="W118" s="327"/>
      <c r="X118" s="327"/>
      <c r="Y118" s="327"/>
      <c r="Z118" s="327"/>
      <c r="AA118" s="327"/>
      <c r="AB118" s="327"/>
      <c r="AC118" s="327"/>
      <c r="AD118" s="327"/>
      <c r="AE118" s="327"/>
      <c r="AF118" s="327"/>
      <c r="AG118" s="327"/>
      <c r="AH118" s="327"/>
      <c r="AI118" s="327"/>
      <c r="AJ118" s="327"/>
      <c r="AK118" s="327"/>
      <c r="AL118" s="327"/>
      <c r="AM118" s="327"/>
    </row>
    <row r="119" spans="4:39" x14ac:dyDescent="0.2">
      <c r="D119" s="121" t="s">
        <v>60</v>
      </c>
      <c r="E119" s="148" t="s">
        <v>69</v>
      </c>
      <c r="F119" s="327" t="s">
        <v>48</v>
      </c>
      <c r="G119" s="327"/>
      <c r="H119" s="327"/>
      <c r="I119" s="327"/>
      <c r="J119" s="327"/>
      <c r="K119" s="327"/>
      <c r="L119" s="327"/>
      <c r="M119" s="327"/>
      <c r="N119" s="327"/>
      <c r="O119" s="327"/>
      <c r="P119" s="327"/>
      <c r="Q119" s="327"/>
      <c r="R119" s="327"/>
      <c r="S119" s="327"/>
      <c r="T119" s="327"/>
      <c r="U119" s="327"/>
      <c r="V119" s="327"/>
      <c r="W119" s="327"/>
      <c r="X119" s="327"/>
      <c r="Y119" s="327"/>
      <c r="Z119" s="327"/>
      <c r="AA119" s="327"/>
      <c r="AB119" s="327"/>
      <c r="AC119" s="327"/>
      <c r="AD119" s="327"/>
      <c r="AE119" s="327"/>
      <c r="AF119" s="327"/>
      <c r="AG119" s="327"/>
      <c r="AH119" s="327"/>
      <c r="AI119" s="327"/>
      <c r="AJ119" s="327"/>
      <c r="AK119" s="327"/>
      <c r="AL119" s="327"/>
      <c r="AM119" s="327"/>
    </row>
    <row r="120" spans="4:39" x14ac:dyDescent="0.2">
      <c r="E120" s="149"/>
    </row>
    <row r="121" spans="4:39" x14ac:dyDescent="0.2">
      <c r="E121" s="149"/>
    </row>
    <row r="122" spans="4:39" x14ac:dyDescent="0.2">
      <c r="E122" s="149"/>
    </row>
    <row r="123" spans="4:39" x14ac:dyDescent="0.2">
      <c r="E123" s="149"/>
    </row>
  </sheetData>
  <autoFilter ref="AK8:BA8"/>
  <mergeCells count="514">
    <mergeCell ref="AL3:AN3"/>
    <mergeCell ref="AO3:AQ3"/>
    <mergeCell ref="I4:U4"/>
    <mergeCell ref="A1:O1"/>
    <mergeCell ref="AE1:AJ1"/>
    <mergeCell ref="AL1:AN2"/>
    <mergeCell ref="AO1:AQ2"/>
    <mergeCell ref="AE2:AG2"/>
    <mergeCell ref="AH2:AJ2"/>
    <mergeCell ref="A6:A7"/>
    <mergeCell ref="B6:B7"/>
    <mergeCell ref="C6:C7"/>
    <mergeCell ref="D6:D7"/>
    <mergeCell ref="E6:E7"/>
    <mergeCell ref="F6:AJ6"/>
    <mergeCell ref="AK6:AK7"/>
    <mergeCell ref="A3:O3"/>
    <mergeCell ref="AE3:AG3"/>
    <mergeCell ref="AH3:AJ3"/>
    <mergeCell ref="BA6:BA7"/>
    <mergeCell ref="AR6:AR7"/>
    <mergeCell ref="AS6:AS7"/>
    <mergeCell ref="AT6:AT7"/>
    <mergeCell ref="AU6:AU7"/>
    <mergeCell ref="AV6:AV7"/>
    <mergeCell ref="AW6:AW7"/>
    <mergeCell ref="H5:Q5"/>
    <mergeCell ref="R5:AK5"/>
    <mergeCell ref="AL6:AL7"/>
    <mergeCell ref="AM6:AM7"/>
    <mergeCell ref="AN6:AN7"/>
    <mergeCell ref="AO6:AO7"/>
    <mergeCell ref="AP6:AP7"/>
    <mergeCell ref="AQ6:AQ7"/>
    <mergeCell ref="AX6:AX7"/>
    <mergeCell ref="AY6:AY7"/>
    <mergeCell ref="AZ6:AZ7"/>
    <mergeCell ref="AU9:AU12"/>
    <mergeCell ref="AV9:AV12"/>
    <mergeCell ref="AW9:AW12"/>
    <mergeCell ref="AM9:AM12"/>
    <mergeCell ref="AR9:AR12"/>
    <mergeCell ref="AY9:AY12"/>
    <mergeCell ref="AZ9:AZ12"/>
    <mergeCell ref="BA9:BA12"/>
    <mergeCell ref="AX9:AX12"/>
    <mergeCell ref="AT9:AT12"/>
    <mergeCell ref="AL9:AL12"/>
    <mergeCell ref="AQ13:AQ16"/>
    <mergeCell ref="AR13:AR16"/>
    <mergeCell ref="AS13:AS16"/>
    <mergeCell ref="A13:A16"/>
    <mergeCell ref="B13:B16"/>
    <mergeCell ref="C13:C16"/>
    <mergeCell ref="D13:D16"/>
    <mergeCell ref="AK13:AK16"/>
    <mergeCell ref="AL13:AL16"/>
    <mergeCell ref="AM13:AM16"/>
    <mergeCell ref="AS9:AS12"/>
    <mergeCell ref="AN9:AN12"/>
    <mergeCell ref="AO9:AO12"/>
    <mergeCell ref="AP9:AP12"/>
    <mergeCell ref="AQ9:AQ12"/>
    <mergeCell ref="AP13:AP16"/>
    <mergeCell ref="A9:A12"/>
    <mergeCell ref="B9:B12"/>
    <mergeCell ref="C9:C12"/>
    <mergeCell ref="D9:D12"/>
    <mergeCell ref="AK9:AK12"/>
    <mergeCell ref="AZ13:AZ16"/>
    <mergeCell ref="BA13:BA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T13:AT16"/>
    <mergeCell ref="AU13:AU16"/>
    <mergeCell ref="AV13:AV16"/>
    <mergeCell ref="AW13:AW16"/>
    <mergeCell ref="AX13:AX16"/>
    <mergeCell ref="AY13:AY16"/>
    <mergeCell ref="AN13:AN16"/>
    <mergeCell ref="AO13:AO16"/>
    <mergeCell ref="AO17:AO20"/>
    <mergeCell ref="BA21:BA24"/>
    <mergeCell ref="AU21:AU24"/>
    <mergeCell ref="AV21:AV24"/>
    <mergeCell ref="AW21:AW24"/>
    <mergeCell ref="AX21:AX24"/>
    <mergeCell ref="AP17:AP20"/>
    <mergeCell ref="AQ17:AQ20"/>
    <mergeCell ref="AR17:AR20"/>
    <mergeCell ref="AS17:AS20"/>
    <mergeCell ref="AT17:AT20"/>
    <mergeCell ref="AY21:AY24"/>
    <mergeCell ref="AZ21:AZ24"/>
    <mergeCell ref="BA17:BA20"/>
    <mergeCell ref="AU17:AU20"/>
    <mergeCell ref="AV17:AV20"/>
    <mergeCell ref="AW17:AW20"/>
    <mergeCell ref="AX17:AX20"/>
    <mergeCell ref="AY17:AY20"/>
    <mergeCell ref="AZ17:AZ20"/>
    <mergeCell ref="A25:A28"/>
    <mergeCell ref="B25:B28"/>
    <mergeCell ref="C25:C28"/>
    <mergeCell ref="D25:D28"/>
    <mergeCell ref="AK25:AK28"/>
    <mergeCell ref="AL25:AL28"/>
    <mergeCell ref="AM25:AM28"/>
    <mergeCell ref="AS21:AS24"/>
    <mergeCell ref="AT21:AT24"/>
    <mergeCell ref="AM21:AM24"/>
    <mergeCell ref="AN21:AN24"/>
    <mergeCell ref="AO21:AO24"/>
    <mergeCell ref="AP21:AP24"/>
    <mergeCell ref="AQ21:AQ24"/>
    <mergeCell ref="AR21:AR24"/>
    <mergeCell ref="A21:A24"/>
    <mergeCell ref="B21:B24"/>
    <mergeCell ref="C21:C24"/>
    <mergeCell ref="D21:D24"/>
    <mergeCell ref="AK21:AK24"/>
    <mergeCell ref="AL21:AL24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N29:AN32"/>
    <mergeCell ref="AT25:AT28"/>
    <mergeCell ref="AU25:AU28"/>
    <mergeCell ref="AV25:AV28"/>
    <mergeCell ref="AW25:AW28"/>
    <mergeCell ref="AX25:AX28"/>
    <mergeCell ref="AY25:AY28"/>
    <mergeCell ref="AN25:AN28"/>
    <mergeCell ref="AO25:AO28"/>
    <mergeCell ref="AP25:AP28"/>
    <mergeCell ref="AQ25:AQ28"/>
    <mergeCell ref="AR25:AR28"/>
    <mergeCell ref="AS25:AS28"/>
    <mergeCell ref="BA29:BA32"/>
    <mergeCell ref="AU29:AU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O33:AO36"/>
    <mergeCell ref="AV29:AV32"/>
    <mergeCell ref="AW29:AW32"/>
    <mergeCell ref="AX29:AX32"/>
    <mergeCell ref="AY29:AY32"/>
    <mergeCell ref="AZ29:AZ32"/>
    <mergeCell ref="AO29:AO32"/>
    <mergeCell ref="AP29:AP32"/>
    <mergeCell ref="AQ29:AQ32"/>
    <mergeCell ref="AR29:AR32"/>
    <mergeCell ref="AS29:AS32"/>
    <mergeCell ref="AT29:AT32"/>
    <mergeCell ref="AX33:AX36"/>
    <mergeCell ref="AY33:AY36"/>
    <mergeCell ref="AZ33:AZ36"/>
    <mergeCell ref="BA33:BA36"/>
    <mergeCell ref="AP33:AP36"/>
    <mergeCell ref="AQ33:AQ36"/>
    <mergeCell ref="AR33:AR36"/>
    <mergeCell ref="AS33:AS36"/>
    <mergeCell ref="AT33:AT36"/>
    <mergeCell ref="AU33:AU36"/>
    <mergeCell ref="AV33:AV36"/>
    <mergeCell ref="AW33:AW36"/>
    <mergeCell ref="AR37:AR40"/>
    <mergeCell ref="AY37:AY40"/>
    <mergeCell ref="AZ37:AZ40"/>
    <mergeCell ref="BA37:BA40"/>
    <mergeCell ref="AX37:AX40"/>
    <mergeCell ref="A37:A40"/>
    <mergeCell ref="B37:B40"/>
    <mergeCell ref="C37:C40"/>
    <mergeCell ref="D37:D40"/>
    <mergeCell ref="AK37:AK40"/>
    <mergeCell ref="AL37:AL40"/>
    <mergeCell ref="AS37:AS40"/>
    <mergeCell ref="AT37:AT40"/>
    <mergeCell ref="AU37:AU40"/>
    <mergeCell ref="AV37:AV40"/>
    <mergeCell ref="AW37:AW40"/>
    <mergeCell ref="AM37:AM40"/>
    <mergeCell ref="AN37:AN40"/>
    <mergeCell ref="AO37:AO40"/>
    <mergeCell ref="AP37:AP40"/>
    <mergeCell ref="AQ37:AQ40"/>
    <mergeCell ref="AQ41:AQ44"/>
    <mergeCell ref="AR41:AR44"/>
    <mergeCell ref="AS41:AS44"/>
    <mergeCell ref="A41:A44"/>
    <mergeCell ref="B41:B44"/>
    <mergeCell ref="C41:C44"/>
    <mergeCell ref="D41:D44"/>
    <mergeCell ref="AK41:AK44"/>
    <mergeCell ref="AL41:AL44"/>
    <mergeCell ref="AM41:AM44"/>
    <mergeCell ref="AP45:AP48"/>
    <mergeCell ref="AQ45:AQ48"/>
    <mergeCell ref="AR45:AR48"/>
    <mergeCell ref="AS45:AS48"/>
    <mergeCell ref="AT45:AT48"/>
    <mergeCell ref="AZ41:AZ44"/>
    <mergeCell ref="BA41:BA44"/>
    <mergeCell ref="A45:A48"/>
    <mergeCell ref="B45:B48"/>
    <mergeCell ref="C45:C48"/>
    <mergeCell ref="D45:D48"/>
    <mergeCell ref="AK45:AK48"/>
    <mergeCell ref="AL45:AL48"/>
    <mergeCell ref="AM45:AM48"/>
    <mergeCell ref="AN45:AN48"/>
    <mergeCell ref="AT41:AT44"/>
    <mergeCell ref="AU41:AU44"/>
    <mergeCell ref="AV41:AV44"/>
    <mergeCell ref="AW41:AW44"/>
    <mergeCell ref="AX41:AX44"/>
    <mergeCell ref="AY41:AY44"/>
    <mergeCell ref="AN41:AN44"/>
    <mergeCell ref="AO41:AO44"/>
    <mergeCell ref="AP41:AP44"/>
    <mergeCell ref="BA49:BA52"/>
    <mergeCell ref="AP49:AP52"/>
    <mergeCell ref="AQ49:AQ52"/>
    <mergeCell ref="AR49:AR52"/>
    <mergeCell ref="AS49:AS52"/>
    <mergeCell ref="AT49:AT52"/>
    <mergeCell ref="AU49:AU52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O49:AO52"/>
    <mergeCell ref="AU45:AU48"/>
    <mergeCell ref="AV45:AV48"/>
    <mergeCell ref="AW45:AW48"/>
    <mergeCell ref="AX45:AX48"/>
    <mergeCell ref="AY45:AY48"/>
    <mergeCell ref="AZ45:AZ48"/>
    <mergeCell ref="AO45:AO48"/>
    <mergeCell ref="C53:C56"/>
    <mergeCell ref="D53:D56"/>
    <mergeCell ref="AK53:AK56"/>
    <mergeCell ref="AL53:AL56"/>
    <mergeCell ref="AV49:AV52"/>
    <mergeCell ref="AW49:AW52"/>
    <mergeCell ref="AX49:AX52"/>
    <mergeCell ref="AY49:AY52"/>
    <mergeCell ref="AZ49:AZ52"/>
    <mergeCell ref="AY53:AY56"/>
    <mergeCell ref="AZ53:AZ56"/>
    <mergeCell ref="BA53:BA56"/>
    <mergeCell ref="A57:A60"/>
    <mergeCell ref="B57:B60"/>
    <mergeCell ref="C57:C60"/>
    <mergeCell ref="D57:D60"/>
    <mergeCell ref="AK57:AK60"/>
    <mergeCell ref="AL57:AL60"/>
    <mergeCell ref="AM57:AM60"/>
    <mergeCell ref="AS53:AS56"/>
    <mergeCell ref="AT53:AT56"/>
    <mergeCell ref="AU53:AU56"/>
    <mergeCell ref="AV53:AV56"/>
    <mergeCell ref="AW53:AW56"/>
    <mergeCell ref="AX53:AX56"/>
    <mergeCell ref="AM53:AM56"/>
    <mergeCell ref="AN53:AN56"/>
    <mergeCell ref="AO53:AO56"/>
    <mergeCell ref="AP53:AP56"/>
    <mergeCell ref="AQ53:AQ56"/>
    <mergeCell ref="AR53:AR56"/>
    <mergeCell ref="A53:A56"/>
    <mergeCell ref="B53:B56"/>
    <mergeCell ref="AZ57:AZ60"/>
    <mergeCell ref="BA57:BA60"/>
    <mergeCell ref="A61:A64"/>
    <mergeCell ref="B61:B64"/>
    <mergeCell ref="C61:C64"/>
    <mergeCell ref="D61:D64"/>
    <mergeCell ref="AK61:AK64"/>
    <mergeCell ref="AL61:AL64"/>
    <mergeCell ref="AM61:AM64"/>
    <mergeCell ref="AN61:AN64"/>
    <mergeCell ref="AT57:AT60"/>
    <mergeCell ref="AU57:AU60"/>
    <mergeCell ref="AV57:AV60"/>
    <mergeCell ref="AW57:AW60"/>
    <mergeCell ref="AX57:AX60"/>
    <mergeCell ref="AY57:AY60"/>
    <mergeCell ref="AN57:AN60"/>
    <mergeCell ref="AO57:AO60"/>
    <mergeCell ref="AP57:AP60"/>
    <mergeCell ref="AQ57:AQ60"/>
    <mergeCell ref="AR57:AR60"/>
    <mergeCell ref="AS57:AS60"/>
    <mergeCell ref="BA61:BA64"/>
    <mergeCell ref="A65:A68"/>
    <mergeCell ref="B65:B68"/>
    <mergeCell ref="C65:C68"/>
    <mergeCell ref="D65:D68"/>
    <mergeCell ref="AK65:AK68"/>
    <mergeCell ref="AL65:AL68"/>
    <mergeCell ref="AM65:AM68"/>
    <mergeCell ref="AN65:AN68"/>
    <mergeCell ref="AO65:AO68"/>
    <mergeCell ref="AU61:AU64"/>
    <mergeCell ref="AV61:AV64"/>
    <mergeCell ref="AW61:AW64"/>
    <mergeCell ref="AX61:AX64"/>
    <mergeCell ref="AY61:AY64"/>
    <mergeCell ref="AZ61:AZ64"/>
    <mergeCell ref="AO61:AO64"/>
    <mergeCell ref="AP61:AP64"/>
    <mergeCell ref="AQ61:AQ64"/>
    <mergeCell ref="AR61:AR64"/>
    <mergeCell ref="AS61:AS64"/>
    <mergeCell ref="AT61:AT64"/>
    <mergeCell ref="AX65:AX68"/>
    <mergeCell ref="AY65:AY68"/>
    <mergeCell ref="AZ65:AZ68"/>
    <mergeCell ref="BA65:BA68"/>
    <mergeCell ref="AP65:AP68"/>
    <mergeCell ref="AQ65:AQ68"/>
    <mergeCell ref="AR65:AR68"/>
    <mergeCell ref="AS65:AS68"/>
    <mergeCell ref="AT65:AT68"/>
    <mergeCell ref="AU65:AU68"/>
    <mergeCell ref="AR69:AR72"/>
    <mergeCell ref="AY69:AY72"/>
    <mergeCell ref="AZ69:AZ72"/>
    <mergeCell ref="BA69:BA72"/>
    <mergeCell ref="AX69:AX72"/>
    <mergeCell ref="A69:A72"/>
    <mergeCell ref="B69:B72"/>
    <mergeCell ref="C69:C72"/>
    <mergeCell ref="D69:D72"/>
    <mergeCell ref="AK69:AK72"/>
    <mergeCell ref="AL69:AL72"/>
    <mergeCell ref="AV65:AV68"/>
    <mergeCell ref="AW65:AW68"/>
    <mergeCell ref="AQ73:AQ76"/>
    <mergeCell ref="AR73:AR76"/>
    <mergeCell ref="AS73:AS76"/>
    <mergeCell ref="A73:A76"/>
    <mergeCell ref="B73:B76"/>
    <mergeCell ref="C73:C76"/>
    <mergeCell ref="D73:D76"/>
    <mergeCell ref="AK73:AK76"/>
    <mergeCell ref="AL73:AL76"/>
    <mergeCell ref="AM73:AM76"/>
    <mergeCell ref="AS69:AS72"/>
    <mergeCell ref="AT69:AT72"/>
    <mergeCell ref="AU69:AU72"/>
    <mergeCell ref="AV69:AV72"/>
    <mergeCell ref="AW69:AW72"/>
    <mergeCell ref="AM69:AM72"/>
    <mergeCell ref="AN69:AN72"/>
    <mergeCell ref="AO69:AO72"/>
    <mergeCell ref="AP69:AP72"/>
    <mergeCell ref="AQ69:AQ72"/>
    <mergeCell ref="AP77:AP80"/>
    <mergeCell ref="AQ77:AQ80"/>
    <mergeCell ref="AR77:AR80"/>
    <mergeCell ref="AS77:AS80"/>
    <mergeCell ref="AT77:AT80"/>
    <mergeCell ref="AZ73:AZ76"/>
    <mergeCell ref="BA73:BA76"/>
    <mergeCell ref="A77:A80"/>
    <mergeCell ref="B77:B80"/>
    <mergeCell ref="C77:C80"/>
    <mergeCell ref="D77:D80"/>
    <mergeCell ref="AK77:AK80"/>
    <mergeCell ref="AL77:AL80"/>
    <mergeCell ref="AM77:AM80"/>
    <mergeCell ref="AN77:AN80"/>
    <mergeCell ref="AT73:AT76"/>
    <mergeCell ref="AU73:AU76"/>
    <mergeCell ref="AV73:AV76"/>
    <mergeCell ref="AW73:AW76"/>
    <mergeCell ref="AX73:AX76"/>
    <mergeCell ref="AY73:AY76"/>
    <mergeCell ref="AN73:AN76"/>
    <mergeCell ref="AO73:AO76"/>
    <mergeCell ref="AP73:AP76"/>
    <mergeCell ref="BA81:BA84"/>
    <mergeCell ref="AP81:AP84"/>
    <mergeCell ref="AQ81:AQ84"/>
    <mergeCell ref="AR81:AR84"/>
    <mergeCell ref="AS81:AS84"/>
    <mergeCell ref="AT81:AT84"/>
    <mergeCell ref="AU81:AU84"/>
    <mergeCell ref="BA77:BA80"/>
    <mergeCell ref="A81:A84"/>
    <mergeCell ref="B81:B84"/>
    <mergeCell ref="C81:C84"/>
    <mergeCell ref="D81:D84"/>
    <mergeCell ref="AK81:AK84"/>
    <mergeCell ref="AL81:AL84"/>
    <mergeCell ref="AM81:AM84"/>
    <mergeCell ref="AN81:AN84"/>
    <mergeCell ref="AO81:AO84"/>
    <mergeCell ref="AU77:AU80"/>
    <mergeCell ref="AV77:AV80"/>
    <mergeCell ref="AW77:AW80"/>
    <mergeCell ref="AX77:AX80"/>
    <mergeCell ref="AY77:AY80"/>
    <mergeCell ref="AZ77:AZ80"/>
    <mergeCell ref="AO77:AO80"/>
    <mergeCell ref="C85:C88"/>
    <mergeCell ref="D85:D88"/>
    <mergeCell ref="AK85:AK88"/>
    <mergeCell ref="AL85:AL88"/>
    <mergeCell ref="AV81:AV84"/>
    <mergeCell ref="AW81:AW84"/>
    <mergeCell ref="AX81:AX84"/>
    <mergeCell ref="AY81:AY84"/>
    <mergeCell ref="AZ81:AZ84"/>
    <mergeCell ref="AY85:AY88"/>
    <mergeCell ref="AZ85:AZ88"/>
    <mergeCell ref="BA85:BA88"/>
    <mergeCell ref="A89:A92"/>
    <mergeCell ref="B89:B92"/>
    <mergeCell ref="C89:C92"/>
    <mergeCell ref="D89:D92"/>
    <mergeCell ref="AK89:AK92"/>
    <mergeCell ref="AL89:AL92"/>
    <mergeCell ref="AM89:AM92"/>
    <mergeCell ref="AS85:AS88"/>
    <mergeCell ref="AT85:AT88"/>
    <mergeCell ref="AU85:AU88"/>
    <mergeCell ref="AV85:AV88"/>
    <mergeCell ref="AW85:AW88"/>
    <mergeCell ref="AX85:AX88"/>
    <mergeCell ref="AM85:AM88"/>
    <mergeCell ref="AN85:AN88"/>
    <mergeCell ref="AO85:AO88"/>
    <mergeCell ref="AP85:AP88"/>
    <mergeCell ref="AQ85:AQ88"/>
    <mergeCell ref="AR85:AR88"/>
    <mergeCell ref="A85:A88"/>
    <mergeCell ref="B85:B88"/>
    <mergeCell ref="AZ89:AZ92"/>
    <mergeCell ref="BA89:BA92"/>
    <mergeCell ref="AT89:AT92"/>
    <mergeCell ref="AU89:AU92"/>
    <mergeCell ref="AV89:AV92"/>
    <mergeCell ref="AW89:AW92"/>
    <mergeCell ref="AX89:AX92"/>
    <mergeCell ref="AY89:AY92"/>
    <mergeCell ref="AN89:AN92"/>
    <mergeCell ref="AO89:AO92"/>
    <mergeCell ref="AP89:AP92"/>
    <mergeCell ref="AQ89:AQ92"/>
    <mergeCell ref="AR89:AR92"/>
    <mergeCell ref="AS89:AS92"/>
    <mergeCell ref="A93:E93"/>
    <mergeCell ref="A94:E94"/>
    <mergeCell ref="A95:E95"/>
    <mergeCell ref="A96:E96"/>
    <mergeCell ref="A98:D98"/>
    <mergeCell ref="E98:J98"/>
    <mergeCell ref="L98:N98"/>
    <mergeCell ref="P98:T98"/>
    <mergeCell ref="AK98:AM98"/>
    <mergeCell ref="E99:J99"/>
    <mergeCell ref="L99:N99"/>
    <mergeCell ref="P99:T99"/>
    <mergeCell ref="E100:J100"/>
    <mergeCell ref="L100:N100"/>
    <mergeCell ref="P100:T100"/>
    <mergeCell ref="F105:AM105"/>
    <mergeCell ref="F106:AM106"/>
    <mergeCell ref="F107:AM107"/>
    <mergeCell ref="F108:AM108"/>
    <mergeCell ref="F109:AM109"/>
    <mergeCell ref="F110:AM110"/>
    <mergeCell ref="AK100:AM100"/>
    <mergeCell ref="E101:J101"/>
    <mergeCell ref="L101:N101"/>
    <mergeCell ref="P101:T101"/>
    <mergeCell ref="D103:AM103"/>
    <mergeCell ref="F104:AM104"/>
    <mergeCell ref="F117:AM117"/>
    <mergeCell ref="F118:AM118"/>
    <mergeCell ref="F119:AM119"/>
    <mergeCell ref="F111:AM111"/>
    <mergeCell ref="F112:AM112"/>
    <mergeCell ref="F113:AM113"/>
    <mergeCell ref="F114:AM114"/>
    <mergeCell ref="F115:AM115"/>
    <mergeCell ref="F116:AM116"/>
  </mergeCells>
  <conditionalFormatting sqref="AD12:AJ12 W16:AC16 W20:AC20 U24:AC24 W28:AC28 AH32:AJ32 AH36:AJ36 U40:V40 AH44:AJ44 AH48:AJ48 AH52:AJ52 U56:V56 U60:V60 U64:V64 U68:V68 S72:AC72 S76:AJ76 S80:AJ80 S84:AJ84 S88:AJ88 S92:AJ92 AD68:AJ68 AD64:AJ64 AH60:AJ60 AH56:AJ56 AH40:AJ40 AH16:AJ16 AH28:AJ28 AH24:AJ24 AH20:AJ20 AH72:AJ72">
    <cfRule type="cellIs" dxfId="70" priority="16" stopIfTrue="1" operator="greaterThan">
      <formula>4</formula>
    </cfRule>
  </conditionalFormatting>
  <conditionalFormatting sqref="F72:R72 F76:R76 F80:R80 F84:R84 F88:R88 F92:R92 F16:T16 F20:T20 F24:T24 F28:T28 F32:T32 F36:T36 F40:T40 F44:T44 F48:T48 F52:T52 F56:T56 F60:T60 F64:T64 F68:T68">
    <cfRule type="cellIs" dxfId="69" priority="15" stopIfTrue="1" operator="greaterThan">
      <formula>4</formula>
    </cfRule>
  </conditionalFormatting>
  <conditionalFormatting sqref="U44:V44 U48:V48">
    <cfRule type="cellIs" dxfId="68" priority="6" stopIfTrue="1" operator="greaterThan">
      <formula>4</formula>
    </cfRule>
  </conditionalFormatting>
  <conditionalFormatting sqref="U16:V16 U20:V20">
    <cfRule type="cellIs" dxfId="67" priority="10" stopIfTrue="1" operator="greaterThan">
      <formula>4</formula>
    </cfRule>
  </conditionalFormatting>
  <conditionalFormatting sqref="U36:V36">
    <cfRule type="cellIs" dxfId="66" priority="9" stopIfTrue="1" operator="greaterThan">
      <formula>4</formula>
    </cfRule>
  </conditionalFormatting>
  <conditionalFormatting sqref="U28:V28 U32:V32">
    <cfRule type="cellIs" dxfId="65" priority="8" stopIfTrue="1" operator="greaterThan">
      <formula>4</formula>
    </cfRule>
  </conditionalFormatting>
  <conditionalFormatting sqref="U52:V52">
    <cfRule type="cellIs" dxfId="64" priority="7" stopIfTrue="1" operator="greaterThan">
      <formula>4</formula>
    </cfRule>
  </conditionalFormatting>
  <conditionalFormatting sqref="W32:AC32 W36:AC36 W40:AC40 W44:AC44 W48:AC48 W52:AC52 W56:AC56 W60:AC60 W64:AC64 W68:AC68">
    <cfRule type="cellIs" dxfId="63" priority="5" stopIfTrue="1" operator="greaterThan">
      <formula>4</formula>
    </cfRule>
  </conditionalFormatting>
  <conditionalFormatting sqref="F12:R12">
    <cfRule type="cellIs" dxfId="62" priority="3" stopIfTrue="1" operator="greaterThan">
      <formula>4</formula>
    </cfRule>
  </conditionalFormatting>
  <conditionalFormatting sqref="S12:AC12">
    <cfRule type="cellIs" dxfId="61" priority="4" stopIfTrue="1" operator="greaterThan">
      <formula>4</formula>
    </cfRule>
  </conditionalFormatting>
  <conditionalFormatting sqref="AD16:AG16 AD20:AG20 AD24:AG24 AD28:AG28 AD32:AG32 AD36:AG36 AD40:AG40 AD44:AG44 AD48:AG48 AD52:AG52 AD56:AG56 AD60:AG60">
    <cfRule type="cellIs" dxfId="60" priority="2" stopIfTrue="1" operator="greaterThan">
      <formula>4</formula>
    </cfRule>
  </conditionalFormatting>
  <conditionalFormatting sqref="AD72:AG72">
    <cfRule type="cellIs" dxfId="59" priority="1" stopIfTrue="1" operator="greaterThan">
      <formula>4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3">
    <tabColor theme="8"/>
  </sheetPr>
  <dimension ref="A1:BB139"/>
  <sheetViews>
    <sheetView zoomScale="90" zoomScaleNormal="90" workbookViewId="0">
      <pane xSplit="5" ySplit="8" topLeftCell="F93" activePane="bottomRight" state="frozen"/>
      <selection pane="topRight" activeCell="F1" sqref="F1"/>
      <selection pane="bottomLeft" activeCell="A13" sqref="A13"/>
      <selection pane="bottomRight" activeCell="Y36" sqref="X35:Y36"/>
    </sheetView>
  </sheetViews>
  <sheetFormatPr defaultRowHeight="12.75" x14ac:dyDescent="0.2"/>
  <cols>
    <col min="1" max="1" width="4" style="63" customWidth="1"/>
    <col min="2" max="2" width="29.5703125" style="63" customWidth="1"/>
    <col min="3" max="3" width="13.140625" style="65" customWidth="1"/>
    <col min="4" max="4" width="27.7109375" style="166" customWidth="1"/>
    <col min="5" max="5" width="4" style="99" customWidth="1"/>
    <col min="6" max="23" width="4.7109375" style="63" customWidth="1"/>
    <col min="24" max="27" width="4.7109375" style="190" customWidth="1"/>
    <col min="28" max="29" width="4.7109375" style="63" customWidth="1"/>
    <col min="30" max="30" width="4.7109375" style="190" customWidth="1"/>
    <col min="31" max="31" width="4.7109375" style="174" customWidth="1"/>
    <col min="32" max="36" width="4.7109375" style="63" customWidth="1"/>
    <col min="37" max="37" width="8.5703125" style="63" customWidth="1"/>
    <col min="38" max="39" width="4.7109375" style="63" customWidth="1"/>
    <col min="40" max="40" width="8.85546875" style="63" customWidth="1"/>
    <col min="41" max="41" width="6.140625" style="63" customWidth="1"/>
    <col min="42" max="42" width="6.28515625" style="63" customWidth="1"/>
    <col min="43" max="45" width="4.7109375" style="63" customWidth="1"/>
    <col min="46" max="46" width="4.85546875" style="63" customWidth="1"/>
    <col min="47" max="47" width="9.5703125" style="63" customWidth="1"/>
    <col min="48" max="48" width="7.85546875" style="63" customWidth="1"/>
    <col min="49" max="52" width="4.7109375" style="63" customWidth="1"/>
    <col min="53" max="53" width="8.7109375" style="64" customWidth="1"/>
    <col min="54" max="256" width="9.140625" style="63"/>
    <col min="257" max="257" width="4" style="63" customWidth="1"/>
    <col min="258" max="258" width="29.5703125" style="63" customWidth="1"/>
    <col min="259" max="259" width="16.5703125" style="63" customWidth="1"/>
    <col min="260" max="260" width="27.7109375" style="63" customWidth="1"/>
    <col min="261" max="261" width="4" style="63" customWidth="1"/>
    <col min="262" max="292" width="4.7109375" style="63" customWidth="1"/>
    <col min="293" max="293" width="8.5703125" style="63" customWidth="1"/>
    <col min="294" max="295" width="4.7109375" style="63" customWidth="1"/>
    <col min="296" max="296" width="9.42578125" style="63" customWidth="1"/>
    <col min="297" max="297" width="6.140625" style="63" customWidth="1"/>
    <col min="298" max="298" width="6.28515625" style="63" customWidth="1"/>
    <col min="299" max="301" width="4.7109375" style="63" customWidth="1"/>
    <col min="302" max="302" width="4.85546875" style="63" customWidth="1"/>
    <col min="303" max="303" width="7" style="63" customWidth="1"/>
    <col min="304" max="304" width="6.28515625" style="63" customWidth="1"/>
    <col min="305" max="308" width="4.7109375" style="63" customWidth="1"/>
    <col min="309" max="309" width="8.7109375" style="63" customWidth="1"/>
    <col min="310" max="512" width="9.140625" style="63"/>
    <col min="513" max="513" width="4" style="63" customWidth="1"/>
    <col min="514" max="514" width="29.5703125" style="63" customWidth="1"/>
    <col min="515" max="515" width="16.5703125" style="63" customWidth="1"/>
    <col min="516" max="516" width="27.7109375" style="63" customWidth="1"/>
    <col min="517" max="517" width="4" style="63" customWidth="1"/>
    <col min="518" max="548" width="4.7109375" style="63" customWidth="1"/>
    <col min="549" max="549" width="8.5703125" style="63" customWidth="1"/>
    <col min="550" max="551" width="4.7109375" style="63" customWidth="1"/>
    <col min="552" max="552" width="9.42578125" style="63" customWidth="1"/>
    <col min="553" max="553" width="6.140625" style="63" customWidth="1"/>
    <col min="554" max="554" width="6.28515625" style="63" customWidth="1"/>
    <col min="555" max="557" width="4.7109375" style="63" customWidth="1"/>
    <col min="558" max="558" width="4.85546875" style="63" customWidth="1"/>
    <col min="559" max="559" width="7" style="63" customWidth="1"/>
    <col min="560" max="560" width="6.28515625" style="63" customWidth="1"/>
    <col min="561" max="564" width="4.7109375" style="63" customWidth="1"/>
    <col min="565" max="565" width="8.7109375" style="63" customWidth="1"/>
    <col min="566" max="768" width="9.140625" style="63"/>
    <col min="769" max="769" width="4" style="63" customWidth="1"/>
    <col min="770" max="770" width="29.5703125" style="63" customWidth="1"/>
    <col min="771" max="771" width="16.5703125" style="63" customWidth="1"/>
    <col min="772" max="772" width="27.7109375" style="63" customWidth="1"/>
    <col min="773" max="773" width="4" style="63" customWidth="1"/>
    <col min="774" max="804" width="4.7109375" style="63" customWidth="1"/>
    <col min="805" max="805" width="8.5703125" style="63" customWidth="1"/>
    <col min="806" max="807" width="4.7109375" style="63" customWidth="1"/>
    <col min="808" max="808" width="9.42578125" style="63" customWidth="1"/>
    <col min="809" max="809" width="6.140625" style="63" customWidth="1"/>
    <col min="810" max="810" width="6.28515625" style="63" customWidth="1"/>
    <col min="811" max="813" width="4.7109375" style="63" customWidth="1"/>
    <col min="814" max="814" width="4.85546875" style="63" customWidth="1"/>
    <col min="815" max="815" width="7" style="63" customWidth="1"/>
    <col min="816" max="816" width="6.28515625" style="63" customWidth="1"/>
    <col min="817" max="820" width="4.7109375" style="63" customWidth="1"/>
    <col min="821" max="821" width="8.7109375" style="63" customWidth="1"/>
    <col min="822" max="1024" width="9.140625" style="63"/>
    <col min="1025" max="1025" width="4" style="63" customWidth="1"/>
    <col min="1026" max="1026" width="29.5703125" style="63" customWidth="1"/>
    <col min="1027" max="1027" width="16.5703125" style="63" customWidth="1"/>
    <col min="1028" max="1028" width="27.7109375" style="63" customWidth="1"/>
    <col min="1029" max="1029" width="4" style="63" customWidth="1"/>
    <col min="1030" max="1060" width="4.7109375" style="63" customWidth="1"/>
    <col min="1061" max="1061" width="8.5703125" style="63" customWidth="1"/>
    <col min="1062" max="1063" width="4.7109375" style="63" customWidth="1"/>
    <col min="1064" max="1064" width="9.42578125" style="63" customWidth="1"/>
    <col min="1065" max="1065" width="6.140625" style="63" customWidth="1"/>
    <col min="1066" max="1066" width="6.28515625" style="63" customWidth="1"/>
    <col min="1067" max="1069" width="4.7109375" style="63" customWidth="1"/>
    <col min="1070" max="1070" width="4.85546875" style="63" customWidth="1"/>
    <col min="1071" max="1071" width="7" style="63" customWidth="1"/>
    <col min="1072" max="1072" width="6.28515625" style="63" customWidth="1"/>
    <col min="1073" max="1076" width="4.7109375" style="63" customWidth="1"/>
    <col min="1077" max="1077" width="8.7109375" style="63" customWidth="1"/>
    <col min="1078" max="1280" width="9.140625" style="63"/>
    <col min="1281" max="1281" width="4" style="63" customWidth="1"/>
    <col min="1282" max="1282" width="29.5703125" style="63" customWidth="1"/>
    <col min="1283" max="1283" width="16.5703125" style="63" customWidth="1"/>
    <col min="1284" max="1284" width="27.7109375" style="63" customWidth="1"/>
    <col min="1285" max="1285" width="4" style="63" customWidth="1"/>
    <col min="1286" max="1316" width="4.7109375" style="63" customWidth="1"/>
    <col min="1317" max="1317" width="8.5703125" style="63" customWidth="1"/>
    <col min="1318" max="1319" width="4.7109375" style="63" customWidth="1"/>
    <col min="1320" max="1320" width="9.42578125" style="63" customWidth="1"/>
    <col min="1321" max="1321" width="6.140625" style="63" customWidth="1"/>
    <col min="1322" max="1322" width="6.28515625" style="63" customWidth="1"/>
    <col min="1323" max="1325" width="4.7109375" style="63" customWidth="1"/>
    <col min="1326" max="1326" width="4.85546875" style="63" customWidth="1"/>
    <col min="1327" max="1327" width="7" style="63" customWidth="1"/>
    <col min="1328" max="1328" width="6.28515625" style="63" customWidth="1"/>
    <col min="1329" max="1332" width="4.7109375" style="63" customWidth="1"/>
    <col min="1333" max="1333" width="8.7109375" style="63" customWidth="1"/>
    <col min="1334" max="1536" width="9.140625" style="63"/>
    <col min="1537" max="1537" width="4" style="63" customWidth="1"/>
    <col min="1538" max="1538" width="29.5703125" style="63" customWidth="1"/>
    <col min="1539" max="1539" width="16.5703125" style="63" customWidth="1"/>
    <col min="1540" max="1540" width="27.7109375" style="63" customWidth="1"/>
    <col min="1541" max="1541" width="4" style="63" customWidth="1"/>
    <col min="1542" max="1572" width="4.7109375" style="63" customWidth="1"/>
    <col min="1573" max="1573" width="8.5703125" style="63" customWidth="1"/>
    <col min="1574" max="1575" width="4.7109375" style="63" customWidth="1"/>
    <col min="1576" max="1576" width="9.42578125" style="63" customWidth="1"/>
    <col min="1577" max="1577" width="6.140625" style="63" customWidth="1"/>
    <col min="1578" max="1578" width="6.28515625" style="63" customWidth="1"/>
    <col min="1579" max="1581" width="4.7109375" style="63" customWidth="1"/>
    <col min="1582" max="1582" width="4.85546875" style="63" customWidth="1"/>
    <col min="1583" max="1583" width="7" style="63" customWidth="1"/>
    <col min="1584" max="1584" width="6.28515625" style="63" customWidth="1"/>
    <col min="1585" max="1588" width="4.7109375" style="63" customWidth="1"/>
    <col min="1589" max="1589" width="8.7109375" style="63" customWidth="1"/>
    <col min="1590" max="1792" width="9.140625" style="63"/>
    <col min="1793" max="1793" width="4" style="63" customWidth="1"/>
    <col min="1794" max="1794" width="29.5703125" style="63" customWidth="1"/>
    <col min="1795" max="1795" width="16.5703125" style="63" customWidth="1"/>
    <col min="1796" max="1796" width="27.7109375" style="63" customWidth="1"/>
    <col min="1797" max="1797" width="4" style="63" customWidth="1"/>
    <col min="1798" max="1828" width="4.7109375" style="63" customWidth="1"/>
    <col min="1829" max="1829" width="8.5703125" style="63" customWidth="1"/>
    <col min="1830" max="1831" width="4.7109375" style="63" customWidth="1"/>
    <col min="1832" max="1832" width="9.42578125" style="63" customWidth="1"/>
    <col min="1833" max="1833" width="6.140625" style="63" customWidth="1"/>
    <col min="1834" max="1834" width="6.28515625" style="63" customWidth="1"/>
    <col min="1835" max="1837" width="4.7109375" style="63" customWidth="1"/>
    <col min="1838" max="1838" width="4.85546875" style="63" customWidth="1"/>
    <col min="1839" max="1839" width="7" style="63" customWidth="1"/>
    <col min="1840" max="1840" width="6.28515625" style="63" customWidth="1"/>
    <col min="1841" max="1844" width="4.7109375" style="63" customWidth="1"/>
    <col min="1845" max="1845" width="8.7109375" style="63" customWidth="1"/>
    <col min="1846" max="2048" width="9.140625" style="63"/>
    <col min="2049" max="2049" width="4" style="63" customWidth="1"/>
    <col min="2050" max="2050" width="29.5703125" style="63" customWidth="1"/>
    <col min="2051" max="2051" width="16.5703125" style="63" customWidth="1"/>
    <col min="2052" max="2052" width="27.7109375" style="63" customWidth="1"/>
    <col min="2053" max="2053" width="4" style="63" customWidth="1"/>
    <col min="2054" max="2084" width="4.7109375" style="63" customWidth="1"/>
    <col min="2085" max="2085" width="8.5703125" style="63" customWidth="1"/>
    <col min="2086" max="2087" width="4.7109375" style="63" customWidth="1"/>
    <col min="2088" max="2088" width="9.42578125" style="63" customWidth="1"/>
    <col min="2089" max="2089" width="6.140625" style="63" customWidth="1"/>
    <col min="2090" max="2090" width="6.28515625" style="63" customWidth="1"/>
    <col min="2091" max="2093" width="4.7109375" style="63" customWidth="1"/>
    <col min="2094" max="2094" width="4.85546875" style="63" customWidth="1"/>
    <col min="2095" max="2095" width="7" style="63" customWidth="1"/>
    <col min="2096" max="2096" width="6.28515625" style="63" customWidth="1"/>
    <col min="2097" max="2100" width="4.7109375" style="63" customWidth="1"/>
    <col min="2101" max="2101" width="8.7109375" style="63" customWidth="1"/>
    <col min="2102" max="2304" width="9.140625" style="63"/>
    <col min="2305" max="2305" width="4" style="63" customWidth="1"/>
    <col min="2306" max="2306" width="29.5703125" style="63" customWidth="1"/>
    <col min="2307" max="2307" width="16.5703125" style="63" customWidth="1"/>
    <col min="2308" max="2308" width="27.7109375" style="63" customWidth="1"/>
    <col min="2309" max="2309" width="4" style="63" customWidth="1"/>
    <col min="2310" max="2340" width="4.7109375" style="63" customWidth="1"/>
    <col min="2341" max="2341" width="8.5703125" style="63" customWidth="1"/>
    <col min="2342" max="2343" width="4.7109375" style="63" customWidth="1"/>
    <col min="2344" max="2344" width="9.42578125" style="63" customWidth="1"/>
    <col min="2345" max="2345" width="6.140625" style="63" customWidth="1"/>
    <col min="2346" max="2346" width="6.28515625" style="63" customWidth="1"/>
    <col min="2347" max="2349" width="4.7109375" style="63" customWidth="1"/>
    <col min="2350" max="2350" width="4.85546875" style="63" customWidth="1"/>
    <col min="2351" max="2351" width="7" style="63" customWidth="1"/>
    <col min="2352" max="2352" width="6.28515625" style="63" customWidth="1"/>
    <col min="2353" max="2356" width="4.7109375" style="63" customWidth="1"/>
    <col min="2357" max="2357" width="8.7109375" style="63" customWidth="1"/>
    <col min="2358" max="2560" width="9.140625" style="63"/>
    <col min="2561" max="2561" width="4" style="63" customWidth="1"/>
    <col min="2562" max="2562" width="29.5703125" style="63" customWidth="1"/>
    <col min="2563" max="2563" width="16.5703125" style="63" customWidth="1"/>
    <col min="2564" max="2564" width="27.7109375" style="63" customWidth="1"/>
    <col min="2565" max="2565" width="4" style="63" customWidth="1"/>
    <col min="2566" max="2596" width="4.7109375" style="63" customWidth="1"/>
    <col min="2597" max="2597" width="8.5703125" style="63" customWidth="1"/>
    <col min="2598" max="2599" width="4.7109375" style="63" customWidth="1"/>
    <col min="2600" max="2600" width="9.42578125" style="63" customWidth="1"/>
    <col min="2601" max="2601" width="6.140625" style="63" customWidth="1"/>
    <col min="2602" max="2602" width="6.28515625" style="63" customWidth="1"/>
    <col min="2603" max="2605" width="4.7109375" style="63" customWidth="1"/>
    <col min="2606" max="2606" width="4.85546875" style="63" customWidth="1"/>
    <col min="2607" max="2607" width="7" style="63" customWidth="1"/>
    <col min="2608" max="2608" width="6.28515625" style="63" customWidth="1"/>
    <col min="2609" max="2612" width="4.7109375" style="63" customWidth="1"/>
    <col min="2613" max="2613" width="8.7109375" style="63" customWidth="1"/>
    <col min="2614" max="2816" width="9.140625" style="63"/>
    <col min="2817" max="2817" width="4" style="63" customWidth="1"/>
    <col min="2818" max="2818" width="29.5703125" style="63" customWidth="1"/>
    <col min="2819" max="2819" width="16.5703125" style="63" customWidth="1"/>
    <col min="2820" max="2820" width="27.7109375" style="63" customWidth="1"/>
    <col min="2821" max="2821" width="4" style="63" customWidth="1"/>
    <col min="2822" max="2852" width="4.7109375" style="63" customWidth="1"/>
    <col min="2853" max="2853" width="8.5703125" style="63" customWidth="1"/>
    <col min="2854" max="2855" width="4.7109375" style="63" customWidth="1"/>
    <col min="2856" max="2856" width="9.42578125" style="63" customWidth="1"/>
    <col min="2857" max="2857" width="6.140625" style="63" customWidth="1"/>
    <col min="2858" max="2858" width="6.28515625" style="63" customWidth="1"/>
    <col min="2859" max="2861" width="4.7109375" style="63" customWidth="1"/>
    <col min="2862" max="2862" width="4.85546875" style="63" customWidth="1"/>
    <col min="2863" max="2863" width="7" style="63" customWidth="1"/>
    <col min="2864" max="2864" width="6.28515625" style="63" customWidth="1"/>
    <col min="2865" max="2868" width="4.7109375" style="63" customWidth="1"/>
    <col min="2869" max="2869" width="8.7109375" style="63" customWidth="1"/>
    <col min="2870" max="3072" width="9.140625" style="63"/>
    <col min="3073" max="3073" width="4" style="63" customWidth="1"/>
    <col min="3074" max="3074" width="29.5703125" style="63" customWidth="1"/>
    <col min="3075" max="3075" width="16.5703125" style="63" customWidth="1"/>
    <col min="3076" max="3076" width="27.7109375" style="63" customWidth="1"/>
    <col min="3077" max="3077" width="4" style="63" customWidth="1"/>
    <col min="3078" max="3108" width="4.7109375" style="63" customWidth="1"/>
    <col min="3109" max="3109" width="8.5703125" style="63" customWidth="1"/>
    <col min="3110" max="3111" width="4.7109375" style="63" customWidth="1"/>
    <col min="3112" max="3112" width="9.42578125" style="63" customWidth="1"/>
    <col min="3113" max="3113" width="6.140625" style="63" customWidth="1"/>
    <col min="3114" max="3114" width="6.28515625" style="63" customWidth="1"/>
    <col min="3115" max="3117" width="4.7109375" style="63" customWidth="1"/>
    <col min="3118" max="3118" width="4.85546875" style="63" customWidth="1"/>
    <col min="3119" max="3119" width="7" style="63" customWidth="1"/>
    <col min="3120" max="3120" width="6.28515625" style="63" customWidth="1"/>
    <col min="3121" max="3124" width="4.7109375" style="63" customWidth="1"/>
    <col min="3125" max="3125" width="8.7109375" style="63" customWidth="1"/>
    <col min="3126" max="3328" width="9.140625" style="63"/>
    <col min="3329" max="3329" width="4" style="63" customWidth="1"/>
    <col min="3330" max="3330" width="29.5703125" style="63" customWidth="1"/>
    <col min="3331" max="3331" width="16.5703125" style="63" customWidth="1"/>
    <col min="3332" max="3332" width="27.7109375" style="63" customWidth="1"/>
    <col min="3333" max="3333" width="4" style="63" customWidth="1"/>
    <col min="3334" max="3364" width="4.7109375" style="63" customWidth="1"/>
    <col min="3365" max="3365" width="8.5703125" style="63" customWidth="1"/>
    <col min="3366" max="3367" width="4.7109375" style="63" customWidth="1"/>
    <col min="3368" max="3368" width="9.42578125" style="63" customWidth="1"/>
    <col min="3369" max="3369" width="6.140625" style="63" customWidth="1"/>
    <col min="3370" max="3370" width="6.28515625" style="63" customWidth="1"/>
    <col min="3371" max="3373" width="4.7109375" style="63" customWidth="1"/>
    <col min="3374" max="3374" width="4.85546875" style="63" customWidth="1"/>
    <col min="3375" max="3375" width="7" style="63" customWidth="1"/>
    <col min="3376" max="3376" width="6.28515625" style="63" customWidth="1"/>
    <col min="3377" max="3380" width="4.7109375" style="63" customWidth="1"/>
    <col min="3381" max="3381" width="8.7109375" style="63" customWidth="1"/>
    <col min="3382" max="3584" width="9.140625" style="63"/>
    <col min="3585" max="3585" width="4" style="63" customWidth="1"/>
    <col min="3586" max="3586" width="29.5703125" style="63" customWidth="1"/>
    <col min="3587" max="3587" width="16.5703125" style="63" customWidth="1"/>
    <col min="3588" max="3588" width="27.7109375" style="63" customWidth="1"/>
    <col min="3589" max="3589" width="4" style="63" customWidth="1"/>
    <col min="3590" max="3620" width="4.7109375" style="63" customWidth="1"/>
    <col min="3621" max="3621" width="8.5703125" style="63" customWidth="1"/>
    <col min="3622" max="3623" width="4.7109375" style="63" customWidth="1"/>
    <col min="3624" max="3624" width="9.42578125" style="63" customWidth="1"/>
    <col min="3625" max="3625" width="6.140625" style="63" customWidth="1"/>
    <col min="3626" max="3626" width="6.28515625" style="63" customWidth="1"/>
    <col min="3627" max="3629" width="4.7109375" style="63" customWidth="1"/>
    <col min="3630" max="3630" width="4.85546875" style="63" customWidth="1"/>
    <col min="3631" max="3631" width="7" style="63" customWidth="1"/>
    <col min="3632" max="3632" width="6.28515625" style="63" customWidth="1"/>
    <col min="3633" max="3636" width="4.7109375" style="63" customWidth="1"/>
    <col min="3637" max="3637" width="8.7109375" style="63" customWidth="1"/>
    <col min="3638" max="3840" width="9.140625" style="63"/>
    <col min="3841" max="3841" width="4" style="63" customWidth="1"/>
    <col min="3842" max="3842" width="29.5703125" style="63" customWidth="1"/>
    <col min="3843" max="3843" width="16.5703125" style="63" customWidth="1"/>
    <col min="3844" max="3844" width="27.7109375" style="63" customWidth="1"/>
    <col min="3845" max="3845" width="4" style="63" customWidth="1"/>
    <col min="3846" max="3876" width="4.7109375" style="63" customWidth="1"/>
    <col min="3877" max="3877" width="8.5703125" style="63" customWidth="1"/>
    <col min="3878" max="3879" width="4.7109375" style="63" customWidth="1"/>
    <col min="3880" max="3880" width="9.42578125" style="63" customWidth="1"/>
    <col min="3881" max="3881" width="6.140625" style="63" customWidth="1"/>
    <col min="3882" max="3882" width="6.28515625" style="63" customWidth="1"/>
    <col min="3883" max="3885" width="4.7109375" style="63" customWidth="1"/>
    <col min="3886" max="3886" width="4.85546875" style="63" customWidth="1"/>
    <col min="3887" max="3887" width="7" style="63" customWidth="1"/>
    <col min="3888" max="3888" width="6.28515625" style="63" customWidth="1"/>
    <col min="3889" max="3892" width="4.7109375" style="63" customWidth="1"/>
    <col min="3893" max="3893" width="8.7109375" style="63" customWidth="1"/>
    <col min="3894" max="4096" width="9.140625" style="63"/>
    <col min="4097" max="4097" width="4" style="63" customWidth="1"/>
    <col min="4098" max="4098" width="29.5703125" style="63" customWidth="1"/>
    <col min="4099" max="4099" width="16.5703125" style="63" customWidth="1"/>
    <col min="4100" max="4100" width="27.7109375" style="63" customWidth="1"/>
    <col min="4101" max="4101" width="4" style="63" customWidth="1"/>
    <col min="4102" max="4132" width="4.7109375" style="63" customWidth="1"/>
    <col min="4133" max="4133" width="8.5703125" style="63" customWidth="1"/>
    <col min="4134" max="4135" width="4.7109375" style="63" customWidth="1"/>
    <col min="4136" max="4136" width="9.42578125" style="63" customWidth="1"/>
    <col min="4137" max="4137" width="6.140625" style="63" customWidth="1"/>
    <col min="4138" max="4138" width="6.28515625" style="63" customWidth="1"/>
    <col min="4139" max="4141" width="4.7109375" style="63" customWidth="1"/>
    <col min="4142" max="4142" width="4.85546875" style="63" customWidth="1"/>
    <col min="4143" max="4143" width="7" style="63" customWidth="1"/>
    <col min="4144" max="4144" width="6.28515625" style="63" customWidth="1"/>
    <col min="4145" max="4148" width="4.7109375" style="63" customWidth="1"/>
    <col min="4149" max="4149" width="8.7109375" style="63" customWidth="1"/>
    <col min="4150" max="4352" width="9.140625" style="63"/>
    <col min="4353" max="4353" width="4" style="63" customWidth="1"/>
    <col min="4354" max="4354" width="29.5703125" style="63" customWidth="1"/>
    <col min="4355" max="4355" width="16.5703125" style="63" customWidth="1"/>
    <col min="4356" max="4356" width="27.7109375" style="63" customWidth="1"/>
    <col min="4357" max="4357" width="4" style="63" customWidth="1"/>
    <col min="4358" max="4388" width="4.7109375" style="63" customWidth="1"/>
    <col min="4389" max="4389" width="8.5703125" style="63" customWidth="1"/>
    <col min="4390" max="4391" width="4.7109375" style="63" customWidth="1"/>
    <col min="4392" max="4392" width="9.42578125" style="63" customWidth="1"/>
    <col min="4393" max="4393" width="6.140625" style="63" customWidth="1"/>
    <col min="4394" max="4394" width="6.28515625" style="63" customWidth="1"/>
    <col min="4395" max="4397" width="4.7109375" style="63" customWidth="1"/>
    <col min="4398" max="4398" width="4.85546875" style="63" customWidth="1"/>
    <col min="4399" max="4399" width="7" style="63" customWidth="1"/>
    <col min="4400" max="4400" width="6.28515625" style="63" customWidth="1"/>
    <col min="4401" max="4404" width="4.7109375" style="63" customWidth="1"/>
    <col min="4405" max="4405" width="8.7109375" style="63" customWidth="1"/>
    <col min="4406" max="4608" width="9.140625" style="63"/>
    <col min="4609" max="4609" width="4" style="63" customWidth="1"/>
    <col min="4610" max="4610" width="29.5703125" style="63" customWidth="1"/>
    <col min="4611" max="4611" width="16.5703125" style="63" customWidth="1"/>
    <col min="4612" max="4612" width="27.7109375" style="63" customWidth="1"/>
    <col min="4613" max="4613" width="4" style="63" customWidth="1"/>
    <col min="4614" max="4644" width="4.7109375" style="63" customWidth="1"/>
    <col min="4645" max="4645" width="8.5703125" style="63" customWidth="1"/>
    <col min="4646" max="4647" width="4.7109375" style="63" customWidth="1"/>
    <col min="4648" max="4648" width="9.42578125" style="63" customWidth="1"/>
    <col min="4649" max="4649" width="6.140625" style="63" customWidth="1"/>
    <col min="4650" max="4650" width="6.28515625" style="63" customWidth="1"/>
    <col min="4651" max="4653" width="4.7109375" style="63" customWidth="1"/>
    <col min="4654" max="4654" width="4.85546875" style="63" customWidth="1"/>
    <col min="4655" max="4655" width="7" style="63" customWidth="1"/>
    <col min="4656" max="4656" width="6.28515625" style="63" customWidth="1"/>
    <col min="4657" max="4660" width="4.7109375" style="63" customWidth="1"/>
    <col min="4661" max="4661" width="8.7109375" style="63" customWidth="1"/>
    <col min="4662" max="4864" width="9.140625" style="63"/>
    <col min="4865" max="4865" width="4" style="63" customWidth="1"/>
    <col min="4866" max="4866" width="29.5703125" style="63" customWidth="1"/>
    <col min="4867" max="4867" width="16.5703125" style="63" customWidth="1"/>
    <col min="4868" max="4868" width="27.7109375" style="63" customWidth="1"/>
    <col min="4869" max="4869" width="4" style="63" customWidth="1"/>
    <col min="4870" max="4900" width="4.7109375" style="63" customWidth="1"/>
    <col min="4901" max="4901" width="8.5703125" style="63" customWidth="1"/>
    <col min="4902" max="4903" width="4.7109375" style="63" customWidth="1"/>
    <col min="4904" max="4904" width="9.42578125" style="63" customWidth="1"/>
    <col min="4905" max="4905" width="6.140625" style="63" customWidth="1"/>
    <col min="4906" max="4906" width="6.28515625" style="63" customWidth="1"/>
    <col min="4907" max="4909" width="4.7109375" style="63" customWidth="1"/>
    <col min="4910" max="4910" width="4.85546875" style="63" customWidth="1"/>
    <col min="4911" max="4911" width="7" style="63" customWidth="1"/>
    <col min="4912" max="4912" width="6.28515625" style="63" customWidth="1"/>
    <col min="4913" max="4916" width="4.7109375" style="63" customWidth="1"/>
    <col min="4917" max="4917" width="8.7109375" style="63" customWidth="1"/>
    <col min="4918" max="5120" width="9.140625" style="63"/>
    <col min="5121" max="5121" width="4" style="63" customWidth="1"/>
    <col min="5122" max="5122" width="29.5703125" style="63" customWidth="1"/>
    <col min="5123" max="5123" width="16.5703125" style="63" customWidth="1"/>
    <col min="5124" max="5124" width="27.7109375" style="63" customWidth="1"/>
    <col min="5125" max="5125" width="4" style="63" customWidth="1"/>
    <col min="5126" max="5156" width="4.7109375" style="63" customWidth="1"/>
    <col min="5157" max="5157" width="8.5703125" style="63" customWidth="1"/>
    <col min="5158" max="5159" width="4.7109375" style="63" customWidth="1"/>
    <col min="5160" max="5160" width="9.42578125" style="63" customWidth="1"/>
    <col min="5161" max="5161" width="6.140625" style="63" customWidth="1"/>
    <col min="5162" max="5162" width="6.28515625" style="63" customWidth="1"/>
    <col min="5163" max="5165" width="4.7109375" style="63" customWidth="1"/>
    <col min="5166" max="5166" width="4.85546875" style="63" customWidth="1"/>
    <col min="5167" max="5167" width="7" style="63" customWidth="1"/>
    <col min="5168" max="5168" width="6.28515625" style="63" customWidth="1"/>
    <col min="5169" max="5172" width="4.7109375" style="63" customWidth="1"/>
    <col min="5173" max="5173" width="8.7109375" style="63" customWidth="1"/>
    <col min="5174" max="5376" width="9.140625" style="63"/>
    <col min="5377" max="5377" width="4" style="63" customWidth="1"/>
    <col min="5378" max="5378" width="29.5703125" style="63" customWidth="1"/>
    <col min="5379" max="5379" width="16.5703125" style="63" customWidth="1"/>
    <col min="5380" max="5380" width="27.7109375" style="63" customWidth="1"/>
    <col min="5381" max="5381" width="4" style="63" customWidth="1"/>
    <col min="5382" max="5412" width="4.7109375" style="63" customWidth="1"/>
    <col min="5413" max="5413" width="8.5703125" style="63" customWidth="1"/>
    <col min="5414" max="5415" width="4.7109375" style="63" customWidth="1"/>
    <col min="5416" max="5416" width="9.42578125" style="63" customWidth="1"/>
    <col min="5417" max="5417" width="6.140625" style="63" customWidth="1"/>
    <col min="5418" max="5418" width="6.28515625" style="63" customWidth="1"/>
    <col min="5419" max="5421" width="4.7109375" style="63" customWidth="1"/>
    <col min="5422" max="5422" width="4.85546875" style="63" customWidth="1"/>
    <col min="5423" max="5423" width="7" style="63" customWidth="1"/>
    <col min="5424" max="5424" width="6.28515625" style="63" customWidth="1"/>
    <col min="5425" max="5428" width="4.7109375" style="63" customWidth="1"/>
    <col min="5429" max="5429" width="8.7109375" style="63" customWidth="1"/>
    <col min="5430" max="5632" width="9.140625" style="63"/>
    <col min="5633" max="5633" width="4" style="63" customWidth="1"/>
    <col min="5634" max="5634" width="29.5703125" style="63" customWidth="1"/>
    <col min="5635" max="5635" width="16.5703125" style="63" customWidth="1"/>
    <col min="5636" max="5636" width="27.7109375" style="63" customWidth="1"/>
    <col min="5637" max="5637" width="4" style="63" customWidth="1"/>
    <col min="5638" max="5668" width="4.7109375" style="63" customWidth="1"/>
    <col min="5669" max="5669" width="8.5703125" style="63" customWidth="1"/>
    <col min="5670" max="5671" width="4.7109375" style="63" customWidth="1"/>
    <col min="5672" max="5672" width="9.42578125" style="63" customWidth="1"/>
    <col min="5673" max="5673" width="6.140625" style="63" customWidth="1"/>
    <col min="5674" max="5674" width="6.28515625" style="63" customWidth="1"/>
    <col min="5675" max="5677" width="4.7109375" style="63" customWidth="1"/>
    <col min="5678" max="5678" width="4.85546875" style="63" customWidth="1"/>
    <col min="5679" max="5679" width="7" style="63" customWidth="1"/>
    <col min="5680" max="5680" width="6.28515625" style="63" customWidth="1"/>
    <col min="5681" max="5684" width="4.7109375" style="63" customWidth="1"/>
    <col min="5685" max="5685" width="8.7109375" style="63" customWidth="1"/>
    <col min="5686" max="5888" width="9.140625" style="63"/>
    <col min="5889" max="5889" width="4" style="63" customWidth="1"/>
    <col min="5890" max="5890" width="29.5703125" style="63" customWidth="1"/>
    <col min="5891" max="5891" width="16.5703125" style="63" customWidth="1"/>
    <col min="5892" max="5892" width="27.7109375" style="63" customWidth="1"/>
    <col min="5893" max="5893" width="4" style="63" customWidth="1"/>
    <col min="5894" max="5924" width="4.7109375" style="63" customWidth="1"/>
    <col min="5925" max="5925" width="8.5703125" style="63" customWidth="1"/>
    <col min="5926" max="5927" width="4.7109375" style="63" customWidth="1"/>
    <col min="5928" max="5928" width="9.42578125" style="63" customWidth="1"/>
    <col min="5929" max="5929" width="6.140625" style="63" customWidth="1"/>
    <col min="5930" max="5930" width="6.28515625" style="63" customWidth="1"/>
    <col min="5931" max="5933" width="4.7109375" style="63" customWidth="1"/>
    <col min="5934" max="5934" width="4.85546875" style="63" customWidth="1"/>
    <col min="5935" max="5935" width="7" style="63" customWidth="1"/>
    <col min="5936" max="5936" width="6.28515625" style="63" customWidth="1"/>
    <col min="5937" max="5940" width="4.7109375" style="63" customWidth="1"/>
    <col min="5941" max="5941" width="8.7109375" style="63" customWidth="1"/>
    <col min="5942" max="6144" width="9.140625" style="63"/>
    <col min="6145" max="6145" width="4" style="63" customWidth="1"/>
    <col min="6146" max="6146" width="29.5703125" style="63" customWidth="1"/>
    <col min="6147" max="6147" width="16.5703125" style="63" customWidth="1"/>
    <col min="6148" max="6148" width="27.7109375" style="63" customWidth="1"/>
    <col min="6149" max="6149" width="4" style="63" customWidth="1"/>
    <col min="6150" max="6180" width="4.7109375" style="63" customWidth="1"/>
    <col min="6181" max="6181" width="8.5703125" style="63" customWidth="1"/>
    <col min="6182" max="6183" width="4.7109375" style="63" customWidth="1"/>
    <col min="6184" max="6184" width="9.42578125" style="63" customWidth="1"/>
    <col min="6185" max="6185" width="6.140625" style="63" customWidth="1"/>
    <col min="6186" max="6186" width="6.28515625" style="63" customWidth="1"/>
    <col min="6187" max="6189" width="4.7109375" style="63" customWidth="1"/>
    <col min="6190" max="6190" width="4.85546875" style="63" customWidth="1"/>
    <col min="6191" max="6191" width="7" style="63" customWidth="1"/>
    <col min="6192" max="6192" width="6.28515625" style="63" customWidth="1"/>
    <col min="6193" max="6196" width="4.7109375" style="63" customWidth="1"/>
    <col min="6197" max="6197" width="8.7109375" style="63" customWidth="1"/>
    <col min="6198" max="6400" width="9.140625" style="63"/>
    <col min="6401" max="6401" width="4" style="63" customWidth="1"/>
    <col min="6402" max="6402" width="29.5703125" style="63" customWidth="1"/>
    <col min="6403" max="6403" width="16.5703125" style="63" customWidth="1"/>
    <col min="6404" max="6404" width="27.7109375" style="63" customWidth="1"/>
    <col min="6405" max="6405" width="4" style="63" customWidth="1"/>
    <col min="6406" max="6436" width="4.7109375" style="63" customWidth="1"/>
    <col min="6437" max="6437" width="8.5703125" style="63" customWidth="1"/>
    <col min="6438" max="6439" width="4.7109375" style="63" customWidth="1"/>
    <col min="6440" max="6440" width="9.42578125" style="63" customWidth="1"/>
    <col min="6441" max="6441" width="6.140625" style="63" customWidth="1"/>
    <col min="6442" max="6442" width="6.28515625" style="63" customWidth="1"/>
    <col min="6443" max="6445" width="4.7109375" style="63" customWidth="1"/>
    <col min="6446" max="6446" width="4.85546875" style="63" customWidth="1"/>
    <col min="6447" max="6447" width="7" style="63" customWidth="1"/>
    <col min="6448" max="6448" width="6.28515625" style="63" customWidth="1"/>
    <col min="6449" max="6452" width="4.7109375" style="63" customWidth="1"/>
    <col min="6453" max="6453" width="8.7109375" style="63" customWidth="1"/>
    <col min="6454" max="6656" width="9.140625" style="63"/>
    <col min="6657" max="6657" width="4" style="63" customWidth="1"/>
    <col min="6658" max="6658" width="29.5703125" style="63" customWidth="1"/>
    <col min="6659" max="6659" width="16.5703125" style="63" customWidth="1"/>
    <col min="6660" max="6660" width="27.7109375" style="63" customWidth="1"/>
    <col min="6661" max="6661" width="4" style="63" customWidth="1"/>
    <col min="6662" max="6692" width="4.7109375" style="63" customWidth="1"/>
    <col min="6693" max="6693" width="8.5703125" style="63" customWidth="1"/>
    <col min="6694" max="6695" width="4.7109375" style="63" customWidth="1"/>
    <col min="6696" max="6696" width="9.42578125" style="63" customWidth="1"/>
    <col min="6697" max="6697" width="6.140625" style="63" customWidth="1"/>
    <col min="6698" max="6698" width="6.28515625" style="63" customWidth="1"/>
    <col min="6699" max="6701" width="4.7109375" style="63" customWidth="1"/>
    <col min="6702" max="6702" width="4.85546875" style="63" customWidth="1"/>
    <col min="6703" max="6703" width="7" style="63" customWidth="1"/>
    <col min="6704" max="6704" width="6.28515625" style="63" customWidth="1"/>
    <col min="6705" max="6708" width="4.7109375" style="63" customWidth="1"/>
    <col min="6709" max="6709" width="8.7109375" style="63" customWidth="1"/>
    <col min="6710" max="6912" width="9.140625" style="63"/>
    <col min="6913" max="6913" width="4" style="63" customWidth="1"/>
    <col min="6914" max="6914" width="29.5703125" style="63" customWidth="1"/>
    <col min="6915" max="6915" width="16.5703125" style="63" customWidth="1"/>
    <col min="6916" max="6916" width="27.7109375" style="63" customWidth="1"/>
    <col min="6917" max="6917" width="4" style="63" customWidth="1"/>
    <col min="6918" max="6948" width="4.7109375" style="63" customWidth="1"/>
    <col min="6949" max="6949" width="8.5703125" style="63" customWidth="1"/>
    <col min="6950" max="6951" width="4.7109375" style="63" customWidth="1"/>
    <col min="6952" max="6952" width="9.42578125" style="63" customWidth="1"/>
    <col min="6953" max="6953" width="6.140625" style="63" customWidth="1"/>
    <col min="6954" max="6954" width="6.28515625" style="63" customWidth="1"/>
    <col min="6955" max="6957" width="4.7109375" style="63" customWidth="1"/>
    <col min="6958" max="6958" width="4.85546875" style="63" customWidth="1"/>
    <col min="6959" max="6959" width="7" style="63" customWidth="1"/>
    <col min="6960" max="6960" width="6.28515625" style="63" customWidth="1"/>
    <col min="6961" max="6964" width="4.7109375" style="63" customWidth="1"/>
    <col min="6965" max="6965" width="8.7109375" style="63" customWidth="1"/>
    <col min="6966" max="7168" width="9.140625" style="63"/>
    <col min="7169" max="7169" width="4" style="63" customWidth="1"/>
    <col min="7170" max="7170" width="29.5703125" style="63" customWidth="1"/>
    <col min="7171" max="7171" width="16.5703125" style="63" customWidth="1"/>
    <col min="7172" max="7172" width="27.7109375" style="63" customWidth="1"/>
    <col min="7173" max="7173" width="4" style="63" customWidth="1"/>
    <col min="7174" max="7204" width="4.7109375" style="63" customWidth="1"/>
    <col min="7205" max="7205" width="8.5703125" style="63" customWidth="1"/>
    <col min="7206" max="7207" width="4.7109375" style="63" customWidth="1"/>
    <col min="7208" max="7208" width="9.42578125" style="63" customWidth="1"/>
    <col min="7209" max="7209" width="6.140625" style="63" customWidth="1"/>
    <col min="7210" max="7210" width="6.28515625" style="63" customWidth="1"/>
    <col min="7211" max="7213" width="4.7109375" style="63" customWidth="1"/>
    <col min="7214" max="7214" width="4.85546875" style="63" customWidth="1"/>
    <col min="7215" max="7215" width="7" style="63" customWidth="1"/>
    <col min="7216" max="7216" width="6.28515625" style="63" customWidth="1"/>
    <col min="7217" max="7220" width="4.7109375" style="63" customWidth="1"/>
    <col min="7221" max="7221" width="8.7109375" style="63" customWidth="1"/>
    <col min="7222" max="7424" width="9.140625" style="63"/>
    <col min="7425" max="7425" width="4" style="63" customWidth="1"/>
    <col min="7426" max="7426" width="29.5703125" style="63" customWidth="1"/>
    <col min="7427" max="7427" width="16.5703125" style="63" customWidth="1"/>
    <col min="7428" max="7428" width="27.7109375" style="63" customWidth="1"/>
    <col min="7429" max="7429" width="4" style="63" customWidth="1"/>
    <col min="7430" max="7460" width="4.7109375" style="63" customWidth="1"/>
    <col min="7461" max="7461" width="8.5703125" style="63" customWidth="1"/>
    <col min="7462" max="7463" width="4.7109375" style="63" customWidth="1"/>
    <col min="7464" max="7464" width="9.42578125" style="63" customWidth="1"/>
    <col min="7465" max="7465" width="6.140625" style="63" customWidth="1"/>
    <col min="7466" max="7466" width="6.28515625" style="63" customWidth="1"/>
    <col min="7467" max="7469" width="4.7109375" style="63" customWidth="1"/>
    <col min="7470" max="7470" width="4.85546875" style="63" customWidth="1"/>
    <col min="7471" max="7471" width="7" style="63" customWidth="1"/>
    <col min="7472" max="7472" width="6.28515625" style="63" customWidth="1"/>
    <col min="7473" max="7476" width="4.7109375" style="63" customWidth="1"/>
    <col min="7477" max="7477" width="8.7109375" style="63" customWidth="1"/>
    <col min="7478" max="7680" width="9.140625" style="63"/>
    <col min="7681" max="7681" width="4" style="63" customWidth="1"/>
    <col min="7682" max="7682" width="29.5703125" style="63" customWidth="1"/>
    <col min="7683" max="7683" width="16.5703125" style="63" customWidth="1"/>
    <col min="7684" max="7684" width="27.7109375" style="63" customWidth="1"/>
    <col min="7685" max="7685" width="4" style="63" customWidth="1"/>
    <col min="7686" max="7716" width="4.7109375" style="63" customWidth="1"/>
    <col min="7717" max="7717" width="8.5703125" style="63" customWidth="1"/>
    <col min="7718" max="7719" width="4.7109375" style="63" customWidth="1"/>
    <col min="7720" max="7720" width="9.42578125" style="63" customWidth="1"/>
    <col min="7721" max="7721" width="6.140625" style="63" customWidth="1"/>
    <col min="7722" max="7722" width="6.28515625" style="63" customWidth="1"/>
    <col min="7723" max="7725" width="4.7109375" style="63" customWidth="1"/>
    <col min="7726" max="7726" width="4.85546875" style="63" customWidth="1"/>
    <col min="7727" max="7727" width="7" style="63" customWidth="1"/>
    <col min="7728" max="7728" width="6.28515625" style="63" customWidth="1"/>
    <col min="7729" max="7732" width="4.7109375" style="63" customWidth="1"/>
    <col min="7733" max="7733" width="8.7109375" style="63" customWidth="1"/>
    <col min="7734" max="7936" width="9.140625" style="63"/>
    <col min="7937" max="7937" width="4" style="63" customWidth="1"/>
    <col min="7938" max="7938" width="29.5703125" style="63" customWidth="1"/>
    <col min="7939" max="7939" width="16.5703125" style="63" customWidth="1"/>
    <col min="7940" max="7940" width="27.7109375" style="63" customWidth="1"/>
    <col min="7941" max="7941" width="4" style="63" customWidth="1"/>
    <col min="7942" max="7972" width="4.7109375" style="63" customWidth="1"/>
    <col min="7973" max="7973" width="8.5703125" style="63" customWidth="1"/>
    <col min="7974" max="7975" width="4.7109375" style="63" customWidth="1"/>
    <col min="7976" max="7976" width="9.42578125" style="63" customWidth="1"/>
    <col min="7977" max="7977" width="6.140625" style="63" customWidth="1"/>
    <col min="7978" max="7978" width="6.28515625" style="63" customWidth="1"/>
    <col min="7979" max="7981" width="4.7109375" style="63" customWidth="1"/>
    <col min="7982" max="7982" width="4.85546875" style="63" customWidth="1"/>
    <col min="7983" max="7983" width="7" style="63" customWidth="1"/>
    <col min="7984" max="7984" width="6.28515625" style="63" customWidth="1"/>
    <col min="7985" max="7988" width="4.7109375" style="63" customWidth="1"/>
    <col min="7989" max="7989" width="8.7109375" style="63" customWidth="1"/>
    <col min="7990" max="8192" width="9.140625" style="63"/>
    <col min="8193" max="8193" width="4" style="63" customWidth="1"/>
    <col min="8194" max="8194" width="29.5703125" style="63" customWidth="1"/>
    <col min="8195" max="8195" width="16.5703125" style="63" customWidth="1"/>
    <col min="8196" max="8196" width="27.7109375" style="63" customWidth="1"/>
    <col min="8197" max="8197" width="4" style="63" customWidth="1"/>
    <col min="8198" max="8228" width="4.7109375" style="63" customWidth="1"/>
    <col min="8229" max="8229" width="8.5703125" style="63" customWidth="1"/>
    <col min="8230" max="8231" width="4.7109375" style="63" customWidth="1"/>
    <col min="8232" max="8232" width="9.42578125" style="63" customWidth="1"/>
    <col min="8233" max="8233" width="6.140625" style="63" customWidth="1"/>
    <col min="8234" max="8234" width="6.28515625" style="63" customWidth="1"/>
    <col min="8235" max="8237" width="4.7109375" style="63" customWidth="1"/>
    <col min="8238" max="8238" width="4.85546875" style="63" customWidth="1"/>
    <col min="8239" max="8239" width="7" style="63" customWidth="1"/>
    <col min="8240" max="8240" width="6.28515625" style="63" customWidth="1"/>
    <col min="8241" max="8244" width="4.7109375" style="63" customWidth="1"/>
    <col min="8245" max="8245" width="8.7109375" style="63" customWidth="1"/>
    <col min="8246" max="8448" width="9.140625" style="63"/>
    <col min="8449" max="8449" width="4" style="63" customWidth="1"/>
    <col min="8450" max="8450" width="29.5703125" style="63" customWidth="1"/>
    <col min="8451" max="8451" width="16.5703125" style="63" customWidth="1"/>
    <col min="8452" max="8452" width="27.7109375" style="63" customWidth="1"/>
    <col min="8453" max="8453" width="4" style="63" customWidth="1"/>
    <col min="8454" max="8484" width="4.7109375" style="63" customWidth="1"/>
    <col min="8485" max="8485" width="8.5703125" style="63" customWidth="1"/>
    <col min="8486" max="8487" width="4.7109375" style="63" customWidth="1"/>
    <col min="8488" max="8488" width="9.42578125" style="63" customWidth="1"/>
    <col min="8489" max="8489" width="6.140625" style="63" customWidth="1"/>
    <col min="8490" max="8490" width="6.28515625" style="63" customWidth="1"/>
    <col min="8491" max="8493" width="4.7109375" style="63" customWidth="1"/>
    <col min="8494" max="8494" width="4.85546875" style="63" customWidth="1"/>
    <col min="8495" max="8495" width="7" style="63" customWidth="1"/>
    <col min="8496" max="8496" width="6.28515625" style="63" customWidth="1"/>
    <col min="8497" max="8500" width="4.7109375" style="63" customWidth="1"/>
    <col min="8501" max="8501" width="8.7109375" style="63" customWidth="1"/>
    <col min="8502" max="8704" width="9.140625" style="63"/>
    <col min="8705" max="8705" width="4" style="63" customWidth="1"/>
    <col min="8706" max="8706" width="29.5703125" style="63" customWidth="1"/>
    <col min="8707" max="8707" width="16.5703125" style="63" customWidth="1"/>
    <col min="8708" max="8708" width="27.7109375" style="63" customWidth="1"/>
    <col min="8709" max="8709" width="4" style="63" customWidth="1"/>
    <col min="8710" max="8740" width="4.7109375" style="63" customWidth="1"/>
    <col min="8741" max="8741" width="8.5703125" style="63" customWidth="1"/>
    <col min="8742" max="8743" width="4.7109375" style="63" customWidth="1"/>
    <col min="8744" max="8744" width="9.42578125" style="63" customWidth="1"/>
    <col min="8745" max="8745" width="6.140625" style="63" customWidth="1"/>
    <col min="8746" max="8746" width="6.28515625" style="63" customWidth="1"/>
    <col min="8747" max="8749" width="4.7109375" style="63" customWidth="1"/>
    <col min="8750" max="8750" width="4.85546875" style="63" customWidth="1"/>
    <col min="8751" max="8751" width="7" style="63" customWidth="1"/>
    <col min="8752" max="8752" width="6.28515625" style="63" customWidth="1"/>
    <col min="8753" max="8756" width="4.7109375" style="63" customWidth="1"/>
    <col min="8757" max="8757" width="8.7109375" style="63" customWidth="1"/>
    <col min="8758" max="8960" width="9.140625" style="63"/>
    <col min="8961" max="8961" width="4" style="63" customWidth="1"/>
    <col min="8962" max="8962" width="29.5703125" style="63" customWidth="1"/>
    <col min="8963" max="8963" width="16.5703125" style="63" customWidth="1"/>
    <col min="8964" max="8964" width="27.7109375" style="63" customWidth="1"/>
    <col min="8965" max="8965" width="4" style="63" customWidth="1"/>
    <col min="8966" max="8996" width="4.7109375" style="63" customWidth="1"/>
    <col min="8997" max="8997" width="8.5703125" style="63" customWidth="1"/>
    <col min="8998" max="8999" width="4.7109375" style="63" customWidth="1"/>
    <col min="9000" max="9000" width="9.42578125" style="63" customWidth="1"/>
    <col min="9001" max="9001" width="6.140625" style="63" customWidth="1"/>
    <col min="9002" max="9002" width="6.28515625" style="63" customWidth="1"/>
    <col min="9003" max="9005" width="4.7109375" style="63" customWidth="1"/>
    <col min="9006" max="9006" width="4.85546875" style="63" customWidth="1"/>
    <col min="9007" max="9007" width="7" style="63" customWidth="1"/>
    <col min="9008" max="9008" width="6.28515625" style="63" customWidth="1"/>
    <col min="9009" max="9012" width="4.7109375" style="63" customWidth="1"/>
    <col min="9013" max="9013" width="8.7109375" style="63" customWidth="1"/>
    <col min="9014" max="9216" width="9.140625" style="63"/>
    <col min="9217" max="9217" width="4" style="63" customWidth="1"/>
    <col min="9218" max="9218" width="29.5703125" style="63" customWidth="1"/>
    <col min="9219" max="9219" width="16.5703125" style="63" customWidth="1"/>
    <col min="9220" max="9220" width="27.7109375" style="63" customWidth="1"/>
    <col min="9221" max="9221" width="4" style="63" customWidth="1"/>
    <col min="9222" max="9252" width="4.7109375" style="63" customWidth="1"/>
    <col min="9253" max="9253" width="8.5703125" style="63" customWidth="1"/>
    <col min="9254" max="9255" width="4.7109375" style="63" customWidth="1"/>
    <col min="9256" max="9256" width="9.42578125" style="63" customWidth="1"/>
    <col min="9257" max="9257" width="6.140625" style="63" customWidth="1"/>
    <col min="9258" max="9258" width="6.28515625" style="63" customWidth="1"/>
    <col min="9259" max="9261" width="4.7109375" style="63" customWidth="1"/>
    <col min="9262" max="9262" width="4.85546875" style="63" customWidth="1"/>
    <col min="9263" max="9263" width="7" style="63" customWidth="1"/>
    <col min="9264" max="9264" width="6.28515625" style="63" customWidth="1"/>
    <col min="9265" max="9268" width="4.7109375" style="63" customWidth="1"/>
    <col min="9269" max="9269" width="8.7109375" style="63" customWidth="1"/>
    <col min="9270" max="9472" width="9.140625" style="63"/>
    <col min="9473" max="9473" width="4" style="63" customWidth="1"/>
    <col min="9474" max="9474" width="29.5703125" style="63" customWidth="1"/>
    <col min="9475" max="9475" width="16.5703125" style="63" customWidth="1"/>
    <col min="9476" max="9476" width="27.7109375" style="63" customWidth="1"/>
    <col min="9477" max="9477" width="4" style="63" customWidth="1"/>
    <col min="9478" max="9508" width="4.7109375" style="63" customWidth="1"/>
    <col min="9509" max="9509" width="8.5703125" style="63" customWidth="1"/>
    <col min="9510" max="9511" width="4.7109375" style="63" customWidth="1"/>
    <col min="9512" max="9512" width="9.42578125" style="63" customWidth="1"/>
    <col min="9513" max="9513" width="6.140625" style="63" customWidth="1"/>
    <col min="9514" max="9514" width="6.28515625" style="63" customWidth="1"/>
    <col min="9515" max="9517" width="4.7109375" style="63" customWidth="1"/>
    <col min="9518" max="9518" width="4.85546875" style="63" customWidth="1"/>
    <col min="9519" max="9519" width="7" style="63" customWidth="1"/>
    <col min="9520" max="9520" width="6.28515625" style="63" customWidth="1"/>
    <col min="9521" max="9524" width="4.7109375" style="63" customWidth="1"/>
    <col min="9525" max="9525" width="8.7109375" style="63" customWidth="1"/>
    <col min="9526" max="9728" width="9.140625" style="63"/>
    <col min="9729" max="9729" width="4" style="63" customWidth="1"/>
    <col min="9730" max="9730" width="29.5703125" style="63" customWidth="1"/>
    <col min="9731" max="9731" width="16.5703125" style="63" customWidth="1"/>
    <col min="9732" max="9732" width="27.7109375" style="63" customWidth="1"/>
    <col min="9733" max="9733" width="4" style="63" customWidth="1"/>
    <col min="9734" max="9764" width="4.7109375" style="63" customWidth="1"/>
    <col min="9765" max="9765" width="8.5703125" style="63" customWidth="1"/>
    <col min="9766" max="9767" width="4.7109375" style="63" customWidth="1"/>
    <col min="9768" max="9768" width="9.42578125" style="63" customWidth="1"/>
    <col min="9769" max="9769" width="6.140625" style="63" customWidth="1"/>
    <col min="9770" max="9770" width="6.28515625" style="63" customWidth="1"/>
    <col min="9771" max="9773" width="4.7109375" style="63" customWidth="1"/>
    <col min="9774" max="9774" width="4.85546875" style="63" customWidth="1"/>
    <col min="9775" max="9775" width="7" style="63" customWidth="1"/>
    <col min="9776" max="9776" width="6.28515625" style="63" customWidth="1"/>
    <col min="9777" max="9780" width="4.7109375" style="63" customWidth="1"/>
    <col min="9781" max="9781" width="8.7109375" style="63" customWidth="1"/>
    <col min="9782" max="9984" width="9.140625" style="63"/>
    <col min="9985" max="9985" width="4" style="63" customWidth="1"/>
    <col min="9986" max="9986" width="29.5703125" style="63" customWidth="1"/>
    <col min="9987" max="9987" width="16.5703125" style="63" customWidth="1"/>
    <col min="9988" max="9988" width="27.7109375" style="63" customWidth="1"/>
    <col min="9989" max="9989" width="4" style="63" customWidth="1"/>
    <col min="9990" max="10020" width="4.7109375" style="63" customWidth="1"/>
    <col min="10021" max="10021" width="8.5703125" style="63" customWidth="1"/>
    <col min="10022" max="10023" width="4.7109375" style="63" customWidth="1"/>
    <col min="10024" max="10024" width="9.42578125" style="63" customWidth="1"/>
    <col min="10025" max="10025" width="6.140625" style="63" customWidth="1"/>
    <col min="10026" max="10026" width="6.28515625" style="63" customWidth="1"/>
    <col min="10027" max="10029" width="4.7109375" style="63" customWidth="1"/>
    <col min="10030" max="10030" width="4.85546875" style="63" customWidth="1"/>
    <col min="10031" max="10031" width="7" style="63" customWidth="1"/>
    <col min="10032" max="10032" width="6.28515625" style="63" customWidth="1"/>
    <col min="10033" max="10036" width="4.7109375" style="63" customWidth="1"/>
    <col min="10037" max="10037" width="8.7109375" style="63" customWidth="1"/>
    <col min="10038" max="10240" width="9.140625" style="63"/>
    <col min="10241" max="10241" width="4" style="63" customWidth="1"/>
    <col min="10242" max="10242" width="29.5703125" style="63" customWidth="1"/>
    <col min="10243" max="10243" width="16.5703125" style="63" customWidth="1"/>
    <col min="10244" max="10244" width="27.7109375" style="63" customWidth="1"/>
    <col min="10245" max="10245" width="4" style="63" customWidth="1"/>
    <col min="10246" max="10276" width="4.7109375" style="63" customWidth="1"/>
    <col min="10277" max="10277" width="8.5703125" style="63" customWidth="1"/>
    <col min="10278" max="10279" width="4.7109375" style="63" customWidth="1"/>
    <col min="10280" max="10280" width="9.42578125" style="63" customWidth="1"/>
    <col min="10281" max="10281" width="6.140625" style="63" customWidth="1"/>
    <col min="10282" max="10282" width="6.28515625" style="63" customWidth="1"/>
    <col min="10283" max="10285" width="4.7109375" style="63" customWidth="1"/>
    <col min="10286" max="10286" width="4.85546875" style="63" customWidth="1"/>
    <col min="10287" max="10287" width="7" style="63" customWidth="1"/>
    <col min="10288" max="10288" width="6.28515625" style="63" customWidth="1"/>
    <col min="10289" max="10292" width="4.7109375" style="63" customWidth="1"/>
    <col min="10293" max="10293" width="8.7109375" style="63" customWidth="1"/>
    <col min="10294" max="10496" width="9.140625" style="63"/>
    <col min="10497" max="10497" width="4" style="63" customWidth="1"/>
    <col min="10498" max="10498" width="29.5703125" style="63" customWidth="1"/>
    <col min="10499" max="10499" width="16.5703125" style="63" customWidth="1"/>
    <col min="10500" max="10500" width="27.7109375" style="63" customWidth="1"/>
    <col min="10501" max="10501" width="4" style="63" customWidth="1"/>
    <col min="10502" max="10532" width="4.7109375" style="63" customWidth="1"/>
    <col min="10533" max="10533" width="8.5703125" style="63" customWidth="1"/>
    <col min="10534" max="10535" width="4.7109375" style="63" customWidth="1"/>
    <col min="10536" max="10536" width="9.42578125" style="63" customWidth="1"/>
    <col min="10537" max="10537" width="6.140625" style="63" customWidth="1"/>
    <col min="10538" max="10538" width="6.28515625" style="63" customWidth="1"/>
    <col min="10539" max="10541" width="4.7109375" style="63" customWidth="1"/>
    <col min="10542" max="10542" width="4.85546875" style="63" customWidth="1"/>
    <col min="10543" max="10543" width="7" style="63" customWidth="1"/>
    <col min="10544" max="10544" width="6.28515625" style="63" customWidth="1"/>
    <col min="10545" max="10548" width="4.7109375" style="63" customWidth="1"/>
    <col min="10549" max="10549" width="8.7109375" style="63" customWidth="1"/>
    <col min="10550" max="10752" width="9.140625" style="63"/>
    <col min="10753" max="10753" width="4" style="63" customWidth="1"/>
    <col min="10754" max="10754" width="29.5703125" style="63" customWidth="1"/>
    <col min="10755" max="10755" width="16.5703125" style="63" customWidth="1"/>
    <col min="10756" max="10756" width="27.7109375" style="63" customWidth="1"/>
    <col min="10757" max="10757" width="4" style="63" customWidth="1"/>
    <col min="10758" max="10788" width="4.7109375" style="63" customWidth="1"/>
    <col min="10789" max="10789" width="8.5703125" style="63" customWidth="1"/>
    <col min="10790" max="10791" width="4.7109375" style="63" customWidth="1"/>
    <col min="10792" max="10792" width="9.42578125" style="63" customWidth="1"/>
    <col min="10793" max="10793" width="6.140625" style="63" customWidth="1"/>
    <col min="10794" max="10794" width="6.28515625" style="63" customWidth="1"/>
    <col min="10795" max="10797" width="4.7109375" style="63" customWidth="1"/>
    <col min="10798" max="10798" width="4.85546875" style="63" customWidth="1"/>
    <col min="10799" max="10799" width="7" style="63" customWidth="1"/>
    <col min="10800" max="10800" width="6.28515625" style="63" customWidth="1"/>
    <col min="10801" max="10804" width="4.7109375" style="63" customWidth="1"/>
    <col min="10805" max="10805" width="8.7109375" style="63" customWidth="1"/>
    <col min="10806" max="11008" width="9.140625" style="63"/>
    <col min="11009" max="11009" width="4" style="63" customWidth="1"/>
    <col min="11010" max="11010" width="29.5703125" style="63" customWidth="1"/>
    <col min="11011" max="11011" width="16.5703125" style="63" customWidth="1"/>
    <col min="11012" max="11012" width="27.7109375" style="63" customWidth="1"/>
    <col min="11013" max="11013" width="4" style="63" customWidth="1"/>
    <col min="11014" max="11044" width="4.7109375" style="63" customWidth="1"/>
    <col min="11045" max="11045" width="8.5703125" style="63" customWidth="1"/>
    <col min="11046" max="11047" width="4.7109375" style="63" customWidth="1"/>
    <col min="11048" max="11048" width="9.42578125" style="63" customWidth="1"/>
    <col min="11049" max="11049" width="6.140625" style="63" customWidth="1"/>
    <col min="11050" max="11050" width="6.28515625" style="63" customWidth="1"/>
    <col min="11051" max="11053" width="4.7109375" style="63" customWidth="1"/>
    <col min="11054" max="11054" width="4.85546875" style="63" customWidth="1"/>
    <col min="11055" max="11055" width="7" style="63" customWidth="1"/>
    <col min="11056" max="11056" width="6.28515625" style="63" customWidth="1"/>
    <col min="11057" max="11060" width="4.7109375" style="63" customWidth="1"/>
    <col min="11061" max="11061" width="8.7109375" style="63" customWidth="1"/>
    <col min="11062" max="11264" width="9.140625" style="63"/>
    <col min="11265" max="11265" width="4" style="63" customWidth="1"/>
    <col min="11266" max="11266" width="29.5703125" style="63" customWidth="1"/>
    <col min="11267" max="11267" width="16.5703125" style="63" customWidth="1"/>
    <col min="11268" max="11268" width="27.7109375" style="63" customWidth="1"/>
    <col min="11269" max="11269" width="4" style="63" customWidth="1"/>
    <col min="11270" max="11300" width="4.7109375" style="63" customWidth="1"/>
    <col min="11301" max="11301" width="8.5703125" style="63" customWidth="1"/>
    <col min="11302" max="11303" width="4.7109375" style="63" customWidth="1"/>
    <col min="11304" max="11304" width="9.42578125" style="63" customWidth="1"/>
    <col min="11305" max="11305" width="6.140625" style="63" customWidth="1"/>
    <col min="11306" max="11306" width="6.28515625" style="63" customWidth="1"/>
    <col min="11307" max="11309" width="4.7109375" style="63" customWidth="1"/>
    <col min="11310" max="11310" width="4.85546875" style="63" customWidth="1"/>
    <col min="11311" max="11311" width="7" style="63" customWidth="1"/>
    <col min="11312" max="11312" width="6.28515625" style="63" customWidth="1"/>
    <col min="11313" max="11316" width="4.7109375" style="63" customWidth="1"/>
    <col min="11317" max="11317" width="8.7109375" style="63" customWidth="1"/>
    <col min="11318" max="11520" width="9.140625" style="63"/>
    <col min="11521" max="11521" width="4" style="63" customWidth="1"/>
    <col min="11522" max="11522" width="29.5703125" style="63" customWidth="1"/>
    <col min="11523" max="11523" width="16.5703125" style="63" customWidth="1"/>
    <col min="11524" max="11524" width="27.7109375" style="63" customWidth="1"/>
    <col min="11525" max="11525" width="4" style="63" customWidth="1"/>
    <col min="11526" max="11556" width="4.7109375" style="63" customWidth="1"/>
    <col min="11557" max="11557" width="8.5703125" style="63" customWidth="1"/>
    <col min="11558" max="11559" width="4.7109375" style="63" customWidth="1"/>
    <col min="11560" max="11560" width="9.42578125" style="63" customWidth="1"/>
    <col min="11561" max="11561" width="6.140625" style="63" customWidth="1"/>
    <col min="11562" max="11562" width="6.28515625" style="63" customWidth="1"/>
    <col min="11563" max="11565" width="4.7109375" style="63" customWidth="1"/>
    <col min="11566" max="11566" width="4.85546875" style="63" customWidth="1"/>
    <col min="11567" max="11567" width="7" style="63" customWidth="1"/>
    <col min="11568" max="11568" width="6.28515625" style="63" customWidth="1"/>
    <col min="11569" max="11572" width="4.7109375" style="63" customWidth="1"/>
    <col min="11573" max="11573" width="8.7109375" style="63" customWidth="1"/>
    <col min="11574" max="11776" width="9.140625" style="63"/>
    <col min="11777" max="11777" width="4" style="63" customWidth="1"/>
    <col min="11778" max="11778" width="29.5703125" style="63" customWidth="1"/>
    <col min="11779" max="11779" width="16.5703125" style="63" customWidth="1"/>
    <col min="11780" max="11780" width="27.7109375" style="63" customWidth="1"/>
    <col min="11781" max="11781" width="4" style="63" customWidth="1"/>
    <col min="11782" max="11812" width="4.7109375" style="63" customWidth="1"/>
    <col min="11813" max="11813" width="8.5703125" style="63" customWidth="1"/>
    <col min="11814" max="11815" width="4.7109375" style="63" customWidth="1"/>
    <col min="11816" max="11816" width="9.42578125" style="63" customWidth="1"/>
    <col min="11817" max="11817" width="6.140625" style="63" customWidth="1"/>
    <col min="11818" max="11818" width="6.28515625" style="63" customWidth="1"/>
    <col min="11819" max="11821" width="4.7109375" style="63" customWidth="1"/>
    <col min="11822" max="11822" width="4.85546875" style="63" customWidth="1"/>
    <col min="11823" max="11823" width="7" style="63" customWidth="1"/>
    <col min="11824" max="11824" width="6.28515625" style="63" customWidth="1"/>
    <col min="11825" max="11828" width="4.7109375" style="63" customWidth="1"/>
    <col min="11829" max="11829" width="8.7109375" style="63" customWidth="1"/>
    <col min="11830" max="12032" width="9.140625" style="63"/>
    <col min="12033" max="12033" width="4" style="63" customWidth="1"/>
    <col min="12034" max="12034" width="29.5703125" style="63" customWidth="1"/>
    <col min="12035" max="12035" width="16.5703125" style="63" customWidth="1"/>
    <col min="12036" max="12036" width="27.7109375" style="63" customWidth="1"/>
    <col min="12037" max="12037" width="4" style="63" customWidth="1"/>
    <col min="12038" max="12068" width="4.7109375" style="63" customWidth="1"/>
    <col min="12069" max="12069" width="8.5703125" style="63" customWidth="1"/>
    <col min="12070" max="12071" width="4.7109375" style="63" customWidth="1"/>
    <col min="12072" max="12072" width="9.42578125" style="63" customWidth="1"/>
    <col min="12073" max="12073" width="6.140625" style="63" customWidth="1"/>
    <col min="12074" max="12074" width="6.28515625" style="63" customWidth="1"/>
    <col min="12075" max="12077" width="4.7109375" style="63" customWidth="1"/>
    <col min="12078" max="12078" width="4.85546875" style="63" customWidth="1"/>
    <col min="12079" max="12079" width="7" style="63" customWidth="1"/>
    <col min="12080" max="12080" width="6.28515625" style="63" customWidth="1"/>
    <col min="12081" max="12084" width="4.7109375" style="63" customWidth="1"/>
    <col min="12085" max="12085" width="8.7109375" style="63" customWidth="1"/>
    <col min="12086" max="12288" width="9.140625" style="63"/>
    <col min="12289" max="12289" width="4" style="63" customWidth="1"/>
    <col min="12290" max="12290" width="29.5703125" style="63" customWidth="1"/>
    <col min="12291" max="12291" width="16.5703125" style="63" customWidth="1"/>
    <col min="12292" max="12292" width="27.7109375" style="63" customWidth="1"/>
    <col min="12293" max="12293" width="4" style="63" customWidth="1"/>
    <col min="12294" max="12324" width="4.7109375" style="63" customWidth="1"/>
    <col min="12325" max="12325" width="8.5703125" style="63" customWidth="1"/>
    <col min="12326" max="12327" width="4.7109375" style="63" customWidth="1"/>
    <col min="12328" max="12328" width="9.42578125" style="63" customWidth="1"/>
    <col min="12329" max="12329" width="6.140625" style="63" customWidth="1"/>
    <col min="12330" max="12330" width="6.28515625" style="63" customWidth="1"/>
    <col min="12331" max="12333" width="4.7109375" style="63" customWidth="1"/>
    <col min="12334" max="12334" width="4.85546875" style="63" customWidth="1"/>
    <col min="12335" max="12335" width="7" style="63" customWidth="1"/>
    <col min="12336" max="12336" width="6.28515625" style="63" customWidth="1"/>
    <col min="12337" max="12340" width="4.7109375" style="63" customWidth="1"/>
    <col min="12341" max="12341" width="8.7109375" style="63" customWidth="1"/>
    <col min="12342" max="12544" width="9.140625" style="63"/>
    <col min="12545" max="12545" width="4" style="63" customWidth="1"/>
    <col min="12546" max="12546" width="29.5703125" style="63" customWidth="1"/>
    <col min="12547" max="12547" width="16.5703125" style="63" customWidth="1"/>
    <col min="12548" max="12548" width="27.7109375" style="63" customWidth="1"/>
    <col min="12549" max="12549" width="4" style="63" customWidth="1"/>
    <col min="12550" max="12580" width="4.7109375" style="63" customWidth="1"/>
    <col min="12581" max="12581" width="8.5703125" style="63" customWidth="1"/>
    <col min="12582" max="12583" width="4.7109375" style="63" customWidth="1"/>
    <col min="12584" max="12584" width="9.42578125" style="63" customWidth="1"/>
    <col min="12585" max="12585" width="6.140625" style="63" customWidth="1"/>
    <col min="12586" max="12586" width="6.28515625" style="63" customWidth="1"/>
    <col min="12587" max="12589" width="4.7109375" style="63" customWidth="1"/>
    <col min="12590" max="12590" width="4.85546875" style="63" customWidth="1"/>
    <col min="12591" max="12591" width="7" style="63" customWidth="1"/>
    <col min="12592" max="12592" width="6.28515625" style="63" customWidth="1"/>
    <col min="12593" max="12596" width="4.7109375" style="63" customWidth="1"/>
    <col min="12597" max="12597" width="8.7109375" style="63" customWidth="1"/>
    <col min="12598" max="12800" width="9.140625" style="63"/>
    <col min="12801" max="12801" width="4" style="63" customWidth="1"/>
    <col min="12802" max="12802" width="29.5703125" style="63" customWidth="1"/>
    <col min="12803" max="12803" width="16.5703125" style="63" customWidth="1"/>
    <col min="12804" max="12804" width="27.7109375" style="63" customWidth="1"/>
    <col min="12805" max="12805" width="4" style="63" customWidth="1"/>
    <col min="12806" max="12836" width="4.7109375" style="63" customWidth="1"/>
    <col min="12837" max="12837" width="8.5703125" style="63" customWidth="1"/>
    <col min="12838" max="12839" width="4.7109375" style="63" customWidth="1"/>
    <col min="12840" max="12840" width="9.42578125" style="63" customWidth="1"/>
    <col min="12841" max="12841" width="6.140625" style="63" customWidth="1"/>
    <col min="12842" max="12842" width="6.28515625" style="63" customWidth="1"/>
    <col min="12843" max="12845" width="4.7109375" style="63" customWidth="1"/>
    <col min="12846" max="12846" width="4.85546875" style="63" customWidth="1"/>
    <col min="12847" max="12847" width="7" style="63" customWidth="1"/>
    <col min="12848" max="12848" width="6.28515625" style="63" customWidth="1"/>
    <col min="12849" max="12852" width="4.7109375" style="63" customWidth="1"/>
    <col min="12853" max="12853" width="8.7109375" style="63" customWidth="1"/>
    <col min="12854" max="13056" width="9.140625" style="63"/>
    <col min="13057" max="13057" width="4" style="63" customWidth="1"/>
    <col min="13058" max="13058" width="29.5703125" style="63" customWidth="1"/>
    <col min="13059" max="13059" width="16.5703125" style="63" customWidth="1"/>
    <col min="13060" max="13060" width="27.7109375" style="63" customWidth="1"/>
    <col min="13061" max="13061" width="4" style="63" customWidth="1"/>
    <col min="13062" max="13092" width="4.7109375" style="63" customWidth="1"/>
    <col min="13093" max="13093" width="8.5703125" style="63" customWidth="1"/>
    <col min="13094" max="13095" width="4.7109375" style="63" customWidth="1"/>
    <col min="13096" max="13096" width="9.42578125" style="63" customWidth="1"/>
    <col min="13097" max="13097" width="6.140625" style="63" customWidth="1"/>
    <col min="13098" max="13098" width="6.28515625" style="63" customWidth="1"/>
    <col min="13099" max="13101" width="4.7109375" style="63" customWidth="1"/>
    <col min="13102" max="13102" width="4.85546875" style="63" customWidth="1"/>
    <col min="13103" max="13103" width="7" style="63" customWidth="1"/>
    <col min="13104" max="13104" width="6.28515625" style="63" customWidth="1"/>
    <col min="13105" max="13108" width="4.7109375" style="63" customWidth="1"/>
    <col min="13109" max="13109" width="8.7109375" style="63" customWidth="1"/>
    <col min="13110" max="13312" width="9.140625" style="63"/>
    <col min="13313" max="13313" width="4" style="63" customWidth="1"/>
    <col min="13314" max="13314" width="29.5703125" style="63" customWidth="1"/>
    <col min="13315" max="13315" width="16.5703125" style="63" customWidth="1"/>
    <col min="13316" max="13316" width="27.7109375" style="63" customWidth="1"/>
    <col min="13317" max="13317" width="4" style="63" customWidth="1"/>
    <col min="13318" max="13348" width="4.7109375" style="63" customWidth="1"/>
    <col min="13349" max="13349" width="8.5703125" style="63" customWidth="1"/>
    <col min="13350" max="13351" width="4.7109375" style="63" customWidth="1"/>
    <col min="13352" max="13352" width="9.42578125" style="63" customWidth="1"/>
    <col min="13353" max="13353" width="6.140625" style="63" customWidth="1"/>
    <col min="13354" max="13354" width="6.28515625" style="63" customWidth="1"/>
    <col min="13355" max="13357" width="4.7109375" style="63" customWidth="1"/>
    <col min="13358" max="13358" width="4.85546875" style="63" customWidth="1"/>
    <col min="13359" max="13359" width="7" style="63" customWidth="1"/>
    <col min="13360" max="13360" width="6.28515625" style="63" customWidth="1"/>
    <col min="13361" max="13364" width="4.7109375" style="63" customWidth="1"/>
    <col min="13365" max="13365" width="8.7109375" style="63" customWidth="1"/>
    <col min="13366" max="13568" width="9.140625" style="63"/>
    <col min="13569" max="13569" width="4" style="63" customWidth="1"/>
    <col min="13570" max="13570" width="29.5703125" style="63" customWidth="1"/>
    <col min="13571" max="13571" width="16.5703125" style="63" customWidth="1"/>
    <col min="13572" max="13572" width="27.7109375" style="63" customWidth="1"/>
    <col min="13573" max="13573" width="4" style="63" customWidth="1"/>
    <col min="13574" max="13604" width="4.7109375" style="63" customWidth="1"/>
    <col min="13605" max="13605" width="8.5703125" style="63" customWidth="1"/>
    <col min="13606" max="13607" width="4.7109375" style="63" customWidth="1"/>
    <col min="13608" max="13608" width="9.42578125" style="63" customWidth="1"/>
    <col min="13609" max="13609" width="6.140625" style="63" customWidth="1"/>
    <col min="13610" max="13610" width="6.28515625" style="63" customWidth="1"/>
    <col min="13611" max="13613" width="4.7109375" style="63" customWidth="1"/>
    <col min="13614" max="13614" width="4.85546875" style="63" customWidth="1"/>
    <col min="13615" max="13615" width="7" style="63" customWidth="1"/>
    <col min="13616" max="13616" width="6.28515625" style="63" customWidth="1"/>
    <col min="13617" max="13620" width="4.7109375" style="63" customWidth="1"/>
    <col min="13621" max="13621" width="8.7109375" style="63" customWidth="1"/>
    <col min="13622" max="13824" width="9.140625" style="63"/>
    <col min="13825" max="13825" width="4" style="63" customWidth="1"/>
    <col min="13826" max="13826" width="29.5703125" style="63" customWidth="1"/>
    <col min="13827" max="13827" width="16.5703125" style="63" customWidth="1"/>
    <col min="13828" max="13828" width="27.7109375" style="63" customWidth="1"/>
    <col min="13829" max="13829" width="4" style="63" customWidth="1"/>
    <col min="13830" max="13860" width="4.7109375" style="63" customWidth="1"/>
    <col min="13861" max="13861" width="8.5703125" style="63" customWidth="1"/>
    <col min="13862" max="13863" width="4.7109375" style="63" customWidth="1"/>
    <col min="13864" max="13864" width="9.42578125" style="63" customWidth="1"/>
    <col min="13865" max="13865" width="6.140625" style="63" customWidth="1"/>
    <col min="13866" max="13866" width="6.28515625" style="63" customWidth="1"/>
    <col min="13867" max="13869" width="4.7109375" style="63" customWidth="1"/>
    <col min="13870" max="13870" width="4.85546875" style="63" customWidth="1"/>
    <col min="13871" max="13871" width="7" style="63" customWidth="1"/>
    <col min="13872" max="13872" width="6.28515625" style="63" customWidth="1"/>
    <col min="13873" max="13876" width="4.7109375" style="63" customWidth="1"/>
    <col min="13877" max="13877" width="8.7109375" style="63" customWidth="1"/>
    <col min="13878" max="14080" width="9.140625" style="63"/>
    <col min="14081" max="14081" width="4" style="63" customWidth="1"/>
    <col min="14082" max="14082" width="29.5703125" style="63" customWidth="1"/>
    <col min="14083" max="14083" width="16.5703125" style="63" customWidth="1"/>
    <col min="14084" max="14084" width="27.7109375" style="63" customWidth="1"/>
    <col min="14085" max="14085" width="4" style="63" customWidth="1"/>
    <col min="14086" max="14116" width="4.7109375" style="63" customWidth="1"/>
    <col min="14117" max="14117" width="8.5703125" style="63" customWidth="1"/>
    <col min="14118" max="14119" width="4.7109375" style="63" customWidth="1"/>
    <col min="14120" max="14120" width="9.42578125" style="63" customWidth="1"/>
    <col min="14121" max="14121" width="6.140625" style="63" customWidth="1"/>
    <col min="14122" max="14122" width="6.28515625" style="63" customWidth="1"/>
    <col min="14123" max="14125" width="4.7109375" style="63" customWidth="1"/>
    <col min="14126" max="14126" width="4.85546875" style="63" customWidth="1"/>
    <col min="14127" max="14127" width="7" style="63" customWidth="1"/>
    <col min="14128" max="14128" width="6.28515625" style="63" customWidth="1"/>
    <col min="14129" max="14132" width="4.7109375" style="63" customWidth="1"/>
    <col min="14133" max="14133" width="8.7109375" style="63" customWidth="1"/>
    <col min="14134" max="14336" width="9.140625" style="63"/>
    <col min="14337" max="14337" width="4" style="63" customWidth="1"/>
    <col min="14338" max="14338" width="29.5703125" style="63" customWidth="1"/>
    <col min="14339" max="14339" width="16.5703125" style="63" customWidth="1"/>
    <col min="14340" max="14340" width="27.7109375" style="63" customWidth="1"/>
    <col min="14341" max="14341" width="4" style="63" customWidth="1"/>
    <col min="14342" max="14372" width="4.7109375" style="63" customWidth="1"/>
    <col min="14373" max="14373" width="8.5703125" style="63" customWidth="1"/>
    <col min="14374" max="14375" width="4.7109375" style="63" customWidth="1"/>
    <col min="14376" max="14376" width="9.42578125" style="63" customWidth="1"/>
    <col min="14377" max="14377" width="6.140625" style="63" customWidth="1"/>
    <col min="14378" max="14378" width="6.28515625" style="63" customWidth="1"/>
    <col min="14379" max="14381" width="4.7109375" style="63" customWidth="1"/>
    <col min="14382" max="14382" width="4.85546875" style="63" customWidth="1"/>
    <col min="14383" max="14383" width="7" style="63" customWidth="1"/>
    <col min="14384" max="14384" width="6.28515625" style="63" customWidth="1"/>
    <col min="14385" max="14388" width="4.7109375" style="63" customWidth="1"/>
    <col min="14389" max="14389" width="8.7109375" style="63" customWidth="1"/>
    <col min="14390" max="14592" width="9.140625" style="63"/>
    <col min="14593" max="14593" width="4" style="63" customWidth="1"/>
    <col min="14594" max="14594" width="29.5703125" style="63" customWidth="1"/>
    <col min="14595" max="14595" width="16.5703125" style="63" customWidth="1"/>
    <col min="14596" max="14596" width="27.7109375" style="63" customWidth="1"/>
    <col min="14597" max="14597" width="4" style="63" customWidth="1"/>
    <col min="14598" max="14628" width="4.7109375" style="63" customWidth="1"/>
    <col min="14629" max="14629" width="8.5703125" style="63" customWidth="1"/>
    <col min="14630" max="14631" width="4.7109375" style="63" customWidth="1"/>
    <col min="14632" max="14632" width="9.42578125" style="63" customWidth="1"/>
    <col min="14633" max="14633" width="6.140625" style="63" customWidth="1"/>
    <col min="14634" max="14634" width="6.28515625" style="63" customWidth="1"/>
    <col min="14635" max="14637" width="4.7109375" style="63" customWidth="1"/>
    <col min="14638" max="14638" width="4.85546875" style="63" customWidth="1"/>
    <col min="14639" max="14639" width="7" style="63" customWidth="1"/>
    <col min="14640" max="14640" width="6.28515625" style="63" customWidth="1"/>
    <col min="14641" max="14644" width="4.7109375" style="63" customWidth="1"/>
    <col min="14645" max="14645" width="8.7109375" style="63" customWidth="1"/>
    <col min="14646" max="14848" width="9.140625" style="63"/>
    <col min="14849" max="14849" width="4" style="63" customWidth="1"/>
    <col min="14850" max="14850" width="29.5703125" style="63" customWidth="1"/>
    <col min="14851" max="14851" width="16.5703125" style="63" customWidth="1"/>
    <col min="14852" max="14852" width="27.7109375" style="63" customWidth="1"/>
    <col min="14853" max="14853" width="4" style="63" customWidth="1"/>
    <col min="14854" max="14884" width="4.7109375" style="63" customWidth="1"/>
    <col min="14885" max="14885" width="8.5703125" style="63" customWidth="1"/>
    <col min="14886" max="14887" width="4.7109375" style="63" customWidth="1"/>
    <col min="14888" max="14888" width="9.42578125" style="63" customWidth="1"/>
    <col min="14889" max="14889" width="6.140625" style="63" customWidth="1"/>
    <col min="14890" max="14890" width="6.28515625" style="63" customWidth="1"/>
    <col min="14891" max="14893" width="4.7109375" style="63" customWidth="1"/>
    <col min="14894" max="14894" width="4.85546875" style="63" customWidth="1"/>
    <col min="14895" max="14895" width="7" style="63" customWidth="1"/>
    <col min="14896" max="14896" width="6.28515625" style="63" customWidth="1"/>
    <col min="14897" max="14900" width="4.7109375" style="63" customWidth="1"/>
    <col min="14901" max="14901" width="8.7109375" style="63" customWidth="1"/>
    <col min="14902" max="15104" width="9.140625" style="63"/>
    <col min="15105" max="15105" width="4" style="63" customWidth="1"/>
    <col min="15106" max="15106" width="29.5703125" style="63" customWidth="1"/>
    <col min="15107" max="15107" width="16.5703125" style="63" customWidth="1"/>
    <col min="15108" max="15108" width="27.7109375" style="63" customWidth="1"/>
    <col min="15109" max="15109" width="4" style="63" customWidth="1"/>
    <col min="15110" max="15140" width="4.7109375" style="63" customWidth="1"/>
    <col min="15141" max="15141" width="8.5703125" style="63" customWidth="1"/>
    <col min="15142" max="15143" width="4.7109375" style="63" customWidth="1"/>
    <col min="15144" max="15144" width="9.42578125" style="63" customWidth="1"/>
    <col min="15145" max="15145" width="6.140625" style="63" customWidth="1"/>
    <col min="15146" max="15146" width="6.28515625" style="63" customWidth="1"/>
    <col min="15147" max="15149" width="4.7109375" style="63" customWidth="1"/>
    <col min="15150" max="15150" width="4.85546875" style="63" customWidth="1"/>
    <col min="15151" max="15151" width="7" style="63" customWidth="1"/>
    <col min="15152" max="15152" width="6.28515625" style="63" customWidth="1"/>
    <col min="15153" max="15156" width="4.7109375" style="63" customWidth="1"/>
    <col min="15157" max="15157" width="8.7109375" style="63" customWidth="1"/>
    <col min="15158" max="15360" width="9.140625" style="63"/>
    <col min="15361" max="15361" width="4" style="63" customWidth="1"/>
    <col min="15362" max="15362" width="29.5703125" style="63" customWidth="1"/>
    <col min="15363" max="15363" width="16.5703125" style="63" customWidth="1"/>
    <col min="15364" max="15364" width="27.7109375" style="63" customWidth="1"/>
    <col min="15365" max="15365" width="4" style="63" customWidth="1"/>
    <col min="15366" max="15396" width="4.7109375" style="63" customWidth="1"/>
    <col min="15397" max="15397" width="8.5703125" style="63" customWidth="1"/>
    <col min="15398" max="15399" width="4.7109375" style="63" customWidth="1"/>
    <col min="15400" max="15400" width="9.42578125" style="63" customWidth="1"/>
    <col min="15401" max="15401" width="6.140625" style="63" customWidth="1"/>
    <col min="15402" max="15402" width="6.28515625" style="63" customWidth="1"/>
    <col min="15403" max="15405" width="4.7109375" style="63" customWidth="1"/>
    <col min="15406" max="15406" width="4.85546875" style="63" customWidth="1"/>
    <col min="15407" max="15407" width="7" style="63" customWidth="1"/>
    <col min="15408" max="15408" width="6.28515625" style="63" customWidth="1"/>
    <col min="15409" max="15412" width="4.7109375" style="63" customWidth="1"/>
    <col min="15413" max="15413" width="8.7109375" style="63" customWidth="1"/>
    <col min="15414" max="15616" width="9.140625" style="63"/>
    <col min="15617" max="15617" width="4" style="63" customWidth="1"/>
    <col min="15618" max="15618" width="29.5703125" style="63" customWidth="1"/>
    <col min="15619" max="15619" width="16.5703125" style="63" customWidth="1"/>
    <col min="15620" max="15620" width="27.7109375" style="63" customWidth="1"/>
    <col min="15621" max="15621" width="4" style="63" customWidth="1"/>
    <col min="15622" max="15652" width="4.7109375" style="63" customWidth="1"/>
    <col min="15653" max="15653" width="8.5703125" style="63" customWidth="1"/>
    <col min="15654" max="15655" width="4.7109375" style="63" customWidth="1"/>
    <col min="15656" max="15656" width="9.42578125" style="63" customWidth="1"/>
    <col min="15657" max="15657" width="6.140625" style="63" customWidth="1"/>
    <col min="15658" max="15658" width="6.28515625" style="63" customWidth="1"/>
    <col min="15659" max="15661" width="4.7109375" style="63" customWidth="1"/>
    <col min="15662" max="15662" width="4.85546875" style="63" customWidth="1"/>
    <col min="15663" max="15663" width="7" style="63" customWidth="1"/>
    <col min="15664" max="15664" width="6.28515625" style="63" customWidth="1"/>
    <col min="15665" max="15668" width="4.7109375" style="63" customWidth="1"/>
    <col min="15669" max="15669" width="8.7109375" style="63" customWidth="1"/>
    <col min="15670" max="15872" width="9.140625" style="63"/>
    <col min="15873" max="15873" width="4" style="63" customWidth="1"/>
    <col min="15874" max="15874" width="29.5703125" style="63" customWidth="1"/>
    <col min="15875" max="15875" width="16.5703125" style="63" customWidth="1"/>
    <col min="15876" max="15876" width="27.7109375" style="63" customWidth="1"/>
    <col min="15877" max="15877" width="4" style="63" customWidth="1"/>
    <col min="15878" max="15908" width="4.7109375" style="63" customWidth="1"/>
    <col min="15909" max="15909" width="8.5703125" style="63" customWidth="1"/>
    <col min="15910" max="15911" width="4.7109375" style="63" customWidth="1"/>
    <col min="15912" max="15912" width="9.42578125" style="63" customWidth="1"/>
    <col min="15913" max="15913" width="6.140625" style="63" customWidth="1"/>
    <col min="15914" max="15914" width="6.28515625" style="63" customWidth="1"/>
    <col min="15915" max="15917" width="4.7109375" style="63" customWidth="1"/>
    <col min="15918" max="15918" width="4.85546875" style="63" customWidth="1"/>
    <col min="15919" max="15919" width="7" style="63" customWidth="1"/>
    <col min="15920" max="15920" width="6.28515625" style="63" customWidth="1"/>
    <col min="15921" max="15924" width="4.7109375" style="63" customWidth="1"/>
    <col min="15925" max="15925" width="8.7109375" style="63" customWidth="1"/>
    <col min="15926" max="16128" width="9.140625" style="63"/>
    <col min="16129" max="16129" width="4" style="63" customWidth="1"/>
    <col min="16130" max="16130" width="29.5703125" style="63" customWidth="1"/>
    <col min="16131" max="16131" width="16.5703125" style="63" customWidth="1"/>
    <col min="16132" max="16132" width="27.7109375" style="63" customWidth="1"/>
    <col min="16133" max="16133" width="4" style="63" customWidth="1"/>
    <col min="16134" max="16164" width="4.7109375" style="63" customWidth="1"/>
    <col min="16165" max="16165" width="8.5703125" style="63" customWidth="1"/>
    <col min="16166" max="16167" width="4.7109375" style="63" customWidth="1"/>
    <col min="16168" max="16168" width="9.42578125" style="63" customWidth="1"/>
    <col min="16169" max="16169" width="6.140625" style="63" customWidth="1"/>
    <col min="16170" max="16170" width="6.28515625" style="63" customWidth="1"/>
    <col min="16171" max="16173" width="4.7109375" style="63" customWidth="1"/>
    <col min="16174" max="16174" width="4.85546875" style="63" customWidth="1"/>
    <col min="16175" max="16175" width="7" style="63" customWidth="1"/>
    <col min="16176" max="16176" width="6.28515625" style="63" customWidth="1"/>
    <col min="16177" max="16180" width="4.7109375" style="63" customWidth="1"/>
    <col min="16181" max="16181" width="8.7109375" style="63" customWidth="1"/>
    <col min="16182" max="16384" width="9.140625" style="63"/>
  </cols>
  <sheetData>
    <row r="1" spans="1:54" ht="12.75" customHeight="1" x14ac:dyDescent="0.2">
      <c r="A1" s="243" t="s">
        <v>16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AE1" s="244" t="s">
        <v>17</v>
      </c>
      <c r="AF1" s="245"/>
      <c r="AG1" s="245"/>
      <c r="AH1" s="245"/>
      <c r="AI1" s="245"/>
      <c r="AJ1" s="246"/>
      <c r="AL1" s="247" t="s">
        <v>18</v>
      </c>
      <c r="AM1" s="248"/>
      <c r="AN1" s="249"/>
      <c r="AO1" s="247" t="s">
        <v>19</v>
      </c>
      <c r="AP1" s="248"/>
      <c r="AQ1" s="249"/>
    </row>
    <row r="2" spans="1:54" ht="12.75" customHeight="1" x14ac:dyDescent="0.2">
      <c r="D2" s="225"/>
      <c r="E2" s="142"/>
      <c r="AE2" s="244" t="s">
        <v>21</v>
      </c>
      <c r="AF2" s="245"/>
      <c r="AG2" s="246"/>
      <c r="AH2" s="253" t="s">
        <v>22</v>
      </c>
      <c r="AI2" s="254"/>
      <c r="AJ2" s="255"/>
      <c r="AL2" s="250"/>
      <c r="AM2" s="251"/>
      <c r="AN2" s="252"/>
      <c r="AO2" s="250"/>
      <c r="AP2" s="251"/>
      <c r="AQ2" s="252"/>
    </row>
    <row r="3" spans="1:54" ht="13.5" customHeight="1" x14ac:dyDescent="0.2">
      <c r="A3" s="239" t="s">
        <v>23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71"/>
      <c r="Q3" s="71"/>
      <c r="R3" s="71"/>
      <c r="S3" s="68"/>
      <c r="T3" s="68"/>
      <c r="U3" s="68"/>
      <c r="V3" s="68"/>
      <c r="W3" s="68"/>
      <c r="AB3" s="68"/>
      <c r="AC3" s="68"/>
      <c r="AE3" s="260">
        <v>43497</v>
      </c>
      <c r="AF3" s="261"/>
      <c r="AG3" s="262"/>
      <c r="AH3" s="260">
        <v>43524</v>
      </c>
      <c r="AI3" s="261"/>
      <c r="AJ3" s="262"/>
      <c r="AK3" s="68"/>
      <c r="AL3" s="263"/>
      <c r="AM3" s="264"/>
      <c r="AN3" s="265"/>
      <c r="AO3" s="266">
        <f ca="1">TODAY()</f>
        <v>43522</v>
      </c>
      <c r="AP3" s="267"/>
      <c r="AQ3" s="268"/>
    </row>
    <row r="4" spans="1:54" ht="16.5" customHeight="1" x14ac:dyDescent="0.2">
      <c r="A4" s="68"/>
      <c r="B4" s="73"/>
      <c r="C4" s="74"/>
      <c r="D4" s="168"/>
      <c r="E4" s="143"/>
      <c r="F4" s="68"/>
      <c r="G4" s="68"/>
      <c r="H4" s="68"/>
      <c r="I4" s="270" t="s">
        <v>24</v>
      </c>
      <c r="J4" s="270"/>
      <c r="K4" s="270"/>
      <c r="L4" s="270"/>
      <c r="M4" s="270"/>
      <c r="N4" s="270"/>
      <c r="O4" s="270"/>
      <c r="P4" s="270"/>
      <c r="Q4" s="270"/>
      <c r="R4" s="270"/>
      <c r="S4" s="270"/>
      <c r="T4" s="270"/>
      <c r="U4" s="270"/>
      <c r="V4" s="153"/>
      <c r="W4" s="153"/>
      <c r="X4" s="191"/>
      <c r="Y4" s="191"/>
      <c r="Z4" s="191"/>
      <c r="AA4" s="191"/>
      <c r="AB4" s="153"/>
      <c r="AC4" s="153"/>
      <c r="AD4" s="191"/>
      <c r="AE4" s="415"/>
      <c r="AF4" s="76"/>
      <c r="AG4" s="76"/>
      <c r="AH4" s="76"/>
      <c r="AI4" s="76"/>
      <c r="AJ4" s="76"/>
      <c r="AK4" s="76"/>
      <c r="AQ4" s="77"/>
      <c r="AR4" s="77"/>
      <c r="AS4" s="77"/>
      <c r="AT4" s="77"/>
      <c r="AU4" s="77"/>
      <c r="AV4" s="77"/>
      <c r="AW4" s="77"/>
      <c r="AX4" s="77"/>
      <c r="AY4" s="77"/>
      <c r="AZ4" s="77"/>
    </row>
    <row r="5" spans="1:54" ht="18" customHeight="1" thickBot="1" x14ac:dyDescent="0.25">
      <c r="A5" s="68"/>
      <c r="B5" s="68"/>
      <c r="C5" s="69"/>
      <c r="D5" s="168"/>
      <c r="E5" s="143"/>
      <c r="F5" s="73"/>
      <c r="G5" s="73"/>
      <c r="H5" s="271" t="s">
        <v>25</v>
      </c>
      <c r="I5" s="271"/>
      <c r="J5" s="271"/>
      <c r="K5" s="271"/>
      <c r="L5" s="271"/>
      <c r="M5" s="271"/>
      <c r="N5" s="271"/>
      <c r="O5" s="271"/>
      <c r="P5" s="271"/>
      <c r="Q5" s="271"/>
      <c r="R5" s="272" t="s">
        <v>26</v>
      </c>
      <c r="S5" s="272"/>
      <c r="T5" s="272"/>
      <c r="U5" s="272"/>
      <c r="V5" s="272"/>
      <c r="W5" s="272"/>
      <c r="X5" s="272"/>
      <c r="Y5" s="272"/>
      <c r="Z5" s="272"/>
      <c r="AA5" s="272"/>
      <c r="AB5" s="272"/>
      <c r="AC5" s="272"/>
      <c r="AD5" s="272"/>
      <c r="AE5" s="272"/>
      <c r="AF5" s="272"/>
      <c r="AG5" s="272"/>
      <c r="AH5" s="272"/>
      <c r="AI5" s="272"/>
      <c r="AJ5" s="272"/>
      <c r="AK5" s="272"/>
      <c r="AL5" s="76"/>
      <c r="AM5" s="76"/>
      <c r="AN5" s="76"/>
      <c r="AO5" s="76"/>
      <c r="AP5" s="76"/>
      <c r="AQ5" s="77"/>
      <c r="AR5" s="77"/>
      <c r="AS5" s="77"/>
      <c r="AT5" s="77"/>
      <c r="AU5" s="77"/>
      <c r="AV5" s="77"/>
      <c r="AW5" s="77"/>
      <c r="AX5" s="77"/>
      <c r="AY5" s="77"/>
      <c r="AZ5" s="77"/>
    </row>
    <row r="6" spans="1:54" s="78" customFormat="1" ht="19.5" customHeight="1" thickBot="1" x14ac:dyDescent="0.25">
      <c r="A6" s="273" t="s">
        <v>27</v>
      </c>
      <c r="B6" s="344" t="s">
        <v>28</v>
      </c>
      <c r="C6" s="285" t="s">
        <v>29</v>
      </c>
      <c r="D6" s="273" t="s">
        <v>30</v>
      </c>
      <c r="E6" s="346" t="s">
        <v>4</v>
      </c>
      <c r="F6" s="289" t="s">
        <v>32</v>
      </c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  <c r="Z6" s="289"/>
      <c r="AA6" s="289"/>
      <c r="AB6" s="289"/>
      <c r="AC6" s="289"/>
      <c r="AD6" s="289"/>
      <c r="AE6" s="289"/>
      <c r="AF6" s="289"/>
      <c r="AG6" s="289"/>
      <c r="AH6" s="289"/>
      <c r="AI6" s="289"/>
      <c r="AJ6" s="289"/>
      <c r="AK6" s="290" t="s">
        <v>33</v>
      </c>
      <c r="AL6" s="281" t="s">
        <v>34</v>
      </c>
      <c r="AM6" s="258" t="s">
        <v>86</v>
      </c>
      <c r="AN6" s="283" t="s">
        <v>36</v>
      </c>
      <c r="AO6" s="258" t="s">
        <v>37</v>
      </c>
      <c r="AP6" s="256" t="s">
        <v>38</v>
      </c>
      <c r="AQ6" s="258" t="s">
        <v>39</v>
      </c>
      <c r="AR6" s="256" t="s">
        <v>40</v>
      </c>
      <c r="AS6" s="256" t="s">
        <v>41</v>
      </c>
      <c r="AT6" s="256" t="s">
        <v>42</v>
      </c>
      <c r="AU6" s="256" t="s">
        <v>43</v>
      </c>
      <c r="AV6" s="256" t="s">
        <v>44</v>
      </c>
      <c r="AW6" s="256" t="s">
        <v>45</v>
      </c>
      <c r="AX6" s="256" t="s">
        <v>46</v>
      </c>
      <c r="AY6" s="256" t="s">
        <v>47</v>
      </c>
      <c r="AZ6" s="256" t="s">
        <v>48</v>
      </c>
      <c r="BA6" s="313" t="s">
        <v>49</v>
      </c>
    </row>
    <row r="7" spans="1:54" s="78" customFormat="1" ht="105.75" customHeight="1" thickBot="1" x14ac:dyDescent="0.25">
      <c r="A7" s="274"/>
      <c r="B7" s="345"/>
      <c r="C7" s="286"/>
      <c r="D7" s="274"/>
      <c r="E7" s="347"/>
      <c r="F7" s="79">
        <v>1</v>
      </c>
      <c r="G7" s="80">
        <v>2</v>
      </c>
      <c r="H7" s="80">
        <v>3</v>
      </c>
      <c r="I7" s="80">
        <v>4</v>
      </c>
      <c r="J7" s="80">
        <v>5</v>
      </c>
      <c r="K7" s="80">
        <v>6</v>
      </c>
      <c r="L7" s="80">
        <v>7</v>
      </c>
      <c r="M7" s="80">
        <v>8</v>
      </c>
      <c r="N7" s="80">
        <v>9</v>
      </c>
      <c r="O7" s="80">
        <v>10</v>
      </c>
      <c r="P7" s="80">
        <v>11</v>
      </c>
      <c r="Q7" s="80">
        <v>12</v>
      </c>
      <c r="R7" s="80">
        <v>13</v>
      </c>
      <c r="S7" s="80">
        <v>14</v>
      </c>
      <c r="T7" s="80">
        <v>15</v>
      </c>
      <c r="U7" s="80">
        <v>16</v>
      </c>
      <c r="V7" s="80">
        <v>17</v>
      </c>
      <c r="W7" s="80">
        <v>18</v>
      </c>
      <c r="X7" s="192">
        <v>19</v>
      </c>
      <c r="Y7" s="192">
        <v>20</v>
      </c>
      <c r="Z7" s="192">
        <v>21</v>
      </c>
      <c r="AA7" s="192">
        <v>22</v>
      </c>
      <c r="AB7" s="80">
        <v>23</v>
      </c>
      <c r="AC7" s="80">
        <v>24</v>
      </c>
      <c r="AD7" s="192">
        <v>25</v>
      </c>
      <c r="AE7" s="176">
        <v>26</v>
      </c>
      <c r="AF7" s="80">
        <v>27</v>
      </c>
      <c r="AG7" s="80">
        <v>28</v>
      </c>
      <c r="AH7" s="80"/>
      <c r="AI7" s="80"/>
      <c r="AJ7" s="81"/>
      <c r="AK7" s="291"/>
      <c r="AL7" s="282"/>
      <c r="AM7" s="259"/>
      <c r="AN7" s="284"/>
      <c r="AO7" s="259"/>
      <c r="AP7" s="257"/>
      <c r="AQ7" s="259"/>
      <c r="AR7" s="257"/>
      <c r="AS7" s="257"/>
      <c r="AT7" s="257"/>
      <c r="AU7" s="257"/>
      <c r="AV7" s="257"/>
      <c r="AW7" s="257"/>
      <c r="AX7" s="257"/>
      <c r="AY7" s="257"/>
      <c r="AZ7" s="257"/>
      <c r="BA7" s="314"/>
    </row>
    <row r="8" spans="1:54" s="78" customFormat="1" ht="39" customHeight="1" thickBot="1" x14ac:dyDescent="0.25">
      <c r="A8" s="82"/>
      <c r="B8" s="83"/>
      <c r="C8" s="141"/>
      <c r="D8" s="169"/>
      <c r="E8" s="144"/>
      <c r="F8" s="85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193"/>
      <c r="Y8" s="193"/>
      <c r="Z8" s="193"/>
      <c r="AA8" s="193"/>
      <c r="AB8" s="86"/>
      <c r="AC8" s="86"/>
      <c r="AD8" s="193"/>
      <c r="AE8" s="177"/>
      <c r="AF8" s="86"/>
      <c r="AG8" s="86"/>
      <c r="AH8" s="86"/>
      <c r="AI8" s="86"/>
      <c r="AJ8" s="87"/>
      <c r="AK8" s="88" t="s">
        <v>10</v>
      </c>
      <c r="AL8" s="89" t="s">
        <v>50</v>
      </c>
      <c r="AM8" s="89" t="s">
        <v>51</v>
      </c>
      <c r="AN8" s="90" t="s">
        <v>51</v>
      </c>
      <c r="AO8" s="89"/>
      <c r="AP8" s="89" t="s">
        <v>11</v>
      </c>
      <c r="AQ8" s="89" t="s">
        <v>52</v>
      </c>
      <c r="AR8" s="89" t="s">
        <v>53</v>
      </c>
      <c r="AS8" s="89" t="s">
        <v>54</v>
      </c>
      <c r="AT8" s="89" t="s">
        <v>55</v>
      </c>
      <c r="AU8" s="89" t="s">
        <v>56</v>
      </c>
      <c r="AV8" s="89" t="s">
        <v>57</v>
      </c>
      <c r="AW8" s="89" t="s">
        <v>58</v>
      </c>
      <c r="AX8" s="89" t="s">
        <v>59</v>
      </c>
      <c r="AY8" s="89" t="s">
        <v>497</v>
      </c>
      <c r="AZ8" s="89" t="s">
        <v>60</v>
      </c>
      <c r="BA8" s="91" t="s">
        <v>61</v>
      </c>
    </row>
    <row r="9" spans="1:54" ht="15" customHeight="1" x14ac:dyDescent="0.2">
      <c r="A9" s="292">
        <v>1</v>
      </c>
      <c r="B9" s="295" t="str">
        <f>IFERROR(VLOOKUP($C9,Списки!$A$1:$C$4003,2,0),"")</f>
        <v>Вербовський Ілля Марінович</v>
      </c>
      <c r="C9" s="343" t="s">
        <v>442</v>
      </c>
      <c r="D9" s="324" t="str">
        <f>IFERROR(VLOOKUP($C9,Списки!$A$1:$C$4003,3,0),"")</f>
        <v>електромонтажник-схемник/практ.по 27,06</v>
      </c>
      <c r="E9" s="150"/>
      <c r="F9" s="92" t="s">
        <v>501</v>
      </c>
      <c r="G9" s="124" t="str">
        <f>VLOOKUP(G$7,Графік!$M$5:$P$35,3,0)</f>
        <v>ВВ</v>
      </c>
      <c r="H9" s="124" t="str">
        <f>VLOOKUP(H$7,Графік!$M$5:$P$35,3,0)</f>
        <v>ВВ</v>
      </c>
      <c r="I9" s="124" t="str">
        <f>VLOOKUP(I$7,Графік!$M$5:$P$35,3,0)</f>
        <v>Р</v>
      </c>
      <c r="J9" s="124" t="str">
        <f>VLOOKUP(J$7,Графік!$M$5:$P$35,3,0)</f>
        <v>Р</v>
      </c>
      <c r="K9" s="124" t="str">
        <f>VLOOKUP(K$7,Графік!$M$5:$P$35,3,0)</f>
        <v>Р</v>
      </c>
      <c r="L9" s="124" t="str">
        <f>VLOOKUP(L$7,Графік!$M$5:$P$35,3,0)</f>
        <v>Р</v>
      </c>
      <c r="M9" s="124" t="s">
        <v>501</v>
      </c>
      <c r="N9" s="124" t="str">
        <f>VLOOKUP(N$7,Графік!$M$5:$P$35,3,0)</f>
        <v>ВВ</v>
      </c>
      <c r="O9" s="124" t="str">
        <f>VLOOKUP(O$7,Графік!$M$5:$P$35,3,0)</f>
        <v>ВВ</v>
      </c>
      <c r="P9" s="124" t="str">
        <f>VLOOKUP(P$7,Графік!$M$5:$P$35,3,0)</f>
        <v>Р</v>
      </c>
      <c r="Q9" s="124" t="str">
        <f>VLOOKUP(Q$7,Графік!$M$5:$P$35,3,0)</f>
        <v>Р</v>
      </c>
      <c r="R9" s="124" t="s">
        <v>501</v>
      </c>
      <c r="S9" s="124" t="s">
        <v>501</v>
      </c>
      <c r="T9" s="124" t="s">
        <v>501</v>
      </c>
      <c r="U9" s="124" t="str">
        <f>VLOOKUP(U$7,Графік!$M$5:$P$35,3,0)</f>
        <v>ВВ</v>
      </c>
      <c r="V9" s="124" t="str">
        <f>VLOOKUP(V$7,Графік!$M$5:$P$35,3,0)</f>
        <v>ВВ</v>
      </c>
      <c r="W9" s="124" t="s">
        <v>534</v>
      </c>
      <c r="X9" s="159" t="s">
        <v>642</v>
      </c>
      <c r="Y9" s="159" t="s">
        <v>524</v>
      </c>
      <c r="Z9" s="159" t="s">
        <v>642</v>
      </c>
      <c r="AA9" s="159" t="s">
        <v>499</v>
      </c>
      <c r="AB9" s="124" t="s">
        <v>642</v>
      </c>
      <c r="AC9" s="124" t="s">
        <v>643</v>
      </c>
      <c r="AD9" s="159" t="s">
        <v>642</v>
      </c>
      <c r="AE9" s="188" t="s">
        <v>644</v>
      </c>
      <c r="AF9" s="124" t="s">
        <v>646</v>
      </c>
      <c r="AG9" s="124"/>
      <c r="AH9" s="124"/>
      <c r="AI9" s="124"/>
      <c r="AJ9" s="125"/>
      <c r="AK9" s="275">
        <f ca="1">SUMIF($F9:$AJ12,"Р",$F10:$AJ10)</f>
        <v>42</v>
      </c>
      <c r="AL9" s="278">
        <f ca="1">SUMIF($F11:$AJ12,"НУ",$F12:$AJ12)</f>
        <v>0</v>
      </c>
      <c r="AM9" s="304">
        <f ca="1">SUMIF(F9:AJ12,"РВ",F10:AJ10)</f>
        <v>0</v>
      </c>
      <c r="AN9" s="307">
        <f ca="1">AK9+AL9+AM9</f>
        <v>42</v>
      </c>
      <c r="AO9" s="310">
        <f>COUNTIF($F9:$AJ12,"=Р")</f>
        <v>7</v>
      </c>
      <c r="AP9" s="310">
        <f>COUNTIF($F9:$AJ12,"=ВВ")</f>
        <v>6</v>
      </c>
      <c r="AQ9" s="310">
        <f>COUNTIF($F9:$AJ12,"=В")</f>
        <v>1</v>
      </c>
      <c r="AR9" s="240">
        <f>COUNTIF($F9:$AJ12,"=НА")</f>
        <v>0</v>
      </c>
      <c r="AS9" s="240">
        <f>COUNTIF(F9:AJ12,"=ТН")</f>
        <v>0</v>
      </c>
      <c r="AT9" s="240">
        <f>COUNTIF($F9:$AJ12,"=ВД")</f>
        <v>0</v>
      </c>
      <c r="AU9" s="240">
        <f>COUNTIF($F9:$AJ12,"=ВП")</f>
        <v>0</v>
      </c>
      <c r="AV9" s="240">
        <f>COUNTIF($F9:$AJ12,"=ДД")</f>
        <v>0</v>
      </c>
      <c r="AW9" s="240">
        <f>COUNTIF($F9:$AJ12,"=П")</f>
        <v>1</v>
      </c>
      <c r="AX9" s="240">
        <f>COUNTIF($F9:$AJ12,"=ПР")</f>
        <v>0</v>
      </c>
      <c r="AY9" s="315">
        <f>COUNTIF($F9:$AJ12,"=І")</f>
        <v>0</v>
      </c>
      <c r="AZ9" s="315">
        <f>COUNTIF($F9:$AJ12,"=НЗ")</f>
        <v>5</v>
      </c>
      <c r="BA9" s="318">
        <f>IF(C9&gt;1,Графік!$P$36,"")</f>
        <v>160</v>
      </c>
    </row>
    <row r="10" spans="1:54" s="99" customFormat="1" ht="15" customHeight="1" x14ac:dyDescent="0.2">
      <c r="A10" s="293"/>
      <c r="B10" s="296"/>
      <c r="C10" s="299"/>
      <c r="D10" s="325"/>
      <c r="E10" s="151"/>
      <c r="F10" s="96" t="str">
        <f>IF(F9="Р",8,"")</f>
        <v/>
      </c>
      <c r="G10" s="97" t="str">
        <f t="shared" ref="G10:R10" si="0">IF(G9="Р",8,"")</f>
        <v/>
      </c>
      <c r="H10" s="97" t="str">
        <f t="shared" si="0"/>
        <v/>
      </c>
      <c r="I10" s="97">
        <v>7</v>
      </c>
      <c r="J10" s="97">
        <v>7</v>
      </c>
      <c r="K10" s="97">
        <v>7</v>
      </c>
      <c r="L10" s="97">
        <v>7</v>
      </c>
      <c r="M10" s="97" t="str">
        <f t="shared" si="0"/>
        <v/>
      </c>
      <c r="N10" s="97" t="str">
        <f t="shared" si="0"/>
        <v/>
      </c>
      <c r="O10" s="97" t="str">
        <f t="shared" si="0"/>
        <v/>
      </c>
      <c r="P10" s="97">
        <v>7</v>
      </c>
      <c r="Q10" s="97">
        <v>7</v>
      </c>
      <c r="R10" s="97" t="str">
        <f t="shared" si="0"/>
        <v/>
      </c>
      <c r="S10" s="97" t="str">
        <f t="shared" ref="S10:V10" si="1">IF(S9="Р",8,"")</f>
        <v/>
      </c>
      <c r="T10" s="97"/>
      <c r="U10" s="97" t="str">
        <f t="shared" si="1"/>
        <v/>
      </c>
      <c r="V10" s="97" t="str">
        <f t="shared" si="1"/>
        <v/>
      </c>
      <c r="W10" s="97"/>
      <c r="X10" s="160"/>
      <c r="Y10" s="160"/>
      <c r="Z10" s="160"/>
      <c r="AA10" s="160"/>
      <c r="AB10" s="97"/>
      <c r="AC10" s="97"/>
      <c r="AD10" s="160"/>
      <c r="AE10" s="179"/>
      <c r="AF10" s="97"/>
      <c r="AG10" s="97"/>
      <c r="AH10" s="97"/>
      <c r="AI10" s="97"/>
      <c r="AJ10" s="98"/>
      <c r="AK10" s="276"/>
      <c r="AL10" s="279"/>
      <c r="AM10" s="305"/>
      <c r="AN10" s="308"/>
      <c r="AO10" s="311"/>
      <c r="AP10" s="311"/>
      <c r="AQ10" s="311"/>
      <c r="AR10" s="241"/>
      <c r="AS10" s="241"/>
      <c r="AT10" s="241"/>
      <c r="AU10" s="241"/>
      <c r="AV10" s="241"/>
      <c r="AW10" s="241"/>
      <c r="AX10" s="241"/>
      <c r="AY10" s="316"/>
      <c r="AZ10" s="316"/>
      <c r="BA10" s="319"/>
    </row>
    <row r="11" spans="1:54" ht="15" customHeight="1" x14ac:dyDescent="0.2">
      <c r="A11" s="293"/>
      <c r="B11" s="296"/>
      <c r="C11" s="299"/>
      <c r="D11" s="325"/>
      <c r="E11" s="151"/>
      <c r="F11" s="100" t="str">
        <f>IF(F12&gt;0,"НУ","")</f>
        <v/>
      </c>
      <c r="G11" s="101" t="str">
        <f t="shared" ref="G11:V11" si="2">IF(G12&gt;0,"НУ","")</f>
        <v/>
      </c>
      <c r="H11" s="101" t="str">
        <f t="shared" si="2"/>
        <v/>
      </c>
      <c r="I11" s="101" t="str">
        <f t="shared" si="2"/>
        <v/>
      </c>
      <c r="J11" s="101" t="str">
        <f t="shared" si="2"/>
        <v/>
      </c>
      <c r="K11" s="101" t="str">
        <f t="shared" si="2"/>
        <v/>
      </c>
      <c r="L11" s="101" t="str">
        <f t="shared" si="2"/>
        <v/>
      </c>
      <c r="M11" s="101" t="str">
        <f t="shared" si="2"/>
        <v/>
      </c>
      <c r="N11" s="101" t="str">
        <f t="shared" si="2"/>
        <v/>
      </c>
      <c r="O11" s="101" t="str">
        <f t="shared" si="2"/>
        <v/>
      </c>
      <c r="P11" s="101" t="str">
        <f t="shared" si="2"/>
        <v/>
      </c>
      <c r="Q11" s="101" t="str">
        <f t="shared" si="2"/>
        <v/>
      </c>
      <c r="R11" s="101" t="str">
        <f t="shared" si="2"/>
        <v/>
      </c>
      <c r="S11" s="101" t="str">
        <f t="shared" si="2"/>
        <v/>
      </c>
      <c r="T11" s="101" t="str">
        <f t="shared" si="2"/>
        <v/>
      </c>
      <c r="U11" s="101" t="str">
        <f t="shared" si="2"/>
        <v/>
      </c>
      <c r="V11" s="101" t="str">
        <f t="shared" si="2"/>
        <v/>
      </c>
      <c r="W11" s="101"/>
      <c r="X11" s="102"/>
      <c r="Y11" s="102"/>
      <c r="Z11" s="102"/>
      <c r="AA11" s="102"/>
      <c r="AB11" s="101"/>
      <c r="AC11" s="101"/>
      <c r="AD11" s="102"/>
      <c r="AE11" s="180"/>
      <c r="AF11" s="101"/>
      <c r="AG11" s="101"/>
      <c r="AH11" s="101" t="str">
        <f t="shared" ref="AH11:AJ11" si="3">IF(AH12&gt;0,"НУ","")</f>
        <v/>
      </c>
      <c r="AI11" s="101" t="str">
        <f t="shared" si="3"/>
        <v/>
      </c>
      <c r="AJ11" s="130" t="str">
        <f t="shared" si="3"/>
        <v/>
      </c>
      <c r="AK11" s="276"/>
      <c r="AL11" s="279"/>
      <c r="AM11" s="305"/>
      <c r="AN11" s="308"/>
      <c r="AO11" s="311"/>
      <c r="AP11" s="311"/>
      <c r="AQ11" s="311"/>
      <c r="AR11" s="241"/>
      <c r="AS11" s="241"/>
      <c r="AT11" s="241"/>
      <c r="AU11" s="241"/>
      <c r="AV11" s="241"/>
      <c r="AW11" s="241"/>
      <c r="AX11" s="241"/>
      <c r="AY11" s="316"/>
      <c r="AZ11" s="316"/>
      <c r="BA11" s="319"/>
    </row>
    <row r="12" spans="1:54" s="99" customFormat="1" ht="15" customHeight="1" thickBot="1" x14ac:dyDescent="0.25">
      <c r="A12" s="294"/>
      <c r="B12" s="297"/>
      <c r="C12" s="300"/>
      <c r="D12" s="326"/>
      <c r="E12" s="152"/>
      <c r="F12" s="105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94"/>
      <c r="Y12" s="194"/>
      <c r="Z12" s="194"/>
      <c r="AA12" s="194"/>
      <c r="AB12" s="106"/>
      <c r="AC12" s="106"/>
      <c r="AD12" s="194"/>
      <c r="AE12" s="181"/>
      <c r="AF12" s="106"/>
      <c r="AG12" s="106"/>
      <c r="AH12" s="106"/>
      <c r="AI12" s="106"/>
      <c r="AJ12" s="107"/>
      <c r="AK12" s="277"/>
      <c r="AL12" s="280"/>
      <c r="AM12" s="306"/>
      <c r="AN12" s="309"/>
      <c r="AO12" s="312"/>
      <c r="AP12" s="312"/>
      <c r="AQ12" s="312"/>
      <c r="AR12" s="242"/>
      <c r="AS12" s="242"/>
      <c r="AT12" s="242"/>
      <c r="AU12" s="242"/>
      <c r="AV12" s="242"/>
      <c r="AW12" s="242"/>
      <c r="AX12" s="242"/>
      <c r="AY12" s="317"/>
      <c r="AZ12" s="317"/>
      <c r="BA12" s="320"/>
    </row>
    <row r="13" spans="1:54" ht="15" customHeight="1" x14ac:dyDescent="0.2">
      <c r="A13" s="292">
        <v>2</v>
      </c>
      <c r="B13" s="295" t="str">
        <f>IFERROR(VLOOKUP($C13,Списки!$A$1:$C$4003,2,0),"")</f>
        <v>Козан Руслана Миколаївна</v>
      </c>
      <c r="C13" s="343" t="s">
        <v>445</v>
      </c>
      <c r="D13" s="324" t="str">
        <f>IFERROR(VLOOKUP($C13,Списки!$A$1:$C$4003,3,0),"")</f>
        <v>електромонтажник-схемник/практика</v>
      </c>
      <c r="E13" s="145"/>
      <c r="F13" s="92" t="str">
        <f>VLOOKUP(F$7,Графік!$M$5:$P$35,3,0)</f>
        <v>Р</v>
      </c>
      <c r="G13" s="124" t="str">
        <f>VLOOKUP(G$7,Графік!$M$5:$P$35,3,0)</f>
        <v>ВВ</v>
      </c>
      <c r="H13" s="124" t="str">
        <f>VLOOKUP(H$7,Графік!$M$5:$P$35,3,0)</f>
        <v>ВВ</v>
      </c>
      <c r="I13" s="124" t="str">
        <f>VLOOKUP(I$7,Графік!$M$5:$P$35,3,0)</f>
        <v>Р</v>
      </c>
      <c r="J13" s="124" t="str">
        <f>VLOOKUP(J$7,Графік!$M$5:$P$35,3,0)</f>
        <v>Р</v>
      </c>
      <c r="K13" s="124" t="str">
        <f>VLOOKUP(K$7,Графік!$M$5:$P$35,3,0)</f>
        <v>Р</v>
      </c>
      <c r="L13" s="124" t="str">
        <f>VLOOKUP(L$7,Графік!$M$5:$P$35,3,0)</f>
        <v>Р</v>
      </c>
      <c r="M13" s="124" t="str">
        <f>VLOOKUP(M$7,Графік!$M$5:$P$35,3,0)</f>
        <v>Р</v>
      </c>
      <c r="N13" s="124" t="str">
        <f>VLOOKUP(N$7,Графік!$M$5:$P$35,3,0)</f>
        <v>ВВ</v>
      </c>
      <c r="O13" s="124" t="str">
        <f>VLOOKUP(O$7,Графік!$M$5:$P$35,3,0)</f>
        <v>ВВ</v>
      </c>
      <c r="P13" s="124" t="str">
        <f>VLOOKUP(P$7,Графік!$M$5:$P$35,3,0)</f>
        <v>Р</v>
      </c>
      <c r="Q13" s="124" t="str">
        <f>VLOOKUP(Q$7,Графік!$M$5:$P$35,3,0)</f>
        <v>Р</v>
      </c>
      <c r="R13" s="124" t="str">
        <f>VLOOKUP(R$7,Графік!$M$5:$P$35,3,0)</f>
        <v>Р</v>
      </c>
      <c r="S13" s="124" t="str">
        <f>VLOOKUP(S$7,Графік!$M$5:$P$35,3,0)</f>
        <v>Р</v>
      </c>
      <c r="T13" s="124" t="str">
        <f>VLOOKUP(T$7,Графік!$M$5:$P$35,3,0)</f>
        <v>Р</v>
      </c>
      <c r="U13" s="124" t="str">
        <f>VLOOKUP(U$7,Графік!$M$5:$P$35,3,0)</f>
        <v>ВВ</v>
      </c>
      <c r="V13" s="124" t="str">
        <f>VLOOKUP(V$7,Графік!$M$5:$P$35,3,0)</f>
        <v>ВВ</v>
      </c>
      <c r="W13" s="124" t="s">
        <v>534</v>
      </c>
      <c r="X13" s="159" t="s">
        <v>642</v>
      </c>
      <c r="Y13" s="159" t="s">
        <v>524</v>
      </c>
      <c r="Z13" s="159" t="s">
        <v>642</v>
      </c>
      <c r="AA13" s="159" t="s">
        <v>499</v>
      </c>
      <c r="AB13" s="124" t="s">
        <v>642</v>
      </c>
      <c r="AC13" s="124" t="s">
        <v>643</v>
      </c>
      <c r="AD13" s="159" t="s">
        <v>642</v>
      </c>
      <c r="AE13" s="188" t="s">
        <v>644</v>
      </c>
      <c r="AF13" s="124" t="s">
        <v>645</v>
      </c>
      <c r="AG13" s="124" t="s">
        <v>530</v>
      </c>
      <c r="AH13" s="124"/>
      <c r="AI13" s="124"/>
      <c r="AJ13" s="125"/>
      <c r="AK13" s="321">
        <f ca="1">SUMIF($F13:$AJ16,"Р",$F14:$AJ14)</f>
        <v>77</v>
      </c>
      <c r="AL13" s="279">
        <f ca="1">SUMIF($F15:$AJ16,"НУ",$F16:$AJ16)</f>
        <v>0</v>
      </c>
      <c r="AM13" s="305">
        <f ca="1">SUMIF(F13:AJ16,"РВ",F14:AJ14)</f>
        <v>0</v>
      </c>
      <c r="AN13" s="308">
        <f ca="1">AK13+AL13+AM13</f>
        <v>77</v>
      </c>
      <c r="AO13" s="310">
        <f t="shared" ref="AO13" si="4">COUNTIF($F13:$AJ16,"=Р")</f>
        <v>12</v>
      </c>
      <c r="AP13" s="311">
        <f>COUNTIF($F13:$AJ16,"=ВВ")</f>
        <v>6</v>
      </c>
      <c r="AQ13" s="311">
        <f>COUNTIF($F13:$AJ16,"=В")</f>
        <v>1</v>
      </c>
      <c r="AR13" s="241">
        <f>COUNTIF($F13:$AJ16,"=НА")</f>
        <v>0</v>
      </c>
      <c r="AS13" s="241">
        <f>COUNTIF(F13:AJ16,"=ТН")</f>
        <v>0</v>
      </c>
      <c r="AT13" s="241">
        <f>COUNTIF($F13:$AJ16,"=ВД")</f>
        <v>0</v>
      </c>
      <c r="AU13" s="241">
        <f>COUNTIF($F13:$AJ16,"=ВП")</f>
        <v>0</v>
      </c>
      <c r="AV13" s="241">
        <f>COUNTIF($F13:$AJ16,"=ДД")</f>
        <v>0</v>
      </c>
      <c r="AW13" s="241">
        <f>COUNTIF($F13:$AJ16,"=П")</f>
        <v>1</v>
      </c>
      <c r="AX13" s="241">
        <f>COUNTIF($F13:$AJ16,"=ПР")</f>
        <v>0</v>
      </c>
      <c r="AY13" s="316">
        <f>COUNTIF($F13:$AJ16,"=І")</f>
        <v>0</v>
      </c>
      <c r="AZ13" s="316">
        <f>COUNTIF($F13:$AJ16,"=НЗ")</f>
        <v>0</v>
      </c>
      <c r="BA13" s="318">
        <f>IF(C13&gt;1,Графік!$P$36,"")</f>
        <v>160</v>
      </c>
      <c r="BB13" s="233" t="s">
        <v>641</v>
      </c>
    </row>
    <row r="14" spans="1:54" ht="15" customHeight="1" x14ac:dyDescent="0.2">
      <c r="A14" s="293"/>
      <c r="B14" s="296"/>
      <c r="C14" s="299"/>
      <c r="D14" s="325"/>
      <c r="E14" s="146"/>
      <c r="F14" s="96">
        <v>7</v>
      </c>
      <c r="G14" s="97" t="str">
        <f t="shared" ref="G14:O14" si="5">IF(G13="Р",8,"")</f>
        <v/>
      </c>
      <c r="H14" s="97" t="str">
        <f t="shared" si="5"/>
        <v/>
      </c>
      <c r="I14" s="97">
        <v>7</v>
      </c>
      <c r="J14" s="97">
        <v>7</v>
      </c>
      <c r="K14" s="97">
        <v>7</v>
      </c>
      <c r="L14" s="97">
        <v>7</v>
      </c>
      <c r="M14" s="97">
        <v>7</v>
      </c>
      <c r="N14" s="97" t="str">
        <f t="shared" si="5"/>
        <v/>
      </c>
      <c r="O14" s="97" t="str">
        <f t="shared" si="5"/>
        <v/>
      </c>
      <c r="P14" s="97">
        <v>7</v>
      </c>
      <c r="Q14" s="97">
        <v>7</v>
      </c>
      <c r="R14" s="97">
        <v>7</v>
      </c>
      <c r="S14" s="97">
        <v>7</v>
      </c>
      <c r="T14" s="97">
        <v>7</v>
      </c>
      <c r="U14" s="97" t="str">
        <f t="shared" ref="U14:V14" si="6">IF(U13="Р",8,"")</f>
        <v/>
      </c>
      <c r="V14" s="97" t="str">
        <f t="shared" si="6"/>
        <v/>
      </c>
      <c r="X14" s="160"/>
      <c r="Y14" s="160"/>
      <c r="Z14" s="160"/>
      <c r="AA14" s="160"/>
      <c r="AB14" s="97"/>
      <c r="AC14" s="97"/>
      <c r="AD14" s="160"/>
      <c r="AE14" s="179"/>
      <c r="AF14" s="97"/>
      <c r="AG14" s="97"/>
      <c r="AH14" s="97"/>
      <c r="AI14" s="97"/>
      <c r="AJ14" s="98"/>
      <c r="AK14" s="321"/>
      <c r="AL14" s="279"/>
      <c r="AM14" s="305"/>
      <c r="AN14" s="308"/>
      <c r="AO14" s="311"/>
      <c r="AP14" s="311"/>
      <c r="AQ14" s="311"/>
      <c r="AR14" s="241"/>
      <c r="AS14" s="241"/>
      <c r="AT14" s="241"/>
      <c r="AU14" s="241"/>
      <c r="AV14" s="241"/>
      <c r="AW14" s="241"/>
      <c r="AX14" s="241"/>
      <c r="AY14" s="316"/>
      <c r="AZ14" s="316"/>
      <c r="BA14" s="319"/>
    </row>
    <row r="15" spans="1:54" ht="15" customHeight="1" x14ac:dyDescent="0.2">
      <c r="A15" s="293"/>
      <c r="B15" s="296"/>
      <c r="C15" s="299"/>
      <c r="D15" s="325"/>
      <c r="E15" s="146"/>
      <c r="F15" s="100" t="str">
        <f t="shared" ref="F15:V15" si="7">IF(F16&gt;0,"НУ","")</f>
        <v/>
      </c>
      <c r="G15" s="101" t="str">
        <f t="shared" si="7"/>
        <v/>
      </c>
      <c r="H15" s="101" t="str">
        <f t="shared" si="7"/>
        <v/>
      </c>
      <c r="I15" s="101" t="str">
        <f t="shared" si="7"/>
        <v/>
      </c>
      <c r="J15" s="101" t="str">
        <f t="shared" si="7"/>
        <v/>
      </c>
      <c r="K15" s="101" t="str">
        <f t="shared" si="7"/>
        <v/>
      </c>
      <c r="L15" s="101" t="str">
        <f t="shared" si="7"/>
        <v/>
      </c>
      <c r="M15" s="101" t="str">
        <f t="shared" si="7"/>
        <v/>
      </c>
      <c r="N15" s="101" t="str">
        <f t="shared" si="7"/>
        <v/>
      </c>
      <c r="O15" s="101" t="str">
        <f t="shared" si="7"/>
        <v/>
      </c>
      <c r="P15" s="101" t="str">
        <f t="shared" si="7"/>
        <v/>
      </c>
      <c r="Q15" s="101" t="str">
        <f t="shared" si="7"/>
        <v/>
      </c>
      <c r="R15" s="101" t="str">
        <f t="shared" si="7"/>
        <v/>
      </c>
      <c r="S15" s="101" t="str">
        <f t="shared" si="7"/>
        <v/>
      </c>
      <c r="T15" s="101" t="str">
        <f t="shared" si="7"/>
        <v/>
      </c>
      <c r="U15" s="101" t="str">
        <f t="shared" si="7"/>
        <v/>
      </c>
      <c r="V15" s="101" t="str">
        <f t="shared" si="7"/>
        <v/>
      </c>
      <c r="W15" s="101"/>
      <c r="X15" s="102"/>
      <c r="Y15" s="102"/>
      <c r="Z15" s="102"/>
      <c r="AA15" s="102"/>
      <c r="AB15" s="101"/>
      <c r="AC15" s="101"/>
      <c r="AD15" s="102"/>
      <c r="AE15" s="180"/>
      <c r="AF15" s="101"/>
      <c r="AG15" s="101"/>
      <c r="AH15" s="101" t="str">
        <f t="shared" ref="AH15:AJ75" si="8">IF(AH16&gt;0,"НУ","")</f>
        <v/>
      </c>
      <c r="AI15" s="101" t="str">
        <f t="shared" si="8"/>
        <v/>
      </c>
      <c r="AJ15" s="130" t="str">
        <f t="shared" si="8"/>
        <v/>
      </c>
      <c r="AK15" s="321"/>
      <c r="AL15" s="279"/>
      <c r="AM15" s="305"/>
      <c r="AN15" s="308"/>
      <c r="AO15" s="311"/>
      <c r="AP15" s="311"/>
      <c r="AQ15" s="311"/>
      <c r="AR15" s="241"/>
      <c r="AS15" s="241"/>
      <c r="AT15" s="241"/>
      <c r="AU15" s="241"/>
      <c r="AV15" s="241"/>
      <c r="AW15" s="241"/>
      <c r="AX15" s="241"/>
      <c r="AY15" s="316"/>
      <c r="AZ15" s="316"/>
      <c r="BA15" s="319"/>
    </row>
    <row r="16" spans="1:54" ht="15" customHeight="1" thickBot="1" x14ac:dyDescent="0.25">
      <c r="A16" s="294"/>
      <c r="B16" s="297"/>
      <c r="C16" s="300"/>
      <c r="D16" s="326"/>
      <c r="E16" s="147"/>
      <c r="F16" s="105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94"/>
      <c r="Y16" s="194"/>
      <c r="Z16" s="194"/>
      <c r="AA16" s="194"/>
      <c r="AB16" s="106"/>
      <c r="AC16" s="106"/>
      <c r="AD16" s="194"/>
      <c r="AE16" s="181"/>
      <c r="AF16" s="106"/>
      <c r="AG16" s="106"/>
      <c r="AH16" s="106"/>
      <c r="AI16" s="106"/>
      <c r="AJ16" s="107"/>
      <c r="AK16" s="322"/>
      <c r="AL16" s="280"/>
      <c r="AM16" s="306"/>
      <c r="AN16" s="309"/>
      <c r="AO16" s="312"/>
      <c r="AP16" s="312"/>
      <c r="AQ16" s="312"/>
      <c r="AR16" s="242"/>
      <c r="AS16" s="242"/>
      <c r="AT16" s="242"/>
      <c r="AU16" s="242"/>
      <c r="AV16" s="242"/>
      <c r="AW16" s="242"/>
      <c r="AX16" s="242"/>
      <c r="AY16" s="317"/>
      <c r="AZ16" s="317"/>
      <c r="BA16" s="320"/>
    </row>
    <row r="17" spans="1:53" ht="15" customHeight="1" x14ac:dyDescent="0.2">
      <c r="A17" s="292">
        <v>3</v>
      </c>
      <c r="B17" s="295" t="str">
        <f>IFERROR(VLOOKUP($C17,Списки!$A$1:$C$4003,2,0),"")</f>
        <v>Козоглодюк Микола Петрович</v>
      </c>
      <c r="C17" s="343" t="s">
        <v>447</v>
      </c>
      <c r="D17" s="324" t="str">
        <f>IFERROR(VLOOKUP($C17,Списки!$A$1:$C$4003,3,0),"")</f>
        <v>електромонтажник-схемник/практика по 27,06</v>
      </c>
      <c r="E17" s="145"/>
      <c r="F17" s="92" t="str">
        <f>VLOOKUP(F$7,Графік!$M$5:$P$35,3,0)</f>
        <v>Р</v>
      </c>
      <c r="G17" s="124" t="str">
        <f>VLOOKUP(G$7,Графік!$M$5:$P$35,3,0)</f>
        <v>ВВ</v>
      </c>
      <c r="H17" s="124" t="str">
        <f>VLOOKUP(H$7,Графік!$M$5:$P$35,3,0)</f>
        <v>ВВ</v>
      </c>
      <c r="I17" s="124" t="str">
        <f>VLOOKUP(I$7,Графік!$M$5:$P$35,3,0)</f>
        <v>Р</v>
      </c>
      <c r="J17" s="124" t="s">
        <v>501</v>
      </c>
      <c r="K17" s="124" t="str">
        <f>VLOOKUP(K$7,Графік!$M$5:$P$35,3,0)</f>
        <v>Р</v>
      </c>
      <c r="L17" s="124" t="str">
        <f>VLOOKUP(L$7,Графік!$M$5:$P$35,3,0)</f>
        <v>Р</v>
      </c>
      <c r="M17" s="124" t="s">
        <v>501</v>
      </c>
      <c r="N17" s="124" t="str">
        <f>VLOOKUP(N$7,Графік!$M$5:$P$35,3,0)</f>
        <v>ВВ</v>
      </c>
      <c r="O17" s="124" t="str">
        <f>VLOOKUP(O$7,Графік!$M$5:$P$35,3,0)</f>
        <v>ВВ</v>
      </c>
      <c r="P17" s="124" t="str">
        <f>VLOOKUP(P$7,Графік!$M$5:$P$35,3,0)</f>
        <v>Р</v>
      </c>
      <c r="Q17" s="124" t="s">
        <v>501</v>
      </c>
      <c r="R17" s="124" t="s">
        <v>501</v>
      </c>
      <c r="S17" s="124" t="str">
        <f>VLOOKUP(S$7,Графік!$M$5:$P$35,3,0)</f>
        <v>Р</v>
      </c>
      <c r="T17" s="124" t="s">
        <v>501</v>
      </c>
      <c r="U17" s="124" t="str">
        <f>VLOOKUP(U$7,Графік!$M$5:$P$35,3,0)</f>
        <v>ВВ</v>
      </c>
      <c r="V17" s="124" t="str">
        <f>VLOOKUP(V$7,Графік!$M$5:$P$35,3,0)</f>
        <v>ВВ</v>
      </c>
      <c r="W17" s="124" t="str">
        <f>VLOOKUP(W$7,Графік!$M$5:$P$35,3,0)</f>
        <v>Р</v>
      </c>
      <c r="X17" s="159" t="s">
        <v>501</v>
      </c>
      <c r="Y17" s="159" t="s">
        <v>501</v>
      </c>
      <c r="Z17" s="159" t="s">
        <v>501</v>
      </c>
      <c r="AA17" s="159" t="s">
        <v>501</v>
      </c>
      <c r="AB17" s="124" t="str">
        <f>VLOOKUP(AB$7,Графік!$M$5:$P$35,3,0)</f>
        <v>ВВ</v>
      </c>
      <c r="AC17" s="124" t="str">
        <f>VLOOKUP(AC$7,Графік!$M$5:$P$35,3,0)</f>
        <v>ВВ</v>
      </c>
      <c r="AD17" s="159" t="s">
        <v>501</v>
      </c>
      <c r="AE17" s="188" t="s">
        <v>530</v>
      </c>
      <c r="AF17" s="124" t="s">
        <v>530</v>
      </c>
      <c r="AG17" s="124" t="s">
        <v>530</v>
      </c>
      <c r="AH17" s="124"/>
      <c r="AI17" s="124"/>
      <c r="AJ17" s="125"/>
      <c r="AK17" s="321">
        <f ca="1">SUMIF($F17:$AJ20,"Р",$F18:$AJ18)</f>
        <v>49</v>
      </c>
      <c r="AL17" s="279">
        <f ca="1">SUMIF($F19:$AJ20,"НУ",$F20:$AJ20)</f>
        <v>0</v>
      </c>
      <c r="AM17" s="305">
        <f ca="1">SUMIF(F17:AJ20,"РВ",F18:AJ18)</f>
        <v>0</v>
      </c>
      <c r="AN17" s="308">
        <f ca="1">AK17+AL17+AM17</f>
        <v>49</v>
      </c>
      <c r="AO17" s="310">
        <f t="shared" ref="AO17" si="9">COUNTIF($F17:$AJ20,"=Р")</f>
        <v>7</v>
      </c>
      <c r="AP17" s="311">
        <f>COUNTIF($F17:$AJ20,"=ВВ")</f>
        <v>8</v>
      </c>
      <c r="AQ17" s="311">
        <f>COUNTIF($F17:$AJ20,"=В")</f>
        <v>0</v>
      </c>
      <c r="AR17" s="241">
        <f>COUNTIF($F17:$AJ20,"=НА")</f>
        <v>0</v>
      </c>
      <c r="AS17" s="241">
        <f>COUNTIF(F17:AJ20,"=ТН")</f>
        <v>0</v>
      </c>
      <c r="AT17" s="241">
        <f>COUNTIF($F17:$AJ20,"=ВД")</f>
        <v>0</v>
      </c>
      <c r="AU17" s="241">
        <f>COUNTIF($F17:$AJ20,"=ВП")</f>
        <v>0</v>
      </c>
      <c r="AV17" s="241">
        <f>COUNTIF($F17:$AJ20,"=ДД")</f>
        <v>0</v>
      </c>
      <c r="AW17" s="241">
        <f>COUNTIF($F17:$AJ20,"=П")</f>
        <v>0</v>
      </c>
      <c r="AX17" s="241">
        <f>COUNTIF($F17:$AJ20,"=ПР")</f>
        <v>0</v>
      </c>
      <c r="AY17" s="316">
        <f>COUNTIF($F17:$AJ20,"=І")</f>
        <v>0</v>
      </c>
      <c r="AZ17" s="316">
        <f>COUNTIF($F17:$AJ20,"=НЗ")</f>
        <v>10</v>
      </c>
      <c r="BA17" s="318">
        <f>IF(C17&gt;1,Графік!$P$36,"")</f>
        <v>160</v>
      </c>
    </row>
    <row r="18" spans="1:53" ht="15" customHeight="1" x14ac:dyDescent="0.2">
      <c r="A18" s="293"/>
      <c r="B18" s="296"/>
      <c r="C18" s="299"/>
      <c r="D18" s="325"/>
      <c r="E18" s="146"/>
      <c r="F18" s="96">
        <v>7</v>
      </c>
      <c r="G18" s="97" t="str">
        <f t="shared" ref="G18:R18" si="10">IF(G17="Р",8,"")</f>
        <v/>
      </c>
      <c r="H18" s="97" t="str">
        <f t="shared" si="10"/>
        <v/>
      </c>
      <c r="I18" s="97">
        <v>7</v>
      </c>
      <c r="J18" s="97" t="str">
        <f t="shared" si="10"/>
        <v/>
      </c>
      <c r="K18" s="97">
        <v>7</v>
      </c>
      <c r="L18" s="97">
        <v>7</v>
      </c>
      <c r="M18" s="97" t="str">
        <f t="shared" si="10"/>
        <v/>
      </c>
      <c r="N18" s="97" t="str">
        <f t="shared" si="10"/>
        <v/>
      </c>
      <c r="O18" s="97" t="str">
        <f t="shared" si="10"/>
        <v/>
      </c>
      <c r="P18" s="97">
        <v>7</v>
      </c>
      <c r="Q18" s="97"/>
      <c r="R18" s="97" t="str">
        <f t="shared" si="10"/>
        <v/>
      </c>
      <c r="S18" s="97">
        <v>7</v>
      </c>
      <c r="T18" s="97"/>
      <c r="U18" s="97" t="str">
        <f t="shared" ref="U18:V18" si="11">IF(U17="Р",8,"")</f>
        <v/>
      </c>
      <c r="V18" s="97" t="str">
        <f t="shared" si="11"/>
        <v/>
      </c>
      <c r="W18" s="97">
        <v>7</v>
      </c>
      <c r="X18" s="160"/>
      <c r="Y18" s="160"/>
      <c r="Z18" s="160"/>
      <c r="AA18" s="160"/>
      <c r="AB18" s="97"/>
      <c r="AC18" s="97"/>
      <c r="AD18" s="160"/>
      <c r="AE18" s="179"/>
      <c r="AF18" s="97"/>
      <c r="AG18" s="97"/>
      <c r="AH18" s="97"/>
      <c r="AI18" s="97"/>
      <c r="AJ18" s="98"/>
      <c r="AK18" s="321"/>
      <c r="AL18" s="279"/>
      <c r="AM18" s="305"/>
      <c r="AN18" s="308"/>
      <c r="AO18" s="311"/>
      <c r="AP18" s="311"/>
      <c r="AQ18" s="311"/>
      <c r="AR18" s="241"/>
      <c r="AS18" s="241"/>
      <c r="AT18" s="241"/>
      <c r="AU18" s="241"/>
      <c r="AV18" s="241"/>
      <c r="AW18" s="241"/>
      <c r="AX18" s="241"/>
      <c r="AY18" s="316"/>
      <c r="AZ18" s="316"/>
      <c r="BA18" s="319"/>
    </row>
    <row r="19" spans="1:53" ht="15" customHeight="1" x14ac:dyDescent="0.2">
      <c r="A19" s="293"/>
      <c r="B19" s="296"/>
      <c r="C19" s="299"/>
      <c r="D19" s="325"/>
      <c r="E19" s="146"/>
      <c r="F19" s="100" t="str">
        <f t="shared" ref="F19:V19" si="12">IF(F20&gt;0,"НУ","")</f>
        <v/>
      </c>
      <c r="G19" s="101" t="str">
        <f t="shared" si="12"/>
        <v/>
      </c>
      <c r="H19" s="101" t="str">
        <f t="shared" si="12"/>
        <v/>
      </c>
      <c r="I19" s="101" t="str">
        <f t="shared" si="12"/>
        <v/>
      </c>
      <c r="J19" s="101" t="str">
        <f t="shared" si="12"/>
        <v/>
      </c>
      <c r="K19" s="101" t="str">
        <f t="shared" si="12"/>
        <v/>
      </c>
      <c r="L19" s="101" t="str">
        <f t="shared" si="12"/>
        <v/>
      </c>
      <c r="M19" s="101" t="str">
        <f t="shared" si="12"/>
        <v/>
      </c>
      <c r="N19" s="101" t="str">
        <f t="shared" si="12"/>
        <v/>
      </c>
      <c r="O19" s="101" t="str">
        <f t="shared" si="12"/>
        <v/>
      </c>
      <c r="P19" s="101" t="str">
        <f t="shared" si="12"/>
        <v/>
      </c>
      <c r="Q19" s="101" t="str">
        <f t="shared" si="12"/>
        <v/>
      </c>
      <c r="R19" s="101" t="str">
        <f t="shared" si="12"/>
        <v/>
      </c>
      <c r="S19" s="101" t="str">
        <f t="shared" si="12"/>
        <v/>
      </c>
      <c r="T19" s="101" t="str">
        <f t="shared" si="12"/>
        <v/>
      </c>
      <c r="U19" s="101" t="str">
        <f t="shared" si="12"/>
        <v/>
      </c>
      <c r="V19" s="101" t="str">
        <f t="shared" si="12"/>
        <v/>
      </c>
      <c r="W19" s="101"/>
      <c r="X19" s="102"/>
      <c r="Y19" s="102"/>
      <c r="Z19" s="102"/>
      <c r="AA19" s="102"/>
      <c r="AB19" s="101"/>
      <c r="AC19" s="101"/>
      <c r="AD19" s="102"/>
      <c r="AE19" s="180"/>
      <c r="AF19" s="101"/>
      <c r="AG19" s="101"/>
      <c r="AH19" s="101" t="str">
        <f t="shared" si="8"/>
        <v/>
      </c>
      <c r="AI19" s="101" t="str">
        <f t="shared" si="8"/>
        <v/>
      </c>
      <c r="AJ19" s="130" t="str">
        <f t="shared" si="8"/>
        <v/>
      </c>
      <c r="AK19" s="321"/>
      <c r="AL19" s="279"/>
      <c r="AM19" s="305"/>
      <c r="AN19" s="308"/>
      <c r="AO19" s="311"/>
      <c r="AP19" s="311"/>
      <c r="AQ19" s="311"/>
      <c r="AR19" s="241"/>
      <c r="AS19" s="241"/>
      <c r="AT19" s="241"/>
      <c r="AU19" s="241"/>
      <c r="AV19" s="241"/>
      <c r="AW19" s="241"/>
      <c r="AX19" s="241"/>
      <c r="AY19" s="316"/>
      <c r="AZ19" s="316"/>
      <c r="BA19" s="319"/>
    </row>
    <row r="20" spans="1:53" ht="15" customHeight="1" thickBot="1" x14ac:dyDescent="0.25">
      <c r="A20" s="294"/>
      <c r="B20" s="297"/>
      <c r="C20" s="300"/>
      <c r="D20" s="326"/>
      <c r="E20" s="147"/>
      <c r="F20" s="105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94"/>
      <c r="Y20" s="194"/>
      <c r="Z20" s="194"/>
      <c r="AA20" s="194"/>
      <c r="AB20" s="106"/>
      <c r="AC20" s="106"/>
      <c r="AD20" s="194"/>
      <c r="AE20" s="181"/>
      <c r="AF20" s="106"/>
      <c r="AG20" s="106"/>
      <c r="AH20" s="106"/>
      <c r="AI20" s="106"/>
      <c r="AJ20" s="107"/>
      <c r="AK20" s="322"/>
      <c r="AL20" s="280"/>
      <c r="AM20" s="306"/>
      <c r="AN20" s="309"/>
      <c r="AO20" s="312"/>
      <c r="AP20" s="312"/>
      <c r="AQ20" s="312"/>
      <c r="AR20" s="242"/>
      <c r="AS20" s="242"/>
      <c r="AT20" s="242"/>
      <c r="AU20" s="242"/>
      <c r="AV20" s="242"/>
      <c r="AW20" s="242"/>
      <c r="AX20" s="242"/>
      <c r="AY20" s="317"/>
      <c r="AZ20" s="317"/>
      <c r="BA20" s="320"/>
    </row>
    <row r="21" spans="1:53" ht="15" customHeight="1" x14ac:dyDescent="0.2">
      <c r="A21" s="292">
        <v>4</v>
      </c>
      <c r="B21" s="295" t="str">
        <f>IFERROR(VLOOKUP($C21,Списки!$A$1:$C$4003,2,0),"")</f>
        <v>Лопушнян Владислав Іванович</v>
      </c>
      <c r="C21" s="343" t="s">
        <v>449</v>
      </c>
      <c r="D21" s="324" t="str">
        <f>IFERROR(VLOOKUP($C21,Списки!$A$1:$C$4003,3,0),"")</f>
        <v>електромонтажник-схемник/практика</v>
      </c>
      <c r="E21" s="145"/>
      <c r="F21" s="92" t="str">
        <f>VLOOKUP(F$7,Графік!$M$5:$P$35,3,0)</f>
        <v>Р</v>
      </c>
      <c r="G21" s="124" t="str">
        <f>VLOOKUP(G$7,Графік!$M$5:$P$35,3,0)</f>
        <v>ВВ</v>
      </c>
      <c r="H21" s="124" t="str">
        <f>VLOOKUP(H$7,Графік!$M$5:$P$35,3,0)</f>
        <v>ВВ</v>
      </c>
      <c r="I21" s="124" t="str">
        <f>VLOOKUP(I$7,Графік!$M$5:$P$35,3,0)</f>
        <v>Р</v>
      </c>
      <c r="J21" s="124" t="str">
        <f>VLOOKUP(J$7,Графік!$M$5:$P$35,3,0)</f>
        <v>Р</v>
      </c>
      <c r="K21" s="124" t="str">
        <f>VLOOKUP(K$7,Графік!$M$5:$P$35,3,0)</f>
        <v>Р</v>
      </c>
      <c r="L21" s="124" t="str">
        <f>VLOOKUP(L$7,Графік!$M$5:$P$35,3,0)</f>
        <v>Р</v>
      </c>
      <c r="M21" s="124" t="str">
        <f>VLOOKUP(M$7,Графік!$M$5:$P$35,3,0)</f>
        <v>Р</v>
      </c>
      <c r="N21" s="124" t="str">
        <f>VLOOKUP(N$7,Графік!$M$5:$P$35,3,0)</f>
        <v>ВВ</v>
      </c>
      <c r="O21" s="124" t="str">
        <f>VLOOKUP(O$7,Графік!$M$5:$P$35,3,0)</f>
        <v>ВВ</v>
      </c>
      <c r="P21" s="124" t="s">
        <v>501</v>
      </c>
      <c r="Q21" s="124" t="str">
        <f>VLOOKUP(Q$7,Графік!$M$5:$P$35,3,0)</f>
        <v>Р</v>
      </c>
      <c r="R21" s="124" t="str">
        <f>VLOOKUP(R$7,Графік!$M$5:$P$35,3,0)</f>
        <v>Р</v>
      </c>
      <c r="S21" s="124" t="str">
        <f>VLOOKUP(S$7,Графік!$M$5:$P$35,3,0)</f>
        <v>Р</v>
      </c>
      <c r="T21" s="124" t="str">
        <f>VLOOKUP(T$7,Графік!$M$5:$P$35,3,0)</f>
        <v>Р</v>
      </c>
      <c r="U21" s="124" t="str">
        <f>VLOOKUP(U$7,Графік!$M$5:$P$35,3,0)</f>
        <v>ВВ</v>
      </c>
      <c r="V21" s="124" t="str">
        <f>VLOOKUP(V$7,Графік!$M$5:$P$35,3,0)</f>
        <v>ВВ</v>
      </c>
      <c r="W21" s="124" t="s">
        <v>501</v>
      </c>
      <c r="X21" s="159" t="s">
        <v>501</v>
      </c>
      <c r="Y21" s="159" t="str">
        <f>VLOOKUP(Y$7,Графік!$M$5:$P$35,3,0)</f>
        <v>Р</v>
      </c>
      <c r="Z21" s="159" t="str">
        <f>VLOOKUP(Z$7,Графік!$M$5:$P$35,3,0)</f>
        <v>Р</v>
      </c>
      <c r="AA21" s="159" t="s">
        <v>534</v>
      </c>
      <c r="AB21" s="124" t="str">
        <f>VLOOKUP(AB$7,Графік!$M$5:$P$35,3,0)</f>
        <v>ВВ</v>
      </c>
      <c r="AC21" s="124" t="str">
        <f>VLOOKUP(AC$7,Графік!$M$5:$P$35,3,0)</f>
        <v>ВВ</v>
      </c>
      <c r="AD21" s="159" t="str">
        <f>VLOOKUP(AD$7,Графік!$M$5:$P$35,3,0)</f>
        <v>Р</v>
      </c>
      <c r="AE21" s="188" t="str">
        <f>VLOOKUP(AE$7,Графік!$M$5:$P$35,3,0)</f>
        <v>Р</v>
      </c>
      <c r="AF21" s="124" t="str">
        <f>VLOOKUP(AF$7,Графік!$M$5:$P$35,3,0)</f>
        <v>Р</v>
      </c>
      <c r="AG21" s="124" t="str">
        <f>VLOOKUP(AG$7,Графік!$M$5:$P$35,3,0)</f>
        <v>Р</v>
      </c>
      <c r="AH21" s="124"/>
      <c r="AI21" s="124"/>
      <c r="AJ21" s="125"/>
      <c r="AK21" s="321">
        <f ca="1">SUMIF($F21:$AJ24,"Р",$F22:$AJ22)</f>
        <v>98</v>
      </c>
      <c r="AL21" s="279">
        <f ca="1">SUMIF($F23:$AJ24,"НУ",$F24:$AJ24)</f>
        <v>0</v>
      </c>
      <c r="AM21" s="305">
        <f ca="1">SUMIF(F21:AJ24,"РВ",F22:AJ22)</f>
        <v>0</v>
      </c>
      <c r="AN21" s="308">
        <f ca="1">AK21+AL21+AM21</f>
        <v>98</v>
      </c>
      <c r="AO21" s="310">
        <f t="shared" ref="AO21" si="13">COUNTIF($F21:$AJ24,"=Р")</f>
        <v>16</v>
      </c>
      <c r="AP21" s="311">
        <f>COUNTIF($F21:$AJ24,"=ВВ")</f>
        <v>8</v>
      </c>
      <c r="AQ21" s="311">
        <f>COUNTIF($F21:$AJ24,"=В")</f>
        <v>0</v>
      </c>
      <c r="AR21" s="241">
        <f>COUNTIF($F21:$AJ24,"=НА")</f>
        <v>0</v>
      </c>
      <c r="AS21" s="241">
        <f>COUNTIF(F21:AJ24,"=ТН")</f>
        <v>0</v>
      </c>
      <c r="AT21" s="241">
        <f>COUNTIF($F21:$AJ24,"=ВД")</f>
        <v>0</v>
      </c>
      <c r="AU21" s="241">
        <f>COUNTIF($F21:$AJ24,"=ВП")</f>
        <v>0</v>
      </c>
      <c r="AV21" s="241">
        <f>COUNTIF($F21:$AJ24,"=ДД")</f>
        <v>0</v>
      </c>
      <c r="AW21" s="241">
        <f>COUNTIF($F21:$AJ24,"=П")</f>
        <v>1</v>
      </c>
      <c r="AX21" s="241">
        <f>COUNTIF($F21:$AJ24,"=ПР")</f>
        <v>0</v>
      </c>
      <c r="AY21" s="316">
        <f>COUNTIF($F21:$AJ24,"=І")</f>
        <v>0</v>
      </c>
      <c r="AZ21" s="316">
        <f>COUNTIF($F21:$AJ24,"=НЗ")</f>
        <v>3</v>
      </c>
      <c r="BA21" s="318">
        <f>IF(C21&gt;1,Графік!$P$36,"")</f>
        <v>160</v>
      </c>
    </row>
    <row r="22" spans="1:53" ht="15" customHeight="1" x14ac:dyDescent="0.2">
      <c r="A22" s="293"/>
      <c r="B22" s="296"/>
      <c r="C22" s="299"/>
      <c r="D22" s="325"/>
      <c r="E22" s="146"/>
      <c r="F22" s="96">
        <v>7</v>
      </c>
      <c r="G22" s="97" t="str">
        <f t="shared" ref="G22:P22" si="14">IF(G21="Р",8,"")</f>
        <v/>
      </c>
      <c r="H22" s="97" t="str">
        <f t="shared" si="14"/>
        <v/>
      </c>
      <c r="I22" s="97">
        <v>7</v>
      </c>
      <c r="J22" s="97">
        <v>7</v>
      </c>
      <c r="K22" s="97">
        <v>7</v>
      </c>
      <c r="L22" s="97">
        <v>7</v>
      </c>
      <c r="M22" s="97">
        <v>7</v>
      </c>
      <c r="N22" s="97" t="str">
        <f t="shared" si="14"/>
        <v/>
      </c>
      <c r="O22" s="97" t="str">
        <f t="shared" si="14"/>
        <v/>
      </c>
      <c r="P22" s="97" t="str">
        <f t="shared" si="14"/>
        <v/>
      </c>
      <c r="Q22" s="97">
        <v>7</v>
      </c>
      <c r="R22" s="97">
        <v>7</v>
      </c>
      <c r="S22" s="97">
        <v>7</v>
      </c>
      <c r="T22" s="97">
        <v>7</v>
      </c>
      <c r="U22" s="97" t="str">
        <f t="shared" ref="U22:V22" si="15">IF(U21="Р",8,"")</f>
        <v/>
      </c>
      <c r="V22" s="97" t="str">
        <f t="shared" si="15"/>
        <v/>
      </c>
      <c r="W22" s="97"/>
      <c r="X22" s="160"/>
      <c r="Y22" s="160">
        <v>7</v>
      </c>
      <c r="Z22" s="160">
        <v>7</v>
      </c>
      <c r="AA22" s="160"/>
      <c r="AB22" s="97"/>
      <c r="AC22" s="97"/>
      <c r="AD22" s="160">
        <v>7</v>
      </c>
      <c r="AE22" s="179">
        <v>7</v>
      </c>
      <c r="AF22" s="97"/>
      <c r="AG22" s="97"/>
      <c r="AH22" s="97"/>
      <c r="AI22" s="97"/>
      <c r="AJ22" s="98"/>
      <c r="AK22" s="321"/>
      <c r="AL22" s="279"/>
      <c r="AM22" s="305"/>
      <c r="AN22" s="308"/>
      <c r="AO22" s="311"/>
      <c r="AP22" s="311"/>
      <c r="AQ22" s="311"/>
      <c r="AR22" s="241"/>
      <c r="AS22" s="241"/>
      <c r="AT22" s="241"/>
      <c r="AU22" s="241"/>
      <c r="AV22" s="241"/>
      <c r="AW22" s="241"/>
      <c r="AX22" s="241"/>
      <c r="AY22" s="316"/>
      <c r="AZ22" s="316"/>
      <c r="BA22" s="319"/>
    </row>
    <row r="23" spans="1:53" ht="15" customHeight="1" x14ac:dyDescent="0.2">
      <c r="A23" s="293"/>
      <c r="B23" s="296"/>
      <c r="C23" s="299"/>
      <c r="D23" s="325"/>
      <c r="E23" s="146"/>
      <c r="F23" s="100" t="str">
        <f t="shared" ref="F23:V23" si="16">IF(F24&gt;0,"НУ","")</f>
        <v/>
      </c>
      <c r="G23" s="101" t="str">
        <f t="shared" si="16"/>
        <v/>
      </c>
      <c r="H23" s="101" t="str">
        <f t="shared" si="16"/>
        <v/>
      </c>
      <c r="I23" s="101" t="str">
        <f t="shared" si="16"/>
        <v/>
      </c>
      <c r="J23" s="101" t="str">
        <f t="shared" si="16"/>
        <v/>
      </c>
      <c r="K23" s="101" t="str">
        <f t="shared" si="16"/>
        <v/>
      </c>
      <c r="L23" s="101" t="str">
        <f t="shared" si="16"/>
        <v/>
      </c>
      <c r="M23" s="101" t="str">
        <f t="shared" si="16"/>
        <v/>
      </c>
      <c r="N23" s="101" t="str">
        <f t="shared" si="16"/>
        <v/>
      </c>
      <c r="O23" s="101" t="str">
        <f t="shared" si="16"/>
        <v/>
      </c>
      <c r="P23" s="101" t="str">
        <f t="shared" si="16"/>
        <v/>
      </c>
      <c r="Q23" s="101" t="str">
        <f t="shared" si="16"/>
        <v/>
      </c>
      <c r="R23" s="101" t="str">
        <f t="shared" si="16"/>
        <v/>
      </c>
      <c r="S23" s="101" t="str">
        <f t="shared" si="16"/>
        <v/>
      </c>
      <c r="T23" s="101" t="str">
        <f t="shared" si="16"/>
        <v/>
      </c>
      <c r="U23" s="101" t="str">
        <f t="shared" si="16"/>
        <v/>
      </c>
      <c r="V23" s="101" t="str">
        <f t="shared" si="16"/>
        <v/>
      </c>
      <c r="W23" s="101"/>
      <c r="X23" s="102"/>
      <c r="Y23" s="102"/>
      <c r="Z23" s="102"/>
      <c r="AA23" s="102"/>
      <c r="AB23" s="101"/>
      <c r="AC23" s="101"/>
      <c r="AD23" s="102"/>
      <c r="AE23" s="180"/>
      <c r="AF23" s="101"/>
      <c r="AG23" s="101"/>
      <c r="AH23" s="101" t="str">
        <f t="shared" si="8"/>
        <v/>
      </c>
      <c r="AI23" s="101" t="str">
        <f t="shared" si="8"/>
        <v/>
      </c>
      <c r="AJ23" s="130" t="str">
        <f t="shared" si="8"/>
        <v/>
      </c>
      <c r="AK23" s="321"/>
      <c r="AL23" s="279"/>
      <c r="AM23" s="305"/>
      <c r="AN23" s="308"/>
      <c r="AO23" s="311"/>
      <c r="AP23" s="311"/>
      <c r="AQ23" s="311"/>
      <c r="AR23" s="241"/>
      <c r="AS23" s="241"/>
      <c r="AT23" s="241"/>
      <c r="AU23" s="241"/>
      <c r="AV23" s="241"/>
      <c r="AW23" s="241"/>
      <c r="AX23" s="241"/>
      <c r="AY23" s="316"/>
      <c r="AZ23" s="316"/>
      <c r="BA23" s="319"/>
    </row>
    <row r="24" spans="1:53" ht="15" customHeight="1" thickBot="1" x14ac:dyDescent="0.25">
      <c r="A24" s="294"/>
      <c r="B24" s="297"/>
      <c r="C24" s="300"/>
      <c r="D24" s="326"/>
      <c r="E24" s="147"/>
      <c r="F24" s="105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94"/>
      <c r="Y24" s="194"/>
      <c r="Z24" s="194"/>
      <c r="AA24" s="194"/>
      <c r="AB24" s="106"/>
      <c r="AC24" s="106"/>
      <c r="AD24" s="194"/>
      <c r="AE24" s="181"/>
      <c r="AF24" s="106"/>
      <c r="AG24" s="106"/>
      <c r="AH24" s="106"/>
      <c r="AI24" s="106"/>
      <c r="AJ24" s="107"/>
      <c r="AK24" s="322"/>
      <c r="AL24" s="280"/>
      <c r="AM24" s="306"/>
      <c r="AN24" s="309"/>
      <c r="AO24" s="312"/>
      <c r="AP24" s="312"/>
      <c r="AQ24" s="312"/>
      <c r="AR24" s="242"/>
      <c r="AS24" s="242"/>
      <c r="AT24" s="242"/>
      <c r="AU24" s="242"/>
      <c r="AV24" s="242"/>
      <c r="AW24" s="242"/>
      <c r="AX24" s="242"/>
      <c r="AY24" s="317"/>
      <c r="AZ24" s="317"/>
      <c r="BA24" s="320"/>
    </row>
    <row r="25" spans="1:53" ht="15" customHeight="1" x14ac:dyDescent="0.2">
      <c r="A25" s="292">
        <v>5</v>
      </c>
      <c r="B25" s="295" t="str">
        <f>IFERROR(VLOOKUP($C25,Списки!$A$1:$C$4003,2,0),"")</f>
        <v>Мінтенко Василь Дмитрович</v>
      </c>
      <c r="C25" s="343" t="s">
        <v>451</v>
      </c>
      <c r="D25" s="324" t="str">
        <f>IFERROR(VLOOKUP($C25,Списки!$A$1:$C$4003,3,0),"")</f>
        <v xml:space="preserve">електромонтажник-схемник/практика </v>
      </c>
      <c r="E25" s="145"/>
      <c r="F25" s="92" t="s">
        <v>501</v>
      </c>
      <c r="G25" s="124" t="str">
        <f>VLOOKUP(G$7,Графік!$M$5:$P$35,3,0)</f>
        <v>ВВ</v>
      </c>
      <c r="H25" s="124" t="str">
        <f>VLOOKUP(H$7,Графік!$M$5:$P$35,3,0)</f>
        <v>ВВ</v>
      </c>
      <c r="I25" s="124" t="str">
        <f>VLOOKUP(I$7,Графік!$M$5:$P$35,3,0)</f>
        <v>Р</v>
      </c>
      <c r="J25" s="124" t="str">
        <f>VLOOKUP(J$7,Графік!$M$5:$P$35,3,0)</f>
        <v>Р</v>
      </c>
      <c r="K25" s="124" t="str">
        <f>VLOOKUP(K$7,Графік!$M$5:$P$35,3,0)</f>
        <v>Р</v>
      </c>
      <c r="L25" s="124" t="s">
        <v>501</v>
      </c>
      <c r="M25" s="124" t="str">
        <f>VLOOKUP(M$7,Графік!$M$5:$P$35,3,0)</f>
        <v>Р</v>
      </c>
      <c r="N25" s="124" t="str">
        <f>VLOOKUP(N$7,Графік!$M$5:$P$35,3,0)</f>
        <v>ВВ</v>
      </c>
      <c r="O25" s="124" t="str">
        <f>VLOOKUP(O$7,Графік!$M$5:$P$35,3,0)</f>
        <v>ВВ</v>
      </c>
      <c r="P25" s="124" t="str">
        <f>VLOOKUP(P$7,Графік!$M$5:$P$35,3,0)</f>
        <v>Р</v>
      </c>
      <c r="Q25" s="124" t="str">
        <f>VLOOKUP(Q$7,Графік!$M$5:$P$35,3,0)</f>
        <v>Р</v>
      </c>
      <c r="R25" s="124" t="str">
        <f>VLOOKUP(R$7,Графік!$M$5:$P$35,3,0)</f>
        <v>Р</v>
      </c>
      <c r="S25" s="124" t="str">
        <f>VLOOKUP(S$7,Графік!$M$5:$P$35,3,0)</f>
        <v>Р</v>
      </c>
      <c r="T25" s="124" t="str">
        <f>VLOOKUP(T$7,Графік!$M$5:$P$35,3,0)</f>
        <v>Р</v>
      </c>
      <c r="U25" s="124" t="str">
        <f>VLOOKUP(U$7,Графік!$M$5:$P$35,3,0)</f>
        <v>ВВ</v>
      </c>
      <c r="V25" s="124" t="str">
        <f>VLOOKUP(V$7,Графік!$M$5:$P$35,3,0)</f>
        <v>ВВ</v>
      </c>
      <c r="W25" s="124" t="str">
        <f>VLOOKUP(W$7,Графік!$M$5:$P$35,3,0)</f>
        <v>Р</v>
      </c>
      <c r="X25" s="159" t="s">
        <v>501</v>
      </c>
      <c r="Y25" s="159" t="s">
        <v>501</v>
      </c>
      <c r="Z25" s="159" t="s">
        <v>501</v>
      </c>
      <c r="AA25" s="159" t="s">
        <v>501</v>
      </c>
      <c r="AB25" s="124" t="str">
        <f>VLOOKUP(AB$7,Графік!$M$5:$P$35,3,0)</f>
        <v>ВВ</v>
      </c>
      <c r="AC25" s="124" t="str">
        <f>VLOOKUP(AC$7,Графік!$M$5:$P$35,3,0)</f>
        <v>ВВ</v>
      </c>
      <c r="AD25" s="159" t="s">
        <v>501</v>
      </c>
      <c r="AE25" s="188" t="s">
        <v>530</v>
      </c>
      <c r="AF25" s="124" t="s">
        <v>530</v>
      </c>
      <c r="AG25" s="124" t="s">
        <v>530</v>
      </c>
      <c r="AH25" s="124"/>
      <c r="AI25" s="124"/>
      <c r="AJ25" s="125"/>
      <c r="AK25" s="321">
        <f ca="1">SUMIF($F25:$AJ28,"Р",$F26:$AJ26)</f>
        <v>78</v>
      </c>
      <c r="AL25" s="279">
        <f ca="1">SUMIF($F27:$AJ28,"НУ",$F28:$AJ28)</f>
        <v>0</v>
      </c>
      <c r="AM25" s="305">
        <f ca="1">SUMIF(F25:AJ28,"РВ",F26:AJ26)</f>
        <v>0</v>
      </c>
      <c r="AN25" s="308">
        <f ca="1">AK25+AL25+AM25</f>
        <v>78</v>
      </c>
      <c r="AO25" s="310">
        <f t="shared" ref="AO25" si="17">COUNTIF($F25:$AJ28,"=Р")</f>
        <v>10</v>
      </c>
      <c r="AP25" s="311">
        <f>COUNTIF($F25:$AJ28,"=ВВ")</f>
        <v>8</v>
      </c>
      <c r="AQ25" s="311">
        <f>COUNTIF($F25:$AJ28,"=В")</f>
        <v>0</v>
      </c>
      <c r="AR25" s="241">
        <f>COUNTIF($F25:$AJ28,"=НА")</f>
        <v>0</v>
      </c>
      <c r="AS25" s="241">
        <f>COUNTIF(F25:AJ28,"=ТН")</f>
        <v>0</v>
      </c>
      <c r="AT25" s="241">
        <f>COUNTIF($F25:$AJ28,"=ВД")</f>
        <v>0</v>
      </c>
      <c r="AU25" s="241">
        <f>COUNTIF($F25:$AJ28,"=ВП")</f>
        <v>0</v>
      </c>
      <c r="AV25" s="241">
        <f>COUNTIF($F25:$AJ28,"=ДД")</f>
        <v>0</v>
      </c>
      <c r="AW25" s="241">
        <f>COUNTIF($F25:$AJ28,"=П")</f>
        <v>0</v>
      </c>
      <c r="AX25" s="241">
        <f>COUNTIF($F25:$AJ28,"=ПР")</f>
        <v>0</v>
      </c>
      <c r="AY25" s="316">
        <f>COUNTIF($F25:$AJ28,"=І")</f>
        <v>0</v>
      </c>
      <c r="AZ25" s="316">
        <f>COUNTIF($F25:$AJ28,"=НЗ")</f>
        <v>7</v>
      </c>
      <c r="BA25" s="318">
        <f>IF(C25&gt;1,Графік!$P$36,"")</f>
        <v>160</v>
      </c>
    </row>
    <row r="26" spans="1:53" ht="15" customHeight="1" x14ac:dyDescent="0.2">
      <c r="A26" s="293"/>
      <c r="B26" s="296"/>
      <c r="C26" s="299"/>
      <c r="D26" s="325"/>
      <c r="E26" s="146"/>
      <c r="F26" s="96" t="str">
        <f t="shared" ref="F26:R26" si="18">IF(F25="Р",8,"")</f>
        <v/>
      </c>
      <c r="G26" s="97" t="str">
        <f t="shared" si="18"/>
        <v/>
      </c>
      <c r="H26" s="97" t="str">
        <f t="shared" si="18"/>
        <v/>
      </c>
      <c r="I26" s="97">
        <f t="shared" si="18"/>
        <v>8</v>
      </c>
      <c r="J26" s="97">
        <f t="shared" si="18"/>
        <v>8</v>
      </c>
      <c r="K26" s="97">
        <f t="shared" si="18"/>
        <v>8</v>
      </c>
      <c r="L26" s="97" t="str">
        <f t="shared" si="18"/>
        <v/>
      </c>
      <c r="M26" s="97">
        <v>7</v>
      </c>
      <c r="N26" s="97" t="str">
        <f t="shared" si="18"/>
        <v/>
      </c>
      <c r="O26" s="97" t="str">
        <f t="shared" si="18"/>
        <v/>
      </c>
      <c r="P26" s="97">
        <v>7</v>
      </c>
      <c r="Q26" s="97">
        <f t="shared" si="18"/>
        <v>8</v>
      </c>
      <c r="R26" s="97">
        <f t="shared" si="18"/>
        <v>8</v>
      </c>
      <c r="S26" s="97">
        <f t="shared" ref="S26:V26" si="19">IF(S25="Р",8,"")</f>
        <v>8</v>
      </c>
      <c r="T26" s="97">
        <f t="shared" si="19"/>
        <v>8</v>
      </c>
      <c r="U26" s="97" t="str">
        <f t="shared" si="19"/>
        <v/>
      </c>
      <c r="V26" s="97" t="str">
        <f t="shared" si="19"/>
        <v/>
      </c>
      <c r="W26" s="97">
        <f t="shared" ref="W26" si="20">IF(W25="Р",8,"")</f>
        <v>8</v>
      </c>
      <c r="X26" s="160"/>
      <c r="Y26" s="160"/>
      <c r="Z26" s="160"/>
      <c r="AA26" s="160"/>
      <c r="AB26" s="97"/>
      <c r="AC26" s="97"/>
      <c r="AD26" s="160"/>
      <c r="AE26" s="179"/>
      <c r="AF26" s="97"/>
      <c r="AG26" s="97"/>
      <c r="AH26" s="97"/>
      <c r="AI26" s="97"/>
      <c r="AJ26" s="98"/>
      <c r="AK26" s="321"/>
      <c r="AL26" s="279"/>
      <c r="AM26" s="305"/>
      <c r="AN26" s="308"/>
      <c r="AO26" s="311"/>
      <c r="AP26" s="311"/>
      <c r="AQ26" s="311"/>
      <c r="AR26" s="241"/>
      <c r="AS26" s="241"/>
      <c r="AT26" s="241"/>
      <c r="AU26" s="241"/>
      <c r="AV26" s="241"/>
      <c r="AW26" s="241"/>
      <c r="AX26" s="241"/>
      <c r="AY26" s="316"/>
      <c r="AZ26" s="316"/>
      <c r="BA26" s="319"/>
    </row>
    <row r="27" spans="1:53" ht="15" customHeight="1" x14ac:dyDescent="0.2">
      <c r="A27" s="293"/>
      <c r="B27" s="296"/>
      <c r="C27" s="299"/>
      <c r="D27" s="325"/>
      <c r="E27" s="146"/>
      <c r="F27" s="100" t="str">
        <f t="shared" ref="F27:V27" si="21">IF(F28&gt;0,"НУ","")</f>
        <v/>
      </c>
      <c r="G27" s="101" t="str">
        <f t="shared" si="21"/>
        <v/>
      </c>
      <c r="H27" s="101" t="str">
        <f t="shared" si="21"/>
        <v/>
      </c>
      <c r="I27" s="101" t="str">
        <f t="shared" si="21"/>
        <v/>
      </c>
      <c r="J27" s="101" t="str">
        <f t="shared" si="21"/>
        <v/>
      </c>
      <c r="K27" s="101" t="str">
        <f t="shared" si="21"/>
        <v/>
      </c>
      <c r="L27" s="101" t="str">
        <f t="shared" si="21"/>
        <v/>
      </c>
      <c r="M27" s="101" t="str">
        <f t="shared" si="21"/>
        <v/>
      </c>
      <c r="N27" s="101" t="str">
        <f t="shared" si="21"/>
        <v/>
      </c>
      <c r="O27" s="101" t="str">
        <f t="shared" si="21"/>
        <v/>
      </c>
      <c r="P27" s="101" t="str">
        <f t="shared" si="21"/>
        <v/>
      </c>
      <c r="Q27" s="101" t="str">
        <f t="shared" si="21"/>
        <v/>
      </c>
      <c r="R27" s="101" t="str">
        <f t="shared" si="21"/>
        <v/>
      </c>
      <c r="S27" s="101" t="str">
        <f t="shared" si="21"/>
        <v/>
      </c>
      <c r="T27" s="101" t="str">
        <f t="shared" si="21"/>
        <v/>
      </c>
      <c r="U27" s="101" t="str">
        <f t="shared" si="21"/>
        <v/>
      </c>
      <c r="V27" s="101" t="str">
        <f t="shared" si="21"/>
        <v/>
      </c>
      <c r="W27" s="101"/>
      <c r="X27" s="102"/>
      <c r="Y27" s="102"/>
      <c r="Z27" s="102"/>
      <c r="AA27" s="102"/>
      <c r="AB27" s="101"/>
      <c r="AC27" s="101"/>
      <c r="AD27" s="102"/>
      <c r="AE27" s="180"/>
      <c r="AF27" s="101"/>
      <c r="AG27" s="101"/>
      <c r="AH27" s="101" t="str">
        <f t="shared" si="8"/>
        <v/>
      </c>
      <c r="AI27" s="101" t="str">
        <f t="shared" si="8"/>
        <v/>
      </c>
      <c r="AJ27" s="130" t="str">
        <f t="shared" si="8"/>
        <v/>
      </c>
      <c r="AK27" s="321"/>
      <c r="AL27" s="279"/>
      <c r="AM27" s="305"/>
      <c r="AN27" s="308"/>
      <c r="AO27" s="311"/>
      <c r="AP27" s="311"/>
      <c r="AQ27" s="311"/>
      <c r="AR27" s="241"/>
      <c r="AS27" s="241"/>
      <c r="AT27" s="241"/>
      <c r="AU27" s="241"/>
      <c r="AV27" s="241"/>
      <c r="AW27" s="241"/>
      <c r="AX27" s="241"/>
      <c r="AY27" s="316"/>
      <c r="AZ27" s="316"/>
      <c r="BA27" s="319"/>
    </row>
    <row r="28" spans="1:53" ht="15" customHeight="1" thickBot="1" x14ac:dyDescent="0.25">
      <c r="A28" s="294"/>
      <c r="B28" s="297"/>
      <c r="C28" s="300"/>
      <c r="D28" s="326"/>
      <c r="E28" s="147"/>
      <c r="F28" s="105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94"/>
      <c r="Y28" s="194"/>
      <c r="Z28" s="194"/>
      <c r="AA28" s="194"/>
      <c r="AB28" s="106"/>
      <c r="AC28" s="106"/>
      <c r="AD28" s="194"/>
      <c r="AE28" s="181"/>
      <c r="AF28" s="106"/>
      <c r="AG28" s="106"/>
      <c r="AH28" s="106"/>
      <c r="AI28" s="106"/>
      <c r="AJ28" s="107"/>
      <c r="AK28" s="322"/>
      <c r="AL28" s="280"/>
      <c r="AM28" s="306"/>
      <c r="AN28" s="309"/>
      <c r="AO28" s="312"/>
      <c r="AP28" s="312"/>
      <c r="AQ28" s="312"/>
      <c r="AR28" s="242"/>
      <c r="AS28" s="242"/>
      <c r="AT28" s="242"/>
      <c r="AU28" s="242"/>
      <c r="AV28" s="242"/>
      <c r="AW28" s="242"/>
      <c r="AX28" s="242"/>
      <c r="AY28" s="317"/>
      <c r="AZ28" s="317"/>
      <c r="BA28" s="320"/>
    </row>
    <row r="29" spans="1:53" ht="15" customHeight="1" x14ac:dyDescent="0.2">
      <c r="A29" s="292">
        <v>6</v>
      </c>
      <c r="B29" s="295" t="str">
        <f>IFERROR(VLOOKUP($C29,Списки!$A$1:$C$4003,2,0),"")</f>
        <v>Романик Павло Романович</v>
      </c>
      <c r="C29" s="343" t="s">
        <v>453</v>
      </c>
      <c r="D29" s="324" t="str">
        <f>IFERROR(VLOOKUP($C29,Списки!$A$1:$C$4003,3,0),"")</f>
        <v>електромонтажник-схемник/практика по 27,06</v>
      </c>
      <c r="E29" s="145"/>
      <c r="F29" s="92" t="str">
        <f>VLOOKUP(F$7,Графік!$M$5:$P$35,3,0)</f>
        <v>Р</v>
      </c>
      <c r="G29" s="124" t="str">
        <f>VLOOKUP(G$7,Графік!$M$5:$P$35,3,0)</f>
        <v>ВВ</v>
      </c>
      <c r="H29" s="124" t="str">
        <f>VLOOKUP(H$7,Графік!$M$5:$P$35,3,0)</f>
        <v>ВВ</v>
      </c>
      <c r="I29" s="124" t="str">
        <f>VLOOKUP(I$7,Графік!$M$5:$P$35,3,0)</f>
        <v>Р</v>
      </c>
      <c r="J29" s="124" t="str">
        <f>VLOOKUP(J$7,Графік!$M$5:$P$35,3,0)</f>
        <v>Р</v>
      </c>
      <c r="K29" s="124" t="str">
        <f>VLOOKUP(K$7,Графік!$M$5:$P$35,3,0)</f>
        <v>Р</v>
      </c>
      <c r="L29" s="124" t="str">
        <f>VLOOKUP(L$7,Графік!$M$5:$P$35,3,0)</f>
        <v>Р</v>
      </c>
      <c r="M29" s="124" t="str">
        <f>VLOOKUP(M$7,Графік!$M$5:$P$35,3,0)</f>
        <v>Р</v>
      </c>
      <c r="N29" s="124" t="str">
        <f>VLOOKUP(N$7,Графік!$M$5:$P$35,3,0)</f>
        <v>ВВ</v>
      </c>
      <c r="O29" s="124" t="str">
        <f>VLOOKUP(O$7,Графік!$M$5:$P$35,3,0)</f>
        <v>ВВ</v>
      </c>
      <c r="P29" s="124" t="str">
        <f>VLOOKUP(P$7,Графік!$M$5:$P$35,3,0)</f>
        <v>Р</v>
      </c>
      <c r="Q29" s="124" t="s">
        <v>501</v>
      </c>
      <c r="R29" s="124" t="s">
        <v>501</v>
      </c>
      <c r="S29" s="124" t="str">
        <f>VLOOKUP(S$7,Графік!$M$5:$P$35,3,0)</f>
        <v>Р</v>
      </c>
      <c r="T29" s="124" t="s">
        <v>501</v>
      </c>
      <c r="U29" s="124" t="str">
        <f>VLOOKUP(U$7,Графік!$M$5:$P$35,3,0)</f>
        <v>ВВ</v>
      </c>
      <c r="V29" s="124" t="str">
        <f>VLOOKUP(V$7,Графік!$M$5:$P$35,3,0)</f>
        <v>ВВ</v>
      </c>
      <c r="W29" s="124" t="str">
        <f>VLOOKUP(W$7,Графік!$M$5:$P$35,3,0)</f>
        <v>Р</v>
      </c>
      <c r="X29" s="159" t="str">
        <f>VLOOKUP(X$7,Графік!$M$5:$P$35,3,0)</f>
        <v>Р</v>
      </c>
      <c r="Y29" s="159" t="str">
        <f>VLOOKUP(Y$7,Графік!$M$5:$P$35,3,0)</f>
        <v>Р</v>
      </c>
      <c r="Z29" s="159" t="s">
        <v>501</v>
      </c>
      <c r="AA29" s="159" t="s">
        <v>534</v>
      </c>
      <c r="AB29" s="124" t="str">
        <f>VLOOKUP(AB$7,Графік!$M$5:$P$35,3,0)</f>
        <v>ВВ</v>
      </c>
      <c r="AC29" s="124" t="str">
        <f>VLOOKUP(AC$7,Графік!$M$5:$P$35,3,0)</f>
        <v>ВВ</v>
      </c>
      <c r="AD29" s="159" t="str">
        <f>VLOOKUP(AD$7,Графік!$M$5:$P$35,3,0)</f>
        <v>Р</v>
      </c>
      <c r="AE29" s="188" t="str">
        <f>VLOOKUP(AE$7,Графік!$M$5:$P$35,3,0)</f>
        <v>Р</v>
      </c>
      <c r="AF29" s="124" t="str">
        <f>VLOOKUP(AF$7,Графік!$M$5:$P$35,3,0)</f>
        <v>Р</v>
      </c>
      <c r="AG29" s="124" t="str">
        <f>VLOOKUP(AG$7,Графік!$M$5:$P$35,3,0)</f>
        <v>Р</v>
      </c>
      <c r="AH29" s="124"/>
      <c r="AI29" s="124"/>
      <c r="AJ29" s="125"/>
      <c r="AK29" s="321">
        <f ca="1">SUMIF($F29:$AJ32,"Р",$F30:$AJ30)</f>
        <v>91</v>
      </c>
      <c r="AL29" s="279">
        <f ca="1">SUMIF($F31:$AJ32,"НУ",$F32:$AJ32)</f>
        <v>0</v>
      </c>
      <c r="AM29" s="305">
        <f ca="1">SUMIF(F29:AJ32,"РВ",F30:AJ30)</f>
        <v>0</v>
      </c>
      <c r="AN29" s="308">
        <f ca="1">AK29+AL29+AM29</f>
        <v>91</v>
      </c>
      <c r="AO29" s="310">
        <f t="shared" ref="AO29" si="22">COUNTIF($F29:$AJ32,"=Р")</f>
        <v>15</v>
      </c>
      <c r="AP29" s="311">
        <f>COUNTIF($F29:$AJ32,"=ВВ")</f>
        <v>8</v>
      </c>
      <c r="AQ29" s="311">
        <f>COUNTIF($F29:$AJ32,"=В")</f>
        <v>0</v>
      </c>
      <c r="AR29" s="241">
        <f>COUNTIF($F29:$AJ32,"=НА")</f>
        <v>0</v>
      </c>
      <c r="AS29" s="241">
        <f>COUNTIF(F29:AJ32,"=ТН")</f>
        <v>0</v>
      </c>
      <c r="AT29" s="241">
        <f>COUNTIF($F29:$AJ32,"=ВД")</f>
        <v>0</v>
      </c>
      <c r="AU29" s="241">
        <f>COUNTIF($F29:$AJ32,"=ВП")</f>
        <v>0</v>
      </c>
      <c r="AV29" s="241">
        <f>COUNTIF($F29:$AJ32,"=ДД")</f>
        <v>0</v>
      </c>
      <c r="AW29" s="241">
        <f>COUNTIF($F29:$AJ32,"=П")</f>
        <v>1</v>
      </c>
      <c r="AX29" s="241">
        <f>COUNTIF($F29:$AJ32,"=ПР")</f>
        <v>0</v>
      </c>
      <c r="AY29" s="316">
        <f>COUNTIF($F29:$AJ32,"=І")</f>
        <v>0</v>
      </c>
      <c r="AZ29" s="316">
        <f>COUNTIF($F29:$AJ32,"=НЗ")</f>
        <v>4</v>
      </c>
      <c r="BA29" s="318">
        <f>IF(C29&gt;1,Графік!$P$36,"")</f>
        <v>160</v>
      </c>
    </row>
    <row r="30" spans="1:53" ht="15" customHeight="1" x14ac:dyDescent="0.2">
      <c r="A30" s="293"/>
      <c r="B30" s="296"/>
      <c r="C30" s="299"/>
      <c r="D30" s="325"/>
      <c r="E30" s="146"/>
      <c r="F30" s="96">
        <v>7</v>
      </c>
      <c r="G30" s="97" t="str">
        <f t="shared" ref="G30:R30" si="23">IF(G29="Р",8,"")</f>
        <v/>
      </c>
      <c r="H30" s="97" t="str">
        <f t="shared" si="23"/>
        <v/>
      </c>
      <c r="I30" s="97">
        <v>7</v>
      </c>
      <c r="J30" s="97">
        <v>7</v>
      </c>
      <c r="K30" s="97">
        <v>7</v>
      </c>
      <c r="L30" s="97">
        <v>7</v>
      </c>
      <c r="M30" s="97">
        <v>7</v>
      </c>
      <c r="N30" s="97" t="str">
        <f t="shared" si="23"/>
        <v/>
      </c>
      <c r="O30" s="97" t="str">
        <f t="shared" si="23"/>
        <v/>
      </c>
      <c r="P30" s="97">
        <v>7</v>
      </c>
      <c r="Q30" s="97" t="str">
        <f t="shared" si="23"/>
        <v/>
      </c>
      <c r="R30" s="97" t="str">
        <f t="shared" si="23"/>
        <v/>
      </c>
      <c r="S30" s="97">
        <v>7</v>
      </c>
      <c r="T30" s="97"/>
      <c r="U30" s="97" t="str">
        <f t="shared" ref="U30:V30" si="24">IF(U29="Р",8,"")</f>
        <v/>
      </c>
      <c r="V30" s="97" t="str">
        <f t="shared" si="24"/>
        <v/>
      </c>
      <c r="W30" s="97">
        <v>7</v>
      </c>
      <c r="X30" s="160">
        <v>7</v>
      </c>
      <c r="Y30" s="160">
        <v>7</v>
      </c>
      <c r="Z30" s="160"/>
      <c r="AA30" s="160"/>
      <c r="AB30" s="97"/>
      <c r="AC30" s="97"/>
      <c r="AD30" s="160">
        <v>7</v>
      </c>
      <c r="AE30" s="179">
        <v>7</v>
      </c>
      <c r="AF30" s="97"/>
      <c r="AG30" s="97"/>
      <c r="AH30" s="97"/>
      <c r="AI30" s="97"/>
      <c r="AJ30" s="98"/>
      <c r="AK30" s="321"/>
      <c r="AL30" s="279"/>
      <c r="AM30" s="305"/>
      <c r="AN30" s="308"/>
      <c r="AO30" s="311"/>
      <c r="AP30" s="311"/>
      <c r="AQ30" s="311"/>
      <c r="AR30" s="241"/>
      <c r="AS30" s="241"/>
      <c r="AT30" s="241"/>
      <c r="AU30" s="241"/>
      <c r="AV30" s="241"/>
      <c r="AW30" s="241"/>
      <c r="AX30" s="241"/>
      <c r="AY30" s="316"/>
      <c r="AZ30" s="316"/>
      <c r="BA30" s="319"/>
    </row>
    <row r="31" spans="1:53" ht="15" customHeight="1" x14ac:dyDescent="0.2">
      <c r="A31" s="293"/>
      <c r="B31" s="296"/>
      <c r="C31" s="299"/>
      <c r="D31" s="325"/>
      <c r="E31" s="146"/>
      <c r="F31" s="100" t="str">
        <f t="shared" ref="F31:V31" si="25">IF(F32&gt;0,"НУ","")</f>
        <v/>
      </c>
      <c r="G31" s="101" t="str">
        <f t="shared" si="25"/>
        <v/>
      </c>
      <c r="H31" s="101" t="str">
        <f t="shared" si="25"/>
        <v/>
      </c>
      <c r="I31" s="101" t="str">
        <f t="shared" si="25"/>
        <v/>
      </c>
      <c r="J31" s="101" t="str">
        <f t="shared" si="25"/>
        <v/>
      </c>
      <c r="K31" s="101" t="str">
        <f t="shared" si="25"/>
        <v/>
      </c>
      <c r="L31" s="101" t="str">
        <f t="shared" si="25"/>
        <v/>
      </c>
      <c r="M31" s="101" t="str">
        <f t="shared" si="25"/>
        <v/>
      </c>
      <c r="N31" s="101" t="str">
        <f t="shared" si="25"/>
        <v/>
      </c>
      <c r="O31" s="101" t="str">
        <f t="shared" si="25"/>
        <v/>
      </c>
      <c r="P31" s="101" t="str">
        <f t="shared" si="25"/>
        <v/>
      </c>
      <c r="Q31" s="101" t="str">
        <f t="shared" si="25"/>
        <v/>
      </c>
      <c r="R31" s="101" t="str">
        <f t="shared" si="25"/>
        <v/>
      </c>
      <c r="S31" s="101" t="str">
        <f t="shared" si="25"/>
        <v/>
      </c>
      <c r="T31" s="101" t="str">
        <f t="shared" si="25"/>
        <v/>
      </c>
      <c r="U31" s="101" t="str">
        <f t="shared" si="25"/>
        <v/>
      </c>
      <c r="V31" s="101" t="str">
        <f t="shared" si="25"/>
        <v/>
      </c>
      <c r="W31" s="101"/>
      <c r="X31" s="102"/>
      <c r="Y31" s="102"/>
      <c r="Z31" s="102"/>
      <c r="AA31" s="102"/>
      <c r="AB31" s="101"/>
      <c r="AC31" s="101"/>
      <c r="AD31" s="102"/>
      <c r="AE31" s="180"/>
      <c r="AF31" s="101"/>
      <c r="AG31" s="101"/>
      <c r="AH31" s="101" t="str">
        <f t="shared" si="8"/>
        <v/>
      </c>
      <c r="AI31" s="101" t="str">
        <f t="shared" si="8"/>
        <v/>
      </c>
      <c r="AJ31" s="130" t="str">
        <f t="shared" si="8"/>
        <v/>
      </c>
      <c r="AK31" s="321"/>
      <c r="AL31" s="279"/>
      <c r="AM31" s="305"/>
      <c r="AN31" s="308"/>
      <c r="AO31" s="311"/>
      <c r="AP31" s="311"/>
      <c r="AQ31" s="311"/>
      <c r="AR31" s="241"/>
      <c r="AS31" s="241"/>
      <c r="AT31" s="241"/>
      <c r="AU31" s="241"/>
      <c r="AV31" s="241"/>
      <c r="AW31" s="241"/>
      <c r="AX31" s="241"/>
      <c r="AY31" s="316"/>
      <c r="AZ31" s="316"/>
      <c r="BA31" s="319"/>
    </row>
    <row r="32" spans="1:53" ht="15" customHeight="1" thickBot="1" x14ac:dyDescent="0.25">
      <c r="A32" s="294"/>
      <c r="B32" s="297"/>
      <c r="C32" s="300"/>
      <c r="D32" s="326"/>
      <c r="E32" s="147"/>
      <c r="F32" s="105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94"/>
      <c r="Y32" s="194"/>
      <c r="Z32" s="194"/>
      <c r="AA32" s="194"/>
      <c r="AB32" s="106"/>
      <c r="AC32" s="106"/>
      <c r="AD32" s="194"/>
      <c r="AE32" s="181"/>
      <c r="AF32" s="106"/>
      <c r="AG32" s="106"/>
      <c r="AH32" s="106"/>
      <c r="AI32" s="106"/>
      <c r="AJ32" s="107"/>
      <c r="AK32" s="322"/>
      <c r="AL32" s="280"/>
      <c r="AM32" s="306"/>
      <c r="AN32" s="309"/>
      <c r="AO32" s="312"/>
      <c r="AP32" s="312"/>
      <c r="AQ32" s="312"/>
      <c r="AR32" s="242"/>
      <c r="AS32" s="242"/>
      <c r="AT32" s="242"/>
      <c r="AU32" s="242"/>
      <c r="AV32" s="242"/>
      <c r="AW32" s="242"/>
      <c r="AX32" s="242"/>
      <c r="AY32" s="317"/>
      <c r="AZ32" s="317"/>
      <c r="BA32" s="320"/>
    </row>
    <row r="33" spans="1:53" ht="15" customHeight="1" x14ac:dyDescent="0.2">
      <c r="A33" s="292">
        <v>7</v>
      </c>
      <c r="B33" s="295" t="str">
        <f>IFERROR(VLOOKUP($C33,Списки!$A$1:$C$4003,2,0),"")</f>
        <v>Сандулов Юрій Георгійович</v>
      </c>
      <c r="C33" s="343" t="s">
        <v>456</v>
      </c>
      <c r="D33" s="324" t="str">
        <f>IFERROR(VLOOKUP($C33,Списки!$A$1:$C$4003,3,0),"")</f>
        <v>електромонтажник-схемник/практика по 27,06</v>
      </c>
      <c r="E33" s="145"/>
      <c r="F33" s="92" t="s">
        <v>501</v>
      </c>
      <c r="G33" s="124" t="str">
        <f>VLOOKUP(G$7,Графік!$M$5:$P$35,3,0)</f>
        <v>ВВ</v>
      </c>
      <c r="H33" s="124" t="str">
        <f>VLOOKUP(H$7,Графік!$M$5:$P$35,3,0)</f>
        <v>ВВ</v>
      </c>
      <c r="I33" s="124" t="str">
        <f>VLOOKUP(I$7,Графік!$M$5:$P$35,3,0)</f>
        <v>Р</v>
      </c>
      <c r="J33" s="124" t="str">
        <f>VLOOKUP(J$7,Графік!$M$5:$P$35,3,0)</f>
        <v>Р</v>
      </c>
      <c r="K33" s="124" t="str">
        <f>VLOOKUP(K$7,Графік!$M$5:$P$35,3,0)</f>
        <v>Р</v>
      </c>
      <c r="L33" s="124" t="str">
        <f>VLOOKUP(L$7,Графік!$M$5:$P$35,3,0)</f>
        <v>Р</v>
      </c>
      <c r="M33" s="124" t="str">
        <f>VLOOKUP(M$7,Графік!$M$5:$P$35,3,0)</f>
        <v>Р</v>
      </c>
      <c r="N33" s="124" t="str">
        <f>VLOOKUP(N$7,Графік!$M$5:$P$35,3,0)</f>
        <v>ВВ</v>
      </c>
      <c r="O33" s="124" t="str">
        <f>VLOOKUP(O$7,Графік!$M$5:$P$35,3,0)</f>
        <v>ВВ</v>
      </c>
      <c r="P33" s="124" t="str">
        <f>VLOOKUP(P$7,Графік!$M$5:$P$35,3,0)</f>
        <v>Р</v>
      </c>
      <c r="Q33" s="124" t="str">
        <f>VLOOKUP(Q$7,Графік!$M$5:$P$35,3,0)</f>
        <v>Р</v>
      </c>
      <c r="R33" s="124" t="str">
        <f>VLOOKUP(R$7,Графік!$M$5:$P$35,3,0)</f>
        <v>Р</v>
      </c>
      <c r="S33" s="124" t="str">
        <f>VLOOKUP(S$7,Графік!$M$5:$P$35,3,0)</f>
        <v>Р</v>
      </c>
      <c r="T33" s="124" t="str">
        <f>VLOOKUP(T$7,Графік!$M$5:$P$35,3,0)</f>
        <v>Р</v>
      </c>
      <c r="U33" s="124" t="str">
        <f>VLOOKUP(U$7,Графік!$M$5:$P$35,3,0)</f>
        <v>ВВ</v>
      </c>
      <c r="V33" s="124" t="str">
        <f>VLOOKUP(V$7,Графік!$M$5:$P$35,3,0)</f>
        <v>ВВ</v>
      </c>
      <c r="W33" s="124" t="s">
        <v>530</v>
      </c>
      <c r="X33" s="159" t="s">
        <v>530</v>
      </c>
      <c r="Y33" s="159" t="s">
        <v>530</v>
      </c>
      <c r="Z33" s="159" t="s">
        <v>530</v>
      </c>
      <c r="AA33" s="159" t="s">
        <v>530</v>
      </c>
      <c r="AB33" s="124" t="s">
        <v>530</v>
      </c>
      <c r="AC33" s="124" t="s">
        <v>530</v>
      </c>
      <c r="AD33" s="159" t="s">
        <v>530</v>
      </c>
      <c r="AE33" s="188" t="s">
        <v>530</v>
      </c>
      <c r="AF33" s="124" t="s">
        <v>530</v>
      </c>
      <c r="AG33" s="124" t="s">
        <v>530</v>
      </c>
      <c r="AH33" s="124"/>
      <c r="AI33" s="124"/>
      <c r="AJ33" s="124"/>
      <c r="AK33" s="321">
        <f ca="1">SUMIF($F33:$AJ36,"Р",$F34:$AJ34)</f>
        <v>70</v>
      </c>
      <c r="AL33" s="279">
        <f ca="1">SUMIF($F35:$AJ36,"НУ",$F36:$AJ36)</f>
        <v>0</v>
      </c>
      <c r="AM33" s="305">
        <f ca="1">SUMIF(F33:AJ36,"РВ",F34:AJ34)</f>
        <v>0</v>
      </c>
      <c r="AN33" s="308">
        <f ca="1">AK33+AL33+AM33</f>
        <v>70</v>
      </c>
      <c r="AO33" s="310">
        <f t="shared" ref="AO33" si="26">COUNTIF($F33:$AJ36,"=Р")</f>
        <v>10</v>
      </c>
      <c r="AP33" s="311">
        <f>COUNTIF($F33:$AJ36,"=ВВ")</f>
        <v>6</v>
      </c>
      <c r="AQ33" s="311">
        <f>COUNTIF($F33:$AJ36,"=В")</f>
        <v>0</v>
      </c>
      <c r="AR33" s="241">
        <f>COUNTIF($F33:$AJ36,"=НА")</f>
        <v>0</v>
      </c>
      <c r="AS33" s="241">
        <f>COUNTIF(F33:AJ36,"=ТН")</f>
        <v>0</v>
      </c>
      <c r="AT33" s="241">
        <f>COUNTIF($F33:$AJ36,"=ВД")</f>
        <v>0</v>
      </c>
      <c r="AU33" s="241">
        <f>COUNTIF($F33:$AJ36,"=ВП")</f>
        <v>0</v>
      </c>
      <c r="AV33" s="241">
        <f>COUNTIF($F33:$AJ36,"=ДД")</f>
        <v>0</v>
      </c>
      <c r="AW33" s="241">
        <f>COUNTIF($F33:$AJ36,"=П")</f>
        <v>0</v>
      </c>
      <c r="AX33" s="241">
        <f>COUNTIF($F33:$AJ36,"=ПР")</f>
        <v>0</v>
      </c>
      <c r="AY33" s="316">
        <f>COUNTIF($F33:$AJ36,"=І")</f>
        <v>0</v>
      </c>
      <c r="AZ33" s="316">
        <f>COUNTIF($F33:$AJ36,"=НЗ")</f>
        <v>1</v>
      </c>
      <c r="BA33" s="318">
        <f>IF(C33&gt;1,Графік!$P$36,"")</f>
        <v>160</v>
      </c>
    </row>
    <row r="34" spans="1:53" ht="15" customHeight="1" x14ac:dyDescent="0.2">
      <c r="A34" s="293"/>
      <c r="B34" s="296"/>
      <c r="C34" s="299"/>
      <c r="D34" s="325"/>
      <c r="E34" s="146"/>
      <c r="F34" s="96" t="str">
        <f t="shared" ref="F34:O34" si="27">IF(F33="Р",8,"")</f>
        <v/>
      </c>
      <c r="G34" s="97" t="str">
        <f t="shared" si="27"/>
        <v/>
      </c>
      <c r="H34" s="97" t="str">
        <f t="shared" si="27"/>
        <v/>
      </c>
      <c r="I34" s="97">
        <v>7</v>
      </c>
      <c r="J34" s="97">
        <v>7</v>
      </c>
      <c r="K34" s="97">
        <v>7</v>
      </c>
      <c r="L34" s="97">
        <v>7</v>
      </c>
      <c r="M34" s="97">
        <v>7</v>
      </c>
      <c r="N34" s="97" t="str">
        <f t="shared" si="27"/>
        <v/>
      </c>
      <c r="O34" s="97" t="str">
        <f t="shared" si="27"/>
        <v/>
      </c>
      <c r="P34" s="97">
        <v>7</v>
      </c>
      <c r="Q34" s="97">
        <v>7</v>
      </c>
      <c r="R34" s="97">
        <v>7</v>
      </c>
      <c r="S34" s="97">
        <v>7</v>
      </c>
      <c r="T34" s="97">
        <v>7</v>
      </c>
      <c r="U34" s="97" t="str">
        <f t="shared" ref="U34:V34" si="28">IF(U33="Р",8,"")</f>
        <v/>
      </c>
      <c r="V34" s="97" t="str">
        <f t="shared" si="28"/>
        <v/>
      </c>
      <c r="W34" s="97"/>
      <c r="X34" s="160"/>
      <c r="Y34" s="160"/>
      <c r="Z34" s="160"/>
      <c r="AA34" s="160"/>
      <c r="AB34" s="97"/>
      <c r="AC34" s="97"/>
      <c r="AD34" s="160"/>
      <c r="AE34" s="179"/>
      <c r="AF34" s="97"/>
      <c r="AG34" s="97"/>
      <c r="AH34" s="97"/>
      <c r="AI34" s="97"/>
      <c r="AJ34" s="98"/>
      <c r="AK34" s="321"/>
      <c r="AL34" s="279"/>
      <c r="AM34" s="305"/>
      <c r="AN34" s="308"/>
      <c r="AO34" s="311"/>
      <c r="AP34" s="311"/>
      <c r="AQ34" s="311"/>
      <c r="AR34" s="241"/>
      <c r="AS34" s="241"/>
      <c r="AT34" s="241"/>
      <c r="AU34" s="241"/>
      <c r="AV34" s="241"/>
      <c r="AW34" s="241"/>
      <c r="AX34" s="241"/>
      <c r="AY34" s="316"/>
      <c r="AZ34" s="316"/>
      <c r="BA34" s="319"/>
    </row>
    <row r="35" spans="1:53" ht="15" customHeight="1" x14ac:dyDescent="0.2">
      <c r="A35" s="293"/>
      <c r="B35" s="296"/>
      <c r="C35" s="299"/>
      <c r="D35" s="325"/>
      <c r="E35" s="146"/>
      <c r="F35" s="100" t="str">
        <f t="shared" ref="F35:V35" si="29">IF(F36&gt;0,"НУ","")</f>
        <v/>
      </c>
      <c r="G35" s="101" t="str">
        <f t="shared" si="29"/>
        <v/>
      </c>
      <c r="H35" s="101" t="str">
        <f t="shared" si="29"/>
        <v/>
      </c>
      <c r="I35" s="101" t="str">
        <f t="shared" si="29"/>
        <v/>
      </c>
      <c r="J35" s="101" t="str">
        <f t="shared" si="29"/>
        <v/>
      </c>
      <c r="K35" s="101" t="str">
        <f t="shared" si="29"/>
        <v/>
      </c>
      <c r="L35" s="101" t="str">
        <f t="shared" si="29"/>
        <v/>
      </c>
      <c r="M35" s="101" t="str">
        <f t="shared" si="29"/>
        <v/>
      </c>
      <c r="N35" s="101" t="str">
        <f t="shared" si="29"/>
        <v/>
      </c>
      <c r="O35" s="101" t="str">
        <f t="shared" si="29"/>
        <v/>
      </c>
      <c r="P35" s="101" t="str">
        <f t="shared" si="29"/>
        <v/>
      </c>
      <c r="Q35" s="101" t="str">
        <f t="shared" si="29"/>
        <v/>
      </c>
      <c r="R35" s="101" t="str">
        <f t="shared" si="29"/>
        <v/>
      </c>
      <c r="S35" s="101" t="str">
        <f t="shared" si="29"/>
        <v/>
      </c>
      <c r="T35" s="101" t="str">
        <f t="shared" si="29"/>
        <v/>
      </c>
      <c r="U35" s="101" t="str">
        <f t="shared" si="29"/>
        <v/>
      </c>
      <c r="V35" s="101" t="str">
        <f t="shared" si="29"/>
        <v/>
      </c>
      <c r="W35" s="101"/>
      <c r="X35" s="102"/>
      <c r="Y35" s="102"/>
      <c r="Z35" s="102"/>
      <c r="AA35" s="102"/>
      <c r="AB35" s="101"/>
      <c r="AC35" s="101"/>
      <c r="AD35" s="102"/>
      <c r="AE35" s="180"/>
      <c r="AF35" s="101"/>
      <c r="AG35" s="101"/>
      <c r="AH35" s="101" t="str">
        <f t="shared" si="8"/>
        <v/>
      </c>
      <c r="AI35" s="101" t="str">
        <f t="shared" si="8"/>
        <v/>
      </c>
      <c r="AJ35" s="130" t="str">
        <f t="shared" si="8"/>
        <v/>
      </c>
      <c r="AK35" s="321"/>
      <c r="AL35" s="279"/>
      <c r="AM35" s="305"/>
      <c r="AN35" s="308"/>
      <c r="AO35" s="311"/>
      <c r="AP35" s="311"/>
      <c r="AQ35" s="311"/>
      <c r="AR35" s="241"/>
      <c r="AS35" s="241"/>
      <c r="AT35" s="241"/>
      <c r="AU35" s="241"/>
      <c r="AV35" s="241"/>
      <c r="AW35" s="241"/>
      <c r="AX35" s="241"/>
      <c r="AY35" s="316"/>
      <c r="AZ35" s="316"/>
      <c r="BA35" s="319"/>
    </row>
    <row r="36" spans="1:53" ht="15" customHeight="1" thickBot="1" x14ac:dyDescent="0.25">
      <c r="A36" s="294"/>
      <c r="B36" s="297"/>
      <c r="C36" s="300"/>
      <c r="D36" s="326"/>
      <c r="E36" s="147"/>
      <c r="F36" s="105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94"/>
      <c r="Y36" s="194"/>
      <c r="Z36" s="194"/>
      <c r="AA36" s="194"/>
      <c r="AB36" s="106"/>
      <c r="AC36" s="106"/>
      <c r="AD36" s="194"/>
      <c r="AE36" s="181"/>
      <c r="AF36" s="106"/>
      <c r="AG36" s="106"/>
      <c r="AH36" s="106"/>
      <c r="AI36" s="106"/>
      <c r="AJ36" s="107"/>
      <c r="AK36" s="322"/>
      <c r="AL36" s="280"/>
      <c r="AM36" s="306"/>
      <c r="AN36" s="309"/>
      <c r="AO36" s="312"/>
      <c r="AP36" s="312"/>
      <c r="AQ36" s="312"/>
      <c r="AR36" s="242"/>
      <c r="AS36" s="242"/>
      <c r="AT36" s="242"/>
      <c r="AU36" s="242"/>
      <c r="AV36" s="242"/>
      <c r="AW36" s="242"/>
      <c r="AX36" s="242"/>
      <c r="AY36" s="317"/>
      <c r="AZ36" s="317"/>
      <c r="BA36" s="320"/>
    </row>
    <row r="37" spans="1:53" ht="15" customHeight="1" x14ac:dyDescent="0.2">
      <c r="A37" s="292">
        <v>8</v>
      </c>
      <c r="B37" s="295" t="str">
        <f>IFERROR(VLOOKUP($C37,Списки!$A$1:$C$4003,2,0),"")</f>
        <v>Труфин Володимир Михайлович</v>
      </c>
      <c r="C37" s="343" t="s">
        <v>458</v>
      </c>
      <c r="D37" s="324" t="str">
        <f>IFERROR(VLOOKUP($C37,Списки!$A$1:$C$4003,3,0),"")</f>
        <v>електромонтажник-схемник/ практика</v>
      </c>
      <c r="E37" s="145"/>
      <c r="F37" s="92" t="s">
        <v>501</v>
      </c>
      <c r="G37" s="124" t="str">
        <f>VLOOKUP(G$7,Графік!$M$5:$P$35,3,0)</f>
        <v>ВВ</v>
      </c>
      <c r="H37" s="124" t="str">
        <f>VLOOKUP(H$7,Графік!$M$5:$P$35,3,0)</f>
        <v>ВВ</v>
      </c>
      <c r="I37" s="124" t="s">
        <v>501</v>
      </c>
      <c r="J37" s="124" t="str">
        <f>VLOOKUP(J$7,Графік!$M$5:$P$35,3,0)</f>
        <v>Р</v>
      </c>
      <c r="K37" s="124" t="str">
        <f>VLOOKUP(K$7,Графік!$M$5:$P$35,3,0)</f>
        <v>Р</v>
      </c>
      <c r="L37" s="124" t="str">
        <f>VLOOKUP(L$7,Графік!$M$5:$P$35,3,0)</f>
        <v>Р</v>
      </c>
      <c r="M37" s="124" t="s">
        <v>531</v>
      </c>
      <c r="N37" s="124" t="str">
        <f>VLOOKUP(N$7,Графік!$M$5:$P$35,3,0)</f>
        <v>ВВ</v>
      </c>
      <c r="O37" s="124" t="str">
        <f>VLOOKUP(O$7,Графік!$M$5:$P$35,3,0)</f>
        <v>ВВ</v>
      </c>
      <c r="P37" s="124" t="str">
        <f>VLOOKUP(P$7,Графік!$M$5:$P$35,3,0)</f>
        <v>Р</v>
      </c>
      <c r="Q37" s="124" t="str">
        <f>VLOOKUP(Q$7,Графік!$M$5:$P$35,3,0)</f>
        <v>Р</v>
      </c>
      <c r="R37" s="124" t="str">
        <f>VLOOKUP(R$7,Графік!$M$5:$P$35,3,0)</f>
        <v>Р</v>
      </c>
      <c r="S37" s="124" t="str">
        <f>VLOOKUP(S$7,Графік!$M$5:$P$35,3,0)</f>
        <v>Р</v>
      </c>
      <c r="T37" s="124" t="str">
        <f>VLOOKUP(T$7,Графік!$M$5:$P$35,3,0)</f>
        <v>Р</v>
      </c>
      <c r="U37" s="124" t="str">
        <f>VLOOKUP(U$7,Графік!$M$5:$P$35,3,0)</f>
        <v>ВВ</v>
      </c>
      <c r="V37" s="124" t="str">
        <f>VLOOKUP(V$7,Графік!$M$5:$P$35,3,0)</f>
        <v>ВВ</v>
      </c>
      <c r="W37" s="124" t="s">
        <v>501</v>
      </c>
      <c r="X37" s="159" t="str">
        <f>VLOOKUP(X$7,Графік!$M$5:$P$35,3,0)</f>
        <v>Р</v>
      </c>
      <c r="Y37" s="159" t="str">
        <f>VLOOKUP(Y$7,Графік!$M$5:$P$35,3,0)</f>
        <v>Р</v>
      </c>
      <c r="Z37" s="159" t="str">
        <f>VLOOKUP(Z$7,Графік!$M$5:$P$35,3,0)</f>
        <v>Р</v>
      </c>
      <c r="AA37" s="159" t="s">
        <v>534</v>
      </c>
      <c r="AB37" s="124" t="str">
        <f>VLOOKUP(AB$7,Графік!$M$5:$P$35,3,0)</f>
        <v>ВВ</v>
      </c>
      <c r="AC37" s="124" t="str">
        <f>VLOOKUP(AC$7,Графік!$M$5:$P$35,3,0)</f>
        <v>ВВ</v>
      </c>
      <c r="AD37" s="159" t="str">
        <f>VLOOKUP(AD$7,Графік!$M$5:$P$35,3,0)</f>
        <v>Р</v>
      </c>
      <c r="AE37" s="188" t="s">
        <v>501</v>
      </c>
      <c r="AF37" s="124" t="str">
        <f>VLOOKUP(AF$7,Графік!$M$5:$P$35,3,0)</f>
        <v>Р</v>
      </c>
      <c r="AG37" s="124" t="str">
        <f>VLOOKUP(AG$7,Графік!$M$5:$P$35,3,0)</f>
        <v>Р</v>
      </c>
      <c r="AH37" s="124"/>
      <c r="AI37" s="124"/>
      <c r="AJ37" s="125"/>
      <c r="AK37" s="321">
        <f ca="1">SUMIF($F37:$AJ40,"Р",$F38:$AJ38)</f>
        <v>84</v>
      </c>
      <c r="AL37" s="279">
        <f ca="1">SUMIF($F39:$AJ40,"НУ",$F40:$AJ40)</f>
        <v>0</v>
      </c>
      <c r="AM37" s="305">
        <f ca="1">SUMIF(F37:AJ40,"РВ",F38:AJ38)</f>
        <v>0</v>
      </c>
      <c r="AN37" s="308">
        <f ca="1">AK37+AL37+AM37</f>
        <v>84</v>
      </c>
      <c r="AO37" s="310">
        <f t="shared" ref="AO37" si="30">COUNTIF($F37:$AJ40,"=Р")</f>
        <v>14</v>
      </c>
      <c r="AP37" s="311">
        <f>COUNTIF($F37:$AJ40,"=ВВ")</f>
        <v>8</v>
      </c>
      <c r="AQ37" s="311">
        <f>COUNTIF($F37:$AJ40,"=В")</f>
        <v>0</v>
      </c>
      <c r="AR37" s="241">
        <f>COUNTIF($F37:$AJ40,"=НА")</f>
        <v>0</v>
      </c>
      <c r="AS37" s="241">
        <f>COUNTIF(F37:AJ40,"=ТН")</f>
        <v>0</v>
      </c>
      <c r="AT37" s="241">
        <f>COUNTIF($F37:$AJ40,"=ВД")</f>
        <v>0</v>
      </c>
      <c r="AU37" s="241">
        <f>COUNTIF($F37:$AJ40,"=ВП")</f>
        <v>0</v>
      </c>
      <c r="AV37" s="241">
        <f>COUNTIF($F37:$AJ40,"=ДД")</f>
        <v>0</v>
      </c>
      <c r="AW37" s="241">
        <f>COUNTIF($F37:$AJ40,"=П")</f>
        <v>1</v>
      </c>
      <c r="AX37" s="241">
        <f>COUNTIF($F37:$AJ40,"=ПР")</f>
        <v>0</v>
      </c>
      <c r="AY37" s="316">
        <f>COUNTIF($F37:$AJ40,"=І")</f>
        <v>0</v>
      </c>
      <c r="AZ37" s="316">
        <f>COUNTIF($F37:$AJ40,"=НЗ")</f>
        <v>4</v>
      </c>
      <c r="BA37" s="318">
        <f>IF(C37&gt;1,Графік!$P$36,"")</f>
        <v>160</v>
      </c>
    </row>
    <row r="38" spans="1:53" ht="15" customHeight="1" x14ac:dyDescent="0.2">
      <c r="A38" s="293"/>
      <c r="B38" s="296"/>
      <c r="C38" s="299"/>
      <c r="D38" s="325"/>
      <c r="E38" s="146"/>
      <c r="F38" s="96"/>
      <c r="G38" s="97" t="str">
        <f t="shared" ref="G38:O38" si="31">IF(G37="Р",8,"")</f>
        <v/>
      </c>
      <c r="H38" s="97" t="str">
        <f t="shared" si="31"/>
        <v/>
      </c>
      <c r="I38" s="97" t="str">
        <f t="shared" si="31"/>
        <v/>
      </c>
      <c r="J38" s="97">
        <v>7</v>
      </c>
      <c r="K38" s="97">
        <v>7</v>
      </c>
      <c r="L38" s="97">
        <v>7</v>
      </c>
      <c r="M38" s="97" t="str">
        <f t="shared" si="31"/>
        <v/>
      </c>
      <c r="N38" s="97" t="str">
        <f t="shared" si="31"/>
        <v/>
      </c>
      <c r="O38" s="97" t="str">
        <f t="shared" si="31"/>
        <v/>
      </c>
      <c r="P38" s="97">
        <v>7</v>
      </c>
      <c r="Q38" s="97">
        <v>7</v>
      </c>
      <c r="R38" s="97">
        <v>7</v>
      </c>
      <c r="S38" s="97">
        <v>7</v>
      </c>
      <c r="T38" s="97">
        <v>7</v>
      </c>
      <c r="U38" s="97" t="str">
        <f t="shared" ref="U38:V38" si="32">IF(U37="Р",8,"")</f>
        <v/>
      </c>
      <c r="V38" s="97" t="str">
        <f t="shared" si="32"/>
        <v/>
      </c>
      <c r="W38" s="97"/>
      <c r="X38" s="160">
        <v>7</v>
      </c>
      <c r="Y38" s="160">
        <v>7</v>
      </c>
      <c r="Z38" s="160">
        <v>7</v>
      </c>
      <c r="AA38" s="160"/>
      <c r="AB38" s="97"/>
      <c r="AC38" s="97"/>
      <c r="AD38" s="160">
        <v>7</v>
      </c>
      <c r="AE38" s="179"/>
      <c r="AF38" s="97"/>
      <c r="AG38" s="97"/>
      <c r="AH38" s="97"/>
      <c r="AI38" s="97"/>
      <c r="AJ38" s="98"/>
      <c r="AK38" s="321"/>
      <c r="AL38" s="279"/>
      <c r="AM38" s="305"/>
      <c r="AN38" s="308"/>
      <c r="AO38" s="311"/>
      <c r="AP38" s="311"/>
      <c r="AQ38" s="311"/>
      <c r="AR38" s="241"/>
      <c r="AS38" s="241"/>
      <c r="AT38" s="241"/>
      <c r="AU38" s="241"/>
      <c r="AV38" s="241"/>
      <c r="AW38" s="241"/>
      <c r="AX38" s="241"/>
      <c r="AY38" s="316"/>
      <c r="AZ38" s="316"/>
      <c r="BA38" s="319"/>
    </row>
    <row r="39" spans="1:53" ht="15" customHeight="1" x14ac:dyDescent="0.2">
      <c r="A39" s="293"/>
      <c r="B39" s="296"/>
      <c r="C39" s="299"/>
      <c r="D39" s="325"/>
      <c r="E39" s="146"/>
      <c r="F39" s="100" t="str">
        <f t="shared" ref="F39:V39" si="33">IF(F40&gt;0,"НУ","")</f>
        <v/>
      </c>
      <c r="G39" s="101" t="str">
        <f t="shared" si="33"/>
        <v/>
      </c>
      <c r="H39" s="101" t="str">
        <f t="shared" si="33"/>
        <v/>
      </c>
      <c r="I39" s="101" t="str">
        <f t="shared" si="33"/>
        <v/>
      </c>
      <c r="J39" s="101" t="str">
        <f t="shared" si="33"/>
        <v/>
      </c>
      <c r="K39" s="101" t="str">
        <f t="shared" si="33"/>
        <v/>
      </c>
      <c r="L39" s="101" t="str">
        <f t="shared" si="33"/>
        <v/>
      </c>
      <c r="M39" s="101" t="str">
        <f t="shared" si="33"/>
        <v/>
      </c>
      <c r="N39" s="101" t="str">
        <f t="shared" si="33"/>
        <v/>
      </c>
      <c r="O39" s="101" t="str">
        <f t="shared" si="33"/>
        <v/>
      </c>
      <c r="P39" s="101" t="str">
        <f t="shared" si="33"/>
        <v/>
      </c>
      <c r="Q39" s="101" t="str">
        <f t="shared" si="33"/>
        <v/>
      </c>
      <c r="R39" s="101" t="str">
        <f t="shared" si="33"/>
        <v/>
      </c>
      <c r="S39" s="101" t="str">
        <f t="shared" si="33"/>
        <v/>
      </c>
      <c r="T39" s="101" t="str">
        <f t="shared" si="33"/>
        <v/>
      </c>
      <c r="U39" s="101" t="str">
        <f t="shared" si="33"/>
        <v/>
      </c>
      <c r="V39" s="101" t="str">
        <f t="shared" si="33"/>
        <v/>
      </c>
      <c r="W39" s="101"/>
      <c r="X39" s="102"/>
      <c r="Y39" s="102"/>
      <c r="Z39" s="102"/>
      <c r="AA39" s="102"/>
      <c r="AB39" s="101"/>
      <c r="AC39" s="101"/>
      <c r="AD39" s="102"/>
      <c r="AE39" s="180"/>
      <c r="AF39" s="101"/>
      <c r="AG39" s="101"/>
      <c r="AH39" s="101" t="str">
        <f t="shared" si="8"/>
        <v/>
      </c>
      <c r="AI39" s="101" t="str">
        <f t="shared" si="8"/>
        <v/>
      </c>
      <c r="AJ39" s="130" t="str">
        <f t="shared" si="8"/>
        <v/>
      </c>
      <c r="AK39" s="321"/>
      <c r="AL39" s="279"/>
      <c r="AM39" s="305"/>
      <c r="AN39" s="308"/>
      <c r="AO39" s="311"/>
      <c r="AP39" s="311"/>
      <c r="AQ39" s="311"/>
      <c r="AR39" s="241"/>
      <c r="AS39" s="241"/>
      <c r="AT39" s="241"/>
      <c r="AU39" s="241"/>
      <c r="AV39" s="241"/>
      <c r="AW39" s="241"/>
      <c r="AX39" s="241"/>
      <c r="AY39" s="316"/>
      <c r="AZ39" s="316"/>
      <c r="BA39" s="319"/>
    </row>
    <row r="40" spans="1:53" ht="15" customHeight="1" thickBot="1" x14ac:dyDescent="0.25">
      <c r="A40" s="294"/>
      <c r="B40" s="297"/>
      <c r="C40" s="300"/>
      <c r="D40" s="326"/>
      <c r="E40" s="147"/>
      <c r="F40" s="105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94"/>
      <c r="Y40" s="194"/>
      <c r="Z40" s="194"/>
      <c r="AA40" s="194"/>
      <c r="AB40" s="106"/>
      <c r="AC40" s="106"/>
      <c r="AD40" s="194"/>
      <c r="AE40" s="181"/>
      <c r="AF40" s="106"/>
      <c r="AG40" s="106"/>
      <c r="AH40" s="106"/>
      <c r="AI40" s="106"/>
      <c r="AJ40" s="107"/>
      <c r="AK40" s="322"/>
      <c r="AL40" s="280"/>
      <c r="AM40" s="306"/>
      <c r="AN40" s="309"/>
      <c r="AO40" s="312"/>
      <c r="AP40" s="312"/>
      <c r="AQ40" s="312"/>
      <c r="AR40" s="242"/>
      <c r="AS40" s="242"/>
      <c r="AT40" s="242"/>
      <c r="AU40" s="242"/>
      <c r="AV40" s="242"/>
      <c r="AW40" s="242"/>
      <c r="AX40" s="242"/>
      <c r="AY40" s="317"/>
      <c r="AZ40" s="317"/>
      <c r="BA40" s="320"/>
    </row>
    <row r="41" spans="1:53" ht="15" customHeight="1" x14ac:dyDescent="0.2">
      <c r="A41" s="292">
        <v>9</v>
      </c>
      <c r="B41" s="295" t="str">
        <f>IFERROR(VLOOKUP($C41,Списки!$A$1:$C$4003,2,0),"")</f>
        <v>Харена Олександр Анатолійович</v>
      </c>
      <c r="C41" s="343" t="s">
        <v>460</v>
      </c>
      <c r="D41" s="324" t="str">
        <f>IFERROR(VLOOKUP($C41,Списки!$A$1:$C$4003,3,0),"")</f>
        <v>електромонтажник-схемник/практика по 27,06</v>
      </c>
      <c r="E41" s="145"/>
      <c r="F41" s="92" t="str">
        <f>VLOOKUP(F$7,Графік!$M$5:$P$35,3,0)</f>
        <v>Р</v>
      </c>
      <c r="G41" s="124" t="str">
        <f>VLOOKUP(G$7,Графік!$M$5:$P$35,3,0)</f>
        <v>ВВ</v>
      </c>
      <c r="H41" s="124" t="str">
        <f>VLOOKUP(H$7,Графік!$M$5:$P$35,3,0)</f>
        <v>ВВ</v>
      </c>
      <c r="I41" s="124" t="str">
        <f>VLOOKUP(I$7,Графік!$M$5:$P$35,3,0)</f>
        <v>Р</v>
      </c>
      <c r="J41" s="124" t="str">
        <f>VLOOKUP(J$7,Графік!$M$5:$P$35,3,0)</f>
        <v>Р</v>
      </c>
      <c r="K41" s="124" t="str">
        <f>VLOOKUP(K$7,Графік!$M$5:$P$35,3,0)</f>
        <v>Р</v>
      </c>
      <c r="L41" s="124" t="str">
        <f>VLOOKUP(L$7,Графік!$M$5:$P$35,3,0)</f>
        <v>Р</v>
      </c>
      <c r="M41" s="124" t="str">
        <f>VLOOKUP(M$7,Графік!$M$5:$P$35,3,0)</f>
        <v>Р</v>
      </c>
      <c r="N41" s="124" t="str">
        <f>VLOOKUP(N$7,Графік!$M$5:$P$35,3,0)</f>
        <v>ВВ</v>
      </c>
      <c r="O41" s="124" t="str">
        <f>VLOOKUP(O$7,Графік!$M$5:$P$35,3,0)</f>
        <v>ВВ</v>
      </c>
      <c r="P41" s="124" t="s">
        <v>504</v>
      </c>
      <c r="Q41" s="124" t="s">
        <v>504</v>
      </c>
      <c r="R41" s="124" t="s">
        <v>504</v>
      </c>
      <c r="S41" s="124" t="s">
        <v>504</v>
      </c>
      <c r="T41" s="124" t="s">
        <v>504</v>
      </c>
      <c r="U41" s="124" t="str">
        <f>VLOOKUP(U$7,Графік!$M$5:$P$35,3,0)</f>
        <v>ВВ</v>
      </c>
      <c r="V41" s="124" t="str">
        <f>VLOOKUP(V$7,Графік!$M$5:$P$35,3,0)</f>
        <v>ВВ</v>
      </c>
      <c r="W41" s="124" t="s">
        <v>530</v>
      </c>
      <c r="X41" s="159" t="s">
        <v>530</v>
      </c>
      <c r="Y41" s="159" t="s">
        <v>530</v>
      </c>
      <c r="Z41" s="159" t="s">
        <v>530</v>
      </c>
      <c r="AA41" s="159" t="s">
        <v>530</v>
      </c>
      <c r="AB41" s="124" t="s">
        <v>530</v>
      </c>
      <c r="AC41" s="124" t="s">
        <v>530</v>
      </c>
      <c r="AD41" s="159" t="s">
        <v>530</v>
      </c>
      <c r="AE41" s="188" t="s">
        <v>530</v>
      </c>
      <c r="AF41" s="124" t="s">
        <v>530</v>
      </c>
      <c r="AG41" s="124" t="s">
        <v>530</v>
      </c>
      <c r="AH41" s="124"/>
      <c r="AI41" s="124"/>
      <c r="AJ41" s="125"/>
      <c r="AK41" s="321">
        <f ca="1">SUMIF($F41:$AJ44,"Р",$F42:$AJ42)</f>
        <v>42</v>
      </c>
      <c r="AL41" s="279">
        <f ca="1">SUMIF($F43:$AJ44,"НУ",$F44:$AJ44)</f>
        <v>0</v>
      </c>
      <c r="AM41" s="305">
        <f ca="1">SUMIF(F41:AJ44,"РВ",F42:AJ42)</f>
        <v>0</v>
      </c>
      <c r="AN41" s="308">
        <f ca="1">AK41+AL41+AM41</f>
        <v>42</v>
      </c>
      <c r="AO41" s="310">
        <f t="shared" ref="AO41" si="34">COUNTIF($F41:$AJ44,"=Р")</f>
        <v>6</v>
      </c>
      <c r="AP41" s="311">
        <f>COUNTIF($F41:$AJ44,"=ВВ")</f>
        <v>6</v>
      </c>
      <c r="AQ41" s="311">
        <f>COUNTIF($F41:$AJ44,"=В")</f>
        <v>0</v>
      </c>
      <c r="AR41" s="241">
        <f>COUNTIF($F41:$AJ44,"=НА")</f>
        <v>0</v>
      </c>
      <c r="AS41" s="241">
        <f>COUNTIF(F41:AJ44,"=ТН")</f>
        <v>0</v>
      </c>
      <c r="AT41" s="241">
        <f>COUNTIF($F41:$AJ44,"=ВД")</f>
        <v>0</v>
      </c>
      <c r="AU41" s="241">
        <f>COUNTIF($F41:$AJ44,"=ВП")</f>
        <v>0</v>
      </c>
      <c r="AV41" s="241">
        <f>COUNTIF($F41:$AJ44,"=ДД")</f>
        <v>0</v>
      </c>
      <c r="AW41" s="241">
        <f>COUNTIF($F41:$AJ44,"=П")</f>
        <v>0</v>
      </c>
      <c r="AX41" s="241">
        <f>COUNTIF($F41:$AJ44,"=ПР")</f>
        <v>0</v>
      </c>
      <c r="AY41" s="316">
        <f>COUNTIF($F41:$AJ44,"=І")</f>
        <v>5</v>
      </c>
      <c r="AZ41" s="316">
        <f>COUNTIF($F41:$AJ44,"=НЗ")</f>
        <v>0</v>
      </c>
      <c r="BA41" s="318">
        <f>IF(C41&gt;1,Графік!$P$36,"")</f>
        <v>160</v>
      </c>
    </row>
    <row r="42" spans="1:53" ht="15" customHeight="1" x14ac:dyDescent="0.2">
      <c r="A42" s="293"/>
      <c r="B42" s="296"/>
      <c r="C42" s="299"/>
      <c r="D42" s="325"/>
      <c r="E42" s="146"/>
      <c r="F42" s="96">
        <v>7</v>
      </c>
      <c r="G42" s="97" t="str">
        <f t="shared" ref="G42:R42" si="35">IF(G41="Р",8,"")</f>
        <v/>
      </c>
      <c r="H42" s="97" t="str">
        <f t="shared" si="35"/>
        <v/>
      </c>
      <c r="I42" s="97">
        <v>7</v>
      </c>
      <c r="J42" s="97">
        <v>7</v>
      </c>
      <c r="K42" s="97">
        <v>7</v>
      </c>
      <c r="L42" s="97">
        <v>7</v>
      </c>
      <c r="M42" s="97">
        <v>7</v>
      </c>
      <c r="N42" s="97" t="str">
        <f t="shared" si="35"/>
        <v/>
      </c>
      <c r="O42" s="97" t="str">
        <f t="shared" si="35"/>
        <v/>
      </c>
      <c r="P42" s="97" t="str">
        <f t="shared" si="35"/>
        <v/>
      </c>
      <c r="Q42" s="97" t="str">
        <f t="shared" si="35"/>
        <v/>
      </c>
      <c r="R42" s="97" t="str">
        <f t="shared" si="35"/>
        <v/>
      </c>
      <c r="S42" s="97" t="str">
        <f t="shared" ref="S42:V42" si="36">IF(S41="Р",8,"")</f>
        <v/>
      </c>
      <c r="T42" s="97" t="str">
        <f t="shared" si="36"/>
        <v/>
      </c>
      <c r="U42" s="97" t="str">
        <f t="shared" si="36"/>
        <v/>
      </c>
      <c r="V42" s="97" t="str">
        <f t="shared" si="36"/>
        <v/>
      </c>
      <c r="W42" s="97"/>
      <c r="X42" s="160"/>
      <c r="Y42" s="160"/>
      <c r="Z42" s="160"/>
      <c r="AA42" s="160"/>
      <c r="AB42" s="97"/>
      <c r="AC42" s="97"/>
      <c r="AD42" s="160"/>
      <c r="AE42" s="179"/>
      <c r="AF42" s="97"/>
      <c r="AG42" s="97"/>
      <c r="AH42" s="97"/>
      <c r="AI42" s="97"/>
      <c r="AJ42" s="98"/>
      <c r="AK42" s="321"/>
      <c r="AL42" s="279"/>
      <c r="AM42" s="305"/>
      <c r="AN42" s="308"/>
      <c r="AO42" s="311"/>
      <c r="AP42" s="311"/>
      <c r="AQ42" s="311"/>
      <c r="AR42" s="241"/>
      <c r="AS42" s="241"/>
      <c r="AT42" s="241"/>
      <c r="AU42" s="241"/>
      <c r="AV42" s="241"/>
      <c r="AW42" s="241"/>
      <c r="AX42" s="241"/>
      <c r="AY42" s="316"/>
      <c r="AZ42" s="316"/>
      <c r="BA42" s="319"/>
    </row>
    <row r="43" spans="1:53" ht="15" customHeight="1" x14ac:dyDescent="0.2">
      <c r="A43" s="293"/>
      <c r="B43" s="296"/>
      <c r="C43" s="299"/>
      <c r="D43" s="325"/>
      <c r="E43" s="146"/>
      <c r="F43" s="100" t="str">
        <f t="shared" ref="F43:V43" si="37">IF(F44&gt;0,"НУ","")</f>
        <v/>
      </c>
      <c r="G43" s="101" t="str">
        <f t="shared" si="37"/>
        <v/>
      </c>
      <c r="H43" s="101" t="str">
        <f t="shared" si="37"/>
        <v/>
      </c>
      <c r="I43" s="101" t="str">
        <f t="shared" si="37"/>
        <v/>
      </c>
      <c r="J43" s="101" t="str">
        <f t="shared" si="37"/>
        <v/>
      </c>
      <c r="K43" s="101" t="str">
        <f t="shared" si="37"/>
        <v/>
      </c>
      <c r="L43" s="101" t="str">
        <f t="shared" si="37"/>
        <v/>
      </c>
      <c r="M43" s="101" t="str">
        <f t="shared" si="37"/>
        <v/>
      </c>
      <c r="N43" s="101" t="str">
        <f t="shared" si="37"/>
        <v/>
      </c>
      <c r="O43" s="101" t="str">
        <f t="shared" si="37"/>
        <v/>
      </c>
      <c r="P43" s="101" t="str">
        <f t="shared" si="37"/>
        <v/>
      </c>
      <c r="Q43" s="101" t="str">
        <f t="shared" si="37"/>
        <v/>
      </c>
      <c r="R43" s="101" t="str">
        <f t="shared" si="37"/>
        <v/>
      </c>
      <c r="S43" s="101" t="str">
        <f t="shared" si="37"/>
        <v/>
      </c>
      <c r="T43" s="101" t="str">
        <f t="shared" si="37"/>
        <v/>
      </c>
      <c r="U43" s="101" t="str">
        <f t="shared" si="37"/>
        <v/>
      </c>
      <c r="V43" s="101" t="str">
        <f t="shared" si="37"/>
        <v/>
      </c>
      <c r="W43" s="101"/>
      <c r="X43" s="102"/>
      <c r="Y43" s="102"/>
      <c r="Z43" s="102"/>
      <c r="AA43" s="102"/>
      <c r="AB43" s="101"/>
      <c r="AC43" s="101"/>
      <c r="AD43" s="102"/>
      <c r="AE43" s="180"/>
      <c r="AF43" s="101"/>
      <c r="AG43" s="101"/>
      <c r="AH43" s="101" t="str">
        <f t="shared" si="8"/>
        <v/>
      </c>
      <c r="AI43" s="101" t="str">
        <f t="shared" si="8"/>
        <v/>
      </c>
      <c r="AJ43" s="130" t="str">
        <f t="shared" si="8"/>
        <v/>
      </c>
      <c r="AK43" s="321"/>
      <c r="AL43" s="279"/>
      <c r="AM43" s="305"/>
      <c r="AN43" s="308"/>
      <c r="AO43" s="311"/>
      <c r="AP43" s="311"/>
      <c r="AQ43" s="311"/>
      <c r="AR43" s="241"/>
      <c r="AS43" s="241"/>
      <c r="AT43" s="241"/>
      <c r="AU43" s="241"/>
      <c r="AV43" s="241"/>
      <c r="AW43" s="241"/>
      <c r="AX43" s="241"/>
      <c r="AY43" s="316"/>
      <c r="AZ43" s="316"/>
      <c r="BA43" s="319"/>
    </row>
    <row r="44" spans="1:53" ht="15" customHeight="1" thickBot="1" x14ac:dyDescent="0.25">
      <c r="A44" s="294"/>
      <c r="B44" s="297"/>
      <c r="C44" s="300"/>
      <c r="D44" s="326"/>
      <c r="E44" s="147"/>
      <c r="F44" s="105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94"/>
      <c r="Y44" s="194"/>
      <c r="Z44" s="194"/>
      <c r="AA44" s="194"/>
      <c r="AB44" s="106"/>
      <c r="AC44" s="106"/>
      <c r="AD44" s="194"/>
      <c r="AE44" s="181"/>
      <c r="AF44" s="106"/>
      <c r="AG44" s="106"/>
      <c r="AH44" s="106"/>
      <c r="AI44" s="106"/>
      <c r="AJ44" s="107"/>
      <c r="AK44" s="322"/>
      <c r="AL44" s="280"/>
      <c r="AM44" s="306"/>
      <c r="AN44" s="309"/>
      <c r="AO44" s="312"/>
      <c r="AP44" s="312"/>
      <c r="AQ44" s="312"/>
      <c r="AR44" s="242"/>
      <c r="AS44" s="242"/>
      <c r="AT44" s="242"/>
      <c r="AU44" s="242"/>
      <c r="AV44" s="242"/>
      <c r="AW44" s="242"/>
      <c r="AX44" s="242"/>
      <c r="AY44" s="317"/>
      <c r="AZ44" s="317"/>
      <c r="BA44" s="320"/>
    </row>
    <row r="45" spans="1:53" ht="15" customHeight="1" x14ac:dyDescent="0.2">
      <c r="A45" s="348">
        <v>10</v>
      </c>
      <c r="B45" s="295" t="str">
        <f>IFERROR(VLOOKUP($C45,Списки!$A$1:$C$4003,2,0),"")</f>
        <v>Башняк Іван Ярославович</v>
      </c>
      <c r="C45" s="364" t="s">
        <v>463</v>
      </c>
      <c r="D45" s="324" t="str">
        <f>IFERROR(VLOOKUP($C45,Списки!$A$1:$C$4003,3,0),"")</f>
        <v>електромонтажник-схемник/с12,10</v>
      </c>
      <c r="E45" s="145"/>
      <c r="F45" s="92" t="str">
        <f>VLOOKUP(F$7,Графік!$M$5:$P$35,3,0)</f>
        <v>Р</v>
      </c>
      <c r="G45" s="124" t="str">
        <f>VLOOKUP(G$7,Графік!$M$5:$P$35,3,0)</f>
        <v>ВВ</v>
      </c>
      <c r="H45" s="124" t="str">
        <f>VLOOKUP(H$7,Графік!$M$5:$P$35,3,0)</f>
        <v>ВВ</v>
      </c>
      <c r="I45" s="124" t="str">
        <f>VLOOKUP(I$7,Графік!$M$5:$P$35,3,0)</f>
        <v>Р</v>
      </c>
      <c r="J45" s="124" t="str">
        <f>VLOOKUP(J$7,Графік!$M$5:$P$35,3,0)</f>
        <v>Р</v>
      </c>
      <c r="K45" s="124" t="str">
        <f>VLOOKUP(K$7,Графік!$M$5:$P$35,3,0)</f>
        <v>Р</v>
      </c>
      <c r="L45" s="124" t="str">
        <f>VLOOKUP(L$7,Графік!$M$5:$P$35,3,0)</f>
        <v>Р</v>
      </c>
      <c r="M45" s="124" t="str">
        <f>VLOOKUP(M$7,Графік!$M$5:$P$35,3,0)</f>
        <v>Р</v>
      </c>
      <c r="N45" s="124" t="str">
        <f>VLOOKUP(N$7,Графік!$M$5:$P$35,3,0)</f>
        <v>ВВ</v>
      </c>
      <c r="O45" s="124" t="str">
        <f>VLOOKUP(O$7,Графік!$M$5:$P$35,3,0)</f>
        <v>ВВ</v>
      </c>
      <c r="P45" s="124" t="str">
        <f>VLOOKUP(P$7,Графік!$M$5:$P$35,3,0)</f>
        <v>Р</v>
      </c>
      <c r="Q45" s="124" t="str">
        <f>VLOOKUP(Q$7,Графік!$M$5:$P$35,3,0)</f>
        <v>Р</v>
      </c>
      <c r="R45" s="124" t="str">
        <f>VLOOKUP(R$7,Графік!$M$5:$P$35,3,0)</f>
        <v>Р</v>
      </c>
      <c r="S45" s="124" t="str">
        <f>VLOOKUP(S$7,Графік!$M$5:$P$35,3,0)</f>
        <v>Р</v>
      </c>
      <c r="T45" s="124" t="s">
        <v>60</v>
      </c>
      <c r="U45" s="124" t="str">
        <f>VLOOKUP(U$7,Графік!$M$5:$P$35,3,0)</f>
        <v>ВВ</v>
      </c>
      <c r="V45" s="124" t="str">
        <f>VLOOKUP(V$7,Графік!$M$5:$P$35,3,0)</f>
        <v>ВВ</v>
      </c>
      <c r="W45" s="124" t="str">
        <f>VLOOKUP(W$7,Графік!$M$5:$P$35,3,0)</f>
        <v>Р</v>
      </c>
      <c r="X45" s="159" t="str">
        <f>VLOOKUP(X$7,Графік!$M$5:$P$35,3,0)</f>
        <v>Р</v>
      </c>
      <c r="Y45" s="159" t="str">
        <f>VLOOKUP(Y$7,Графік!$M$5:$P$35,3,0)</f>
        <v>Р</v>
      </c>
      <c r="Z45" s="159" t="str">
        <f>VLOOKUP(Z$7,Графік!$M$5:$P$35,3,0)</f>
        <v>Р</v>
      </c>
      <c r="AA45" s="159" t="s">
        <v>534</v>
      </c>
      <c r="AB45" s="124" t="str">
        <f>VLOOKUP(AB$7,Графік!$M$5:$P$35,3,0)</f>
        <v>ВВ</v>
      </c>
      <c r="AC45" s="124" t="str">
        <f>VLOOKUP(AC$7,Графік!$M$5:$P$35,3,0)</f>
        <v>ВВ</v>
      </c>
      <c r="AD45" s="159" t="str">
        <f>VLOOKUP(AD$7,Графік!$M$5:$P$35,3,0)</f>
        <v>Р</v>
      </c>
      <c r="AE45" s="188" t="str">
        <f>VLOOKUP(AE$7,Графік!$M$5:$P$35,3,0)</f>
        <v>Р</v>
      </c>
      <c r="AF45" s="124" t="str">
        <f>VLOOKUP(AF$7,Графік!$M$5:$P$35,3,0)</f>
        <v>Р</v>
      </c>
      <c r="AG45" s="124" t="str">
        <f>VLOOKUP(AG$7,Графік!$M$5:$P$35,3,0)</f>
        <v>Р</v>
      </c>
      <c r="AH45" s="124"/>
      <c r="AI45" s="124"/>
      <c r="AJ45" s="125"/>
      <c r="AK45" s="321">
        <f ca="1">SUMIF($F45:$AJ48,"Р",$F46:$AJ46)</f>
        <v>108</v>
      </c>
      <c r="AL45" s="279">
        <f ca="1">SUMIF($F47:$AJ48,"НУ",$F48:$AJ48)</f>
        <v>0</v>
      </c>
      <c r="AM45" s="305">
        <f ca="1">SUMIF(F45:AJ48,"РВ",F46:AJ46)</f>
        <v>0</v>
      </c>
      <c r="AN45" s="308">
        <f ca="1">AK45+AL45+AM45</f>
        <v>108</v>
      </c>
      <c r="AO45" s="310">
        <f t="shared" ref="AO45" si="38">COUNTIF($F45:$AJ48,"=Р")</f>
        <v>18</v>
      </c>
      <c r="AP45" s="311">
        <f>COUNTIF($F45:$AJ48,"=ВВ")</f>
        <v>8</v>
      </c>
      <c r="AQ45" s="311">
        <f>COUNTIF($F45:$AJ48,"=В")</f>
        <v>0</v>
      </c>
      <c r="AR45" s="241">
        <f>COUNTIF($F45:$AJ48,"=НА")</f>
        <v>0</v>
      </c>
      <c r="AS45" s="241">
        <f>COUNTIF(F45:AJ48,"=ТН")</f>
        <v>0</v>
      </c>
      <c r="AT45" s="241">
        <f>COUNTIF($F45:$AJ48,"=ВД")</f>
        <v>0</v>
      </c>
      <c r="AU45" s="241">
        <f>COUNTIF($F45:$AJ48,"=ВП")</f>
        <v>0</v>
      </c>
      <c r="AV45" s="241">
        <f>COUNTIF($F45:$AJ48,"=ДД")</f>
        <v>0</v>
      </c>
      <c r="AW45" s="241">
        <f>COUNTIF($F45:$AJ48,"=П")</f>
        <v>1</v>
      </c>
      <c r="AX45" s="241">
        <f>COUNTIF($F45:$AJ48,"=ПР")</f>
        <v>0</v>
      </c>
      <c r="AY45" s="316">
        <f>COUNTIF($F45:$AJ48,"=І")</f>
        <v>0</v>
      </c>
      <c r="AZ45" s="316">
        <f>COUNTIF($F45:$AJ48,"=НЗ")</f>
        <v>1</v>
      </c>
      <c r="BA45" s="318">
        <f>IF(C45&gt;1,Графік!$P$36,"")</f>
        <v>160</v>
      </c>
    </row>
    <row r="46" spans="1:53" ht="15" customHeight="1" x14ac:dyDescent="0.2">
      <c r="A46" s="349"/>
      <c r="B46" s="296"/>
      <c r="C46" s="299"/>
      <c r="D46" s="325"/>
      <c r="E46" s="146"/>
      <c r="F46" s="96">
        <f t="shared" ref="F46:R46" si="39">IF(F45="Р",8,"")</f>
        <v>8</v>
      </c>
      <c r="G46" s="97" t="str">
        <f t="shared" si="39"/>
        <v/>
      </c>
      <c r="H46" s="97" t="str">
        <f t="shared" si="39"/>
        <v/>
      </c>
      <c r="I46" s="97">
        <f t="shared" si="39"/>
        <v>8</v>
      </c>
      <c r="J46" s="97">
        <f t="shared" si="39"/>
        <v>8</v>
      </c>
      <c r="K46" s="97">
        <f t="shared" si="39"/>
        <v>8</v>
      </c>
      <c r="L46" s="97">
        <f t="shared" si="39"/>
        <v>8</v>
      </c>
      <c r="M46" s="97">
        <f t="shared" si="39"/>
        <v>8</v>
      </c>
      <c r="N46" s="97" t="str">
        <f t="shared" si="39"/>
        <v/>
      </c>
      <c r="O46" s="97" t="str">
        <f t="shared" si="39"/>
        <v/>
      </c>
      <c r="P46" s="97">
        <f t="shared" si="39"/>
        <v>8</v>
      </c>
      <c r="Q46" s="97">
        <f t="shared" si="39"/>
        <v>8</v>
      </c>
      <c r="R46" s="97">
        <f t="shared" si="39"/>
        <v>8</v>
      </c>
      <c r="S46" s="97">
        <f t="shared" ref="S46:V46" si="40">IF(S45="Р",8,"")</f>
        <v>8</v>
      </c>
      <c r="T46" s="97" t="str">
        <f t="shared" si="40"/>
        <v/>
      </c>
      <c r="U46" s="97" t="str">
        <f t="shared" si="40"/>
        <v/>
      </c>
      <c r="V46" s="97" t="str">
        <f t="shared" si="40"/>
        <v/>
      </c>
      <c r="W46" s="97">
        <f t="shared" ref="W46" si="41">IF(W45="Р",8,"")</f>
        <v>8</v>
      </c>
      <c r="X46" s="160">
        <v>4</v>
      </c>
      <c r="Y46" s="160">
        <v>8</v>
      </c>
      <c r="Z46" s="160">
        <v>8</v>
      </c>
      <c r="AA46" s="160"/>
      <c r="AB46" s="97"/>
      <c r="AC46" s="97"/>
      <c r="AD46" s="160"/>
      <c r="AE46" s="179"/>
      <c r="AF46" s="97"/>
      <c r="AG46" s="97"/>
      <c r="AH46" s="97"/>
      <c r="AI46" s="97"/>
      <c r="AJ46" s="98"/>
      <c r="AK46" s="321"/>
      <c r="AL46" s="279"/>
      <c r="AM46" s="305"/>
      <c r="AN46" s="308"/>
      <c r="AO46" s="311"/>
      <c r="AP46" s="311"/>
      <c r="AQ46" s="311"/>
      <c r="AR46" s="241"/>
      <c r="AS46" s="241"/>
      <c r="AT46" s="241"/>
      <c r="AU46" s="241"/>
      <c r="AV46" s="241"/>
      <c r="AW46" s="241"/>
      <c r="AX46" s="241"/>
      <c r="AY46" s="316"/>
      <c r="AZ46" s="316"/>
      <c r="BA46" s="319"/>
    </row>
    <row r="47" spans="1:53" ht="15" customHeight="1" x14ac:dyDescent="0.2">
      <c r="A47" s="349"/>
      <c r="B47" s="296"/>
      <c r="C47" s="299"/>
      <c r="D47" s="325"/>
      <c r="E47" s="146"/>
      <c r="F47" s="100" t="str">
        <f t="shared" ref="F47:V47" si="42">IF(F48&gt;0,"НУ","")</f>
        <v/>
      </c>
      <c r="G47" s="101" t="str">
        <f t="shared" si="42"/>
        <v/>
      </c>
      <c r="H47" s="101" t="str">
        <f t="shared" si="42"/>
        <v/>
      </c>
      <c r="I47" s="101" t="str">
        <f t="shared" si="42"/>
        <v/>
      </c>
      <c r="J47" s="101" t="str">
        <f t="shared" si="42"/>
        <v/>
      </c>
      <c r="K47" s="101" t="str">
        <f t="shared" si="42"/>
        <v/>
      </c>
      <c r="L47" s="101" t="str">
        <f t="shared" si="42"/>
        <v/>
      </c>
      <c r="M47" s="101" t="str">
        <f t="shared" si="42"/>
        <v/>
      </c>
      <c r="N47" s="101" t="str">
        <f t="shared" si="42"/>
        <v/>
      </c>
      <c r="O47" s="101" t="str">
        <f t="shared" si="42"/>
        <v/>
      </c>
      <c r="P47" s="101" t="str">
        <f t="shared" si="42"/>
        <v/>
      </c>
      <c r="Q47" s="101" t="str">
        <f t="shared" si="42"/>
        <v/>
      </c>
      <c r="R47" s="101" t="str">
        <f t="shared" si="42"/>
        <v/>
      </c>
      <c r="S47" s="101" t="str">
        <f t="shared" si="42"/>
        <v/>
      </c>
      <c r="T47" s="101" t="str">
        <f t="shared" si="42"/>
        <v/>
      </c>
      <c r="U47" s="101" t="str">
        <f t="shared" si="42"/>
        <v/>
      </c>
      <c r="V47" s="101" t="str">
        <f t="shared" si="42"/>
        <v/>
      </c>
      <c r="W47" s="101"/>
      <c r="X47" s="102"/>
      <c r="Y47" s="102"/>
      <c r="Z47" s="102"/>
      <c r="AA47" s="102"/>
      <c r="AB47" s="101"/>
      <c r="AC47" s="101"/>
      <c r="AD47" s="102"/>
      <c r="AE47" s="180"/>
      <c r="AF47" s="101"/>
      <c r="AG47" s="101"/>
      <c r="AH47" s="101" t="str">
        <f t="shared" si="8"/>
        <v/>
      </c>
      <c r="AI47" s="101" t="str">
        <f t="shared" si="8"/>
        <v/>
      </c>
      <c r="AJ47" s="130" t="str">
        <f t="shared" si="8"/>
        <v/>
      </c>
      <c r="AK47" s="321"/>
      <c r="AL47" s="279"/>
      <c r="AM47" s="305"/>
      <c r="AN47" s="308"/>
      <c r="AO47" s="311"/>
      <c r="AP47" s="311"/>
      <c r="AQ47" s="311"/>
      <c r="AR47" s="241"/>
      <c r="AS47" s="241"/>
      <c r="AT47" s="241"/>
      <c r="AU47" s="241"/>
      <c r="AV47" s="241"/>
      <c r="AW47" s="241"/>
      <c r="AX47" s="241"/>
      <c r="AY47" s="316"/>
      <c r="AZ47" s="316"/>
      <c r="BA47" s="319"/>
    </row>
    <row r="48" spans="1:53" ht="15" customHeight="1" thickBot="1" x14ac:dyDescent="0.25">
      <c r="A48" s="350"/>
      <c r="B48" s="297"/>
      <c r="C48" s="300"/>
      <c r="D48" s="326"/>
      <c r="E48" s="147"/>
      <c r="F48" s="105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94"/>
      <c r="Y48" s="194"/>
      <c r="Z48" s="194"/>
      <c r="AA48" s="194"/>
      <c r="AB48" s="106"/>
      <c r="AC48" s="106"/>
      <c r="AD48" s="194"/>
      <c r="AE48" s="181"/>
      <c r="AF48" s="106"/>
      <c r="AG48" s="106"/>
      <c r="AH48" s="106"/>
      <c r="AI48" s="106"/>
      <c r="AJ48" s="107"/>
      <c r="AK48" s="322"/>
      <c r="AL48" s="280"/>
      <c r="AM48" s="306"/>
      <c r="AN48" s="309"/>
      <c r="AO48" s="312"/>
      <c r="AP48" s="312"/>
      <c r="AQ48" s="312"/>
      <c r="AR48" s="242"/>
      <c r="AS48" s="242"/>
      <c r="AT48" s="242"/>
      <c r="AU48" s="242"/>
      <c r="AV48" s="242"/>
      <c r="AW48" s="242"/>
      <c r="AX48" s="242"/>
      <c r="AY48" s="317"/>
      <c r="AZ48" s="317"/>
      <c r="BA48" s="320"/>
    </row>
    <row r="49" spans="1:53" ht="15" customHeight="1" x14ac:dyDescent="0.2">
      <c r="A49" s="292">
        <v>11</v>
      </c>
      <c r="B49" s="295" t="str">
        <f>IFERROR(VLOOKUP($C49,Списки!$A$1:$C$4003,2,0),"")</f>
        <v>Бялковський Олександр Олександрович</v>
      </c>
      <c r="C49" s="364" t="s">
        <v>466</v>
      </c>
      <c r="D49" s="324" t="str">
        <f>IFERROR(VLOOKUP($C49,Списки!$A$1:$C$4003,3,0),"")</f>
        <v>електромонтажник схемник/с 01,11</v>
      </c>
      <c r="E49" s="145"/>
      <c r="F49" s="92" t="str">
        <f>VLOOKUP(F$7,Графік!$M$5:$P$35,3,0)</f>
        <v>Р</v>
      </c>
      <c r="G49" s="124" t="str">
        <f>VLOOKUP(G$7,Графік!$M$5:$P$35,3,0)</f>
        <v>ВВ</v>
      </c>
      <c r="H49" s="124" t="str">
        <f>VLOOKUP(H$7,Графік!$M$5:$P$35,3,0)</f>
        <v>ВВ</v>
      </c>
      <c r="I49" s="124" t="str">
        <f>VLOOKUP(I$7,Графік!$M$5:$P$35,3,0)</f>
        <v>Р</v>
      </c>
      <c r="J49" s="124" t="str">
        <f>VLOOKUP(J$7,Графік!$M$5:$P$35,3,0)</f>
        <v>Р</v>
      </c>
      <c r="K49" s="124" t="str">
        <f>VLOOKUP(K$7,Графік!$M$5:$P$35,3,0)</f>
        <v>Р</v>
      </c>
      <c r="L49" s="124" t="str">
        <f>VLOOKUP(L$7,Графік!$M$5:$P$35,3,0)</f>
        <v>Р</v>
      </c>
      <c r="M49" s="124" t="str">
        <f>VLOOKUP(M$7,Графік!$M$5:$P$35,3,0)</f>
        <v>Р</v>
      </c>
      <c r="N49" s="124" t="str">
        <f>VLOOKUP(N$7,Графік!$M$5:$P$35,3,0)</f>
        <v>ВВ</v>
      </c>
      <c r="O49" s="124" t="str">
        <f>VLOOKUP(O$7,Графік!$M$5:$P$35,3,0)</f>
        <v>ВВ</v>
      </c>
      <c r="P49" s="124" t="str">
        <f>VLOOKUP(P$7,Графік!$M$5:$P$35,3,0)</f>
        <v>Р</v>
      </c>
      <c r="Q49" s="124" t="str">
        <f>VLOOKUP(Q$7,Графік!$M$5:$P$35,3,0)</f>
        <v>Р</v>
      </c>
      <c r="R49" s="124" t="str">
        <f>VLOOKUP(R$7,Графік!$M$5:$P$35,3,0)</f>
        <v>Р</v>
      </c>
      <c r="S49" s="124" t="str">
        <f>VLOOKUP(S$7,Графік!$M$5:$P$35,3,0)</f>
        <v>Р</v>
      </c>
      <c r="T49" s="124" t="str">
        <f>VLOOKUP(T$7,Графік!$M$5:$P$35,3,0)</f>
        <v>Р</v>
      </c>
      <c r="U49" s="124" t="str">
        <f>VLOOKUP(U$7,Графік!$M$5:$P$35,3,0)</f>
        <v>ВВ</v>
      </c>
      <c r="V49" s="124" t="str">
        <f>VLOOKUP(V$7,Графік!$M$5:$P$35,3,0)</f>
        <v>ВВ</v>
      </c>
      <c r="W49" s="124" t="str">
        <f>VLOOKUP(W$7,Графік!$M$5:$P$35,3,0)</f>
        <v>Р</v>
      </c>
      <c r="X49" s="159" t="str">
        <f>VLOOKUP(X$7,Графік!$M$5:$P$35,3,0)</f>
        <v>Р</v>
      </c>
      <c r="Y49" s="159" t="s">
        <v>501</v>
      </c>
      <c r="Z49" s="159" t="str">
        <f>VLOOKUP(Z$7,Графік!$M$5:$P$35,3,0)</f>
        <v>Р</v>
      </c>
      <c r="AA49" s="159" t="s">
        <v>534</v>
      </c>
      <c r="AB49" s="124" t="str">
        <f>VLOOKUP(AB$7,Графік!$M$5:$P$35,3,0)</f>
        <v>ВВ</v>
      </c>
      <c r="AC49" s="124" t="str">
        <f>VLOOKUP(AC$7,Графік!$M$5:$P$35,3,0)</f>
        <v>ВВ</v>
      </c>
      <c r="AD49" s="159" t="str">
        <f>VLOOKUP(AD$7,Графік!$M$5:$P$35,3,0)</f>
        <v>Р</v>
      </c>
      <c r="AE49" s="188" t="str">
        <f>VLOOKUP(AE$7,Графік!$M$5:$P$35,3,0)</f>
        <v>Р</v>
      </c>
      <c r="AF49" s="124" t="str">
        <f>VLOOKUP(AF$7,Графік!$M$5:$P$35,3,0)</f>
        <v>Р</v>
      </c>
      <c r="AG49" s="124" t="str">
        <f>VLOOKUP(AG$7,Графік!$M$5:$P$35,3,0)</f>
        <v>Р</v>
      </c>
      <c r="AH49" s="124"/>
      <c r="AI49" s="124"/>
      <c r="AJ49" s="125"/>
      <c r="AK49" s="321">
        <f ca="1">SUMIF($F49:$AJ52,"Р",$F50:$AJ50)</f>
        <v>112</v>
      </c>
      <c r="AL49" s="279">
        <f ca="1">SUMIF($F51:$AJ52,"НУ",$F52:$AJ52)</f>
        <v>0</v>
      </c>
      <c r="AM49" s="305">
        <f ca="1">SUMIF(F49:AJ52,"РВ",F50:AJ50)</f>
        <v>0</v>
      </c>
      <c r="AN49" s="308">
        <f ca="1">AK49+AL49+AM49</f>
        <v>112</v>
      </c>
      <c r="AO49" s="310">
        <f t="shared" ref="AO49" si="43">COUNTIF($F49:$AJ52,"=Р")</f>
        <v>18</v>
      </c>
      <c r="AP49" s="311">
        <f>COUNTIF($F49:$AJ52,"=ВВ")</f>
        <v>8</v>
      </c>
      <c r="AQ49" s="311">
        <f>COUNTIF($F49:$AJ52,"=В")</f>
        <v>0</v>
      </c>
      <c r="AR49" s="241">
        <f>COUNTIF($F49:$AJ52,"=НА")</f>
        <v>0</v>
      </c>
      <c r="AS49" s="241">
        <f>COUNTIF(F49:AJ52,"=ТН")</f>
        <v>0</v>
      </c>
      <c r="AT49" s="241">
        <f>COUNTIF($F49:$AJ52,"=ВД")</f>
        <v>0</v>
      </c>
      <c r="AU49" s="241">
        <f>COUNTIF($F49:$AJ52,"=ВП")</f>
        <v>0</v>
      </c>
      <c r="AV49" s="241">
        <f>COUNTIF($F49:$AJ52,"=ДД")</f>
        <v>0</v>
      </c>
      <c r="AW49" s="241">
        <f>COUNTIF($F49:$AJ52,"=П")</f>
        <v>1</v>
      </c>
      <c r="AX49" s="241">
        <f>COUNTIF($F49:$AJ52,"=ПР")</f>
        <v>0</v>
      </c>
      <c r="AY49" s="316">
        <f>COUNTIF($F49:$AJ52,"=І")</f>
        <v>0</v>
      </c>
      <c r="AZ49" s="316">
        <f>COUNTIF($F49:$AJ52,"=НЗ")</f>
        <v>1</v>
      </c>
      <c r="BA49" s="318">
        <f>IF(C49&gt;1,Графік!$P$36,"")</f>
        <v>160</v>
      </c>
    </row>
    <row r="50" spans="1:53" ht="15" customHeight="1" x14ac:dyDescent="0.2">
      <c r="A50" s="293"/>
      <c r="B50" s="296"/>
      <c r="C50" s="299"/>
      <c r="D50" s="325"/>
      <c r="E50" s="146"/>
      <c r="F50" s="96">
        <f t="shared" ref="F50:R50" si="44">IF(F49="Р",8,"")</f>
        <v>8</v>
      </c>
      <c r="G50" s="97" t="str">
        <f t="shared" si="44"/>
        <v/>
      </c>
      <c r="H50" s="97" t="str">
        <f t="shared" si="44"/>
        <v/>
      </c>
      <c r="I50" s="97">
        <f t="shared" si="44"/>
        <v>8</v>
      </c>
      <c r="J50" s="97">
        <f t="shared" si="44"/>
        <v>8</v>
      </c>
      <c r="K50" s="97">
        <f t="shared" si="44"/>
        <v>8</v>
      </c>
      <c r="L50" s="97">
        <f t="shared" si="44"/>
        <v>8</v>
      </c>
      <c r="M50" s="97">
        <f t="shared" si="44"/>
        <v>8</v>
      </c>
      <c r="N50" s="97" t="str">
        <f t="shared" si="44"/>
        <v/>
      </c>
      <c r="O50" s="97" t="str">
        <f t="shared" si="44"/>
        <v/>
      </c>
      <c r="P50" s="97">
        <f t="shared" si="44"/>
        <v>8</v>
      </c>
      <c r="Q50" s="97">
        <f t="shared" si="44"/>
        <v>8</v>
      </c>
      <c r="R50" s="97">
        <f t="shared" si="44"/>
        <v>8</v>
      </c>
      <c r="S50" s="97">
        <f t="shared" ref="S50:X50" si="45">IF(S49="Р",8,"")</f>
        <v>8</v>
      </c>
      <c r="T50" s="97">
        <f t="shared" si="45"/>
        <v>8</v>
      </c>
      <c r="U50" s="97" t="str">
        <f t="shared" si="45"/>
        <v/>
      </c>
      <c r="V50" s="97" t="str">
        <f t="shared" si="45"/>
        <v/>
      </c>
      <c r="W50" s="97">
        <f t="shared" si="45"/>
        <v>8</v>
      </c>
      <c r="X50" s="160">
        <f t="shared" si="45"/>
        <v>8</v>
      </c>
      <c r="Y50" s="160"/>
      <c r="Z50" s="160">
        <f t="shared" ref="Z50" si="46">IF(Z49="Р",8,"")</f>
        <v>8</v>
      </c>
      <c r="AA50" s="160"/>
      <c r="AB50" s="97"/>
      <c r="AC50" s="97"/>
      <c r="AD50" s="160"/>
      <c r="AE50" s="179"/>
      <c r="AF50" s="97"/>
      <c r="AG50" s="97"/>
      <c r="AH50" s="97"/>
      <c r="AI50" s="97"/>
      <c r="AJ50" s="98"/>
      <c r="AK50" s="321"/>
      <c r="AL50" s="279"/>
      <c r="AM50" s="305"/>
      <c r="AN50" s="308"/>
      <c r="AO50" s="311"/>
      <c r="AP50" s="311"/>
      <c r="AQ50" s="311"/>
      <c r="AR50" s="241"/>
      <c r="AS50" s="241"/>
      <c r="AT50" s="241"/>
      <c r="AU50" s="241"/>
      <c r="AV50" s="241"/>
      <c r="AW50" s="241"/>
      <c r="AX50" s="241"/>
      <c r="AY50" s="316"/>
      <c r="AZ50" s="316"/>
      <c r="BA50" s="319"/>
    </row>
    <row r="51" spans="1:53" ht="15" customHeight="1" x14ac:dyDescent="0.2">
      <c r="A51" s="293"/>
      <c r="B51" s="296"/>
      <c r="C51" s="299"/>
      <c r="D51" s="325"/>
      <c r="E51" s="146"/>
      <c r="F51" s="100" t="str">
        <f t="shared" ref="F51:V51" si="47">IF(F52&gt;0,"НУ","")</f>
        <v/>
      </c>
      <c r="G51" s="101" t="str">
        <f t="shared" si="47"/>
        <v/>
      </c>
      <c r="H51" s="101" t="str">
        <f t="shared" si="47"/>
        <v/>
      </c>
      <c r="I51" s="101" t="str">
        <f t="shared" si="47"/>
        <v/>
      </c>
      <c r="J51" s="101" t="str">
        <f t="shared" si="47"/>
        <v/>
      </c>
      <c r="K51" s="101" t="str">
        <f t="shared" si="47"/>
        <v/>
      </c>
      <c r="L51" s="101" t="str">
        <f t="shared" si="47"/>
        <v/>
      </c>
      <c r="M51" s="101" t="str">
        <f t="shared" si="47"/>
        <v/>
      </c>
      <c r="N51" s="101" t="str">
        <f t="shared" si="47"/>
        <v/>
      </c>
      <c r="O51" s="101" t="str">
        <f t="shared" si="47"/>
        <v/>
      </c>
      <c r="P51" s="101" t="str">
        <f t="shared" si="47"/>
        <v/>
      </c>
      <c r="Q51" s="101" t="str">
        <f t="shared" si="47"/>
        <v/>
      </c>
      <c r="R51" s="101" t="str">
        <f t="shared" si="47"/>
        <v/>
      </c>
      <c r="S51" s="101" t="str">
        <f t="shared" si="47"/>
        <v/>
      </c>
      <c r="T51" s="101" t="str">
        <f t="shared" si="47"/>
        <v/>
      </c>
      <c r="U51" s="101" t="str">
        <f t="shared" si="47"/>
        <v/>
      </c>
      <c r="V51" s="101" t="str">
        <f t="shared" si="47"/>
        <v/>
      </c>
      <c r="W51" s="101"/>
      <c r="X51" s="102"/>
      <c r="Y51" s="102"/>
      <c r="Z51" s="102"/>
      <c r="AA51" s="102"/>
      <c r="AB51" s="101"/>
      <c r="AC51" s="101"/>
      <c r="AD51" s="102"/>
      <c r="AE51" s="180"/>
      <c r="AF51" s="101"/>
      <c r="AG51" s="101"/>
      <c r="AH51" s="101" t="str">
        <f t="shared" si="8"/>
        <v/>
      </c>
      <c r="AI51" s="101" t="str">
        <f t="shared" si="8"/>
        <v/>
      </c>
      <c r="AJ51" s="130" t="str">
        <f t="shared" si="8"/>
        <v/>
      </c>
      <c r="AK51" s="321"/>
      <c r="AL51" s="279"/>
      <c r="AM51" s="305"/>
      <c r="AN51" s="308"/>
      <c r="AO51" s="311"/>
      <c r="AP51" s="311"/>
      <c r="AQ51" s="311"/>
      <c r="AR51" s="241"/>
      <c r="AS51" s="241"/>
      <c r="AT51" s="241"/>
      <c r="AU51" s="241"/>
      <c r="AV51" s="241"/>
      <c r="AW51" s="241"/>
      <c r="AX51" s="241"/>
      <c r="AY51" s="316"/>
      <c r="AZ51" s="316"/>
      <c r="BA51" s="319"/>
    </row>
    <row r="52" spans="1:53" ht="15" customHeight="1" thickBot="1" x14ac:dyDescent="0.25">
      <c r="A52" s="294"/>
      <c r="B52" s="297"/>
      <c r="C52" s="300"/>
      <c r="D52" s="326"/>
      <c r="E52" s="147"/>
      <c r="F52" s="105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94"/>
      <c r="Y52" s="194"/>
      <c r="Z52" s="194"/>
      <c r="AA52" s="194"/>
      <c r="AB52" s="106"/>
      <c r="AC52" s="106"/>
      <c r="AD52" s="194"/>
      <c r="AE52" s="181"/>
      <c r="AF52" s="106"/>
      <c r="AG52" s="106"/>
      <c r="AH52" s="106"/>
      <c r="AI52" s="106"/>
      <c r="AJ52" s="107"/>
      <c r="AK52" s="322"/>
      <c r="AL52" s="280"/>
      <c r="AM52" s="306"/>
      <c r="AN52" s="309"/>
      <c r="AO52" s="312"/>
      <c r="AP52" s="312"/>
      <c r="AQ52" s="312"/>
      <c r="AR52" s="242"/>
      <c r="AS52" s="242"/>
      <c r="AT52" s="242"/>
      <c r="AU52" s="242"/>
      <c r="AV52" s="242"/>
      <c r="AW52" s="242"/>
      <c r="AX52" s="242"/>
      <c r="AY52" s="317"/>
      <c r="AZ52" s="317"/>
      <c r="BA52" s="320"/>
    </row>
    <row r="53" spans="1:53" ht="15" customHeight="1" x14ac:dyDescent="0.2">
      <c r="A53" s="292">
        <v>12</v>
      </c>
      <c r="B53" s="295" t="str">
        <f>IFERROR(VLOOKUP($C53,Списки!$A$1:$C$4003,2,0),"")</f>
        <v>Герман Сергій Дорінович</v>
      </c>
      <c r="C53" s="364" t="s">
        <v>469</v>
      </c>
      <c r="D53" s="324" t="str">
        <f>IFERROR(VLOOKUP($C53,Списки!$A$1:$C$4003,3,0),"")</f>
        <v>електромонтажник-схемник/с02,10</v>
      </c>
      <c r="E53" s="145"/>
      <c r="F53" s="92" t="str">
        <f>VLOOKUP(F$7,Графік!$M$5:$P$35,3,0)</f>
        <v>Р</v>
      </c>
      <c r="G53" s="124" t="str">
        <f>VLOOKUP(G$7,Графік!$M$5:$P$35,3,0)</f>
        <v>ВВ</v>
      </c>
      <c r="H53" s="124" t="str">
        <f>VLOOKUP(H$7,Графік!$M$5:$P$35,3,0)</f>
        <v>ВВ</v>
      </c>
      <c r="I53" s="124" t="str">
        <f>VLOOKUP(I$7,Графік!$M$5:$P$35,3,0)</f>
        <v>Р</v>
      </c>
      <c r="J53" s="124" t="str">
        <f>VLOOKUP(J$7,Графік!$M$5:$P$35,3,0)</f>
        <v>Р</v>
      </c>
      <c r="K53" s="124" t="str">
        <f>VLOOKUP(K$7,Графік!$M$5:$P$35,3,0)</f>
        <v>Р</v>
      </c>
      <c r="L53" s="124" t="str">
        <f>VLOOKUP(L$7,Графік!$M$5:$P$35,3,0)</f>
        <v>Р</v>
      </c>
      <c r="M53" s="124" t="str">
        <f>VLOOKUP(M$7,Графік!$M$5:$P$35,3,0)</f>
        <v>Р</v>
      </c>
      <c r="N53" s="124" t="str">
        <f>VLOOKUP(N$7,Графік!$M$5:$P$35,3,0)</f>
        <v>ВВ</v>
      </c>
      <c r="O53" s="124" t="str">
        <f>VLOOKUP(O$7,Графік!$M$5:$P$35,3,0)</f>
        <v>ВВ</v>
      </c>
      <c r="P53" s="124" t="str">
        <f>VLOOKUP(P$7,Графік!$M$5:$P$35,3,0)</f>
        <v>Р</v>
      </c>
      <c r="Q53" s="124" t="str">
        <f>VLOOKUP(Q$7,Графік!$M$5:$P$35,3,0)</f>
        <v>Р</v>
      </c>
      <c r="R53" s="124" t="str">
        <f>VLOOKUP(R$7,Графік!$M$5:$P$35,3,0)</f>
        <v>Р</v>
      </c>
      <c r="S53" s="124" t="str">
        <f>VLOOKUP(S$7,Графік!$M$5:$P$35,3,0)</f>
        <v>Р</v>
      </c>
      <c r="T53" s="124" t="str">
        <f>VLOOKUP(T$7,Графік!$M$5:$P$35,3,0)</f>
        <v>Р</v>
      </c>
      <c r="U53" s="124" t="str">
        <f>VLOOKUP(U$7,Графік!$M$5:$P$35,3,0)</f>
        <v>ВВ</v>
      </c>
      <c r="V53" s="124" t="str">
        <f>VLOOKUP(V$7,Графік!$M$5:$P$35,3,0)</f>
        <v>ВВ</v>
      </c>
      <c r="W53" s="124" t="str">
        <f>VLOOKUP(W$7,Графік!$M$5:$P$35,3,0)</f>
        <v>Р</v>
      </c>
      <c r="X53" s="159" t="str">
        <f>VLOOKUP(X$7,Графік!$M$5:$P$35,3,0)</f>
        <v>Р</v>
      </c>
      <c r="Y53" s="159" t="str">
        <f>VLOOKUP(Y$7,Графік!$M$5:$P$35,3,0)</f>
        <v>Р</v>
      </c>
      <c r="Z53" s="159" t="str">
        <f>VLOOKUP(Z$7,Графік!$M$5:$P$35,3,0)</f>
        <v>Р</v>
      </c>
      <c r="AA53" s="159" t="s">
        <v>534</v>
      </c>
      <c r="AB53" s="124" t="str">
        <f>VLOOKUP(AB$7,Графік!$M$5:$P$35,3,0)</f>
        <v>ВВ</v>
      </c>
      <c r="AC53" s="124" t="str">
        <f>VLOOKUP(AC$7,Графік!$M$5:$P$35,3,0)</f>
        <v>ВВ</v>
      </c>
      <c r="AD53" s="159" t="str">
        <f>VLOOKUP(AD$7,Графік!$M$5:$P$35,3,0)</f>
        <v>Р</v>
      </c>
      <c r="AE53" s="188" t="str">
        <f>VLOOKUP(AE$7,Графік!$M$5:$P$35,3,0)</f>
        <v>Р</v>
      </c>
      <c r="AF53" s="124" t="str">
        <f>VLOOKUP(AF$7,Графік!$M$5:$P$35,3,0)</f>
        <v>Р</v>
      </c>
      <c r="AG53" s="124" t="str">
        <f>VLOOKUP(AG$7,Графік!$M$5:$P$35,3,0)</f>
        <v>Р</v>
      </c>
      <c r="AH53" s="124"/>
      <c r="AI53" s="124"/>
      <c r="AJ53" s="125"/>
      <c r="AK53" s="321">
        <f ca="1">SUMIF($F53:$AJ56,"Р",$F54:$AJ54)</f>
        <v>120</v>
      </c>
      <c r="AL53" s="279">
        <f ca="1">SUMIF($F55:$AJ56,"НУ",$F56:$AJ56)</f>
        <v>0</v>
      </c>
      <c r="AM53" s="305">
        <f ca="1">SUMIF(F53:AJ56,"РВ",F54:AJ54)</f>
        <v>0</v>
      </c>
      <c r="AN53" s="308">
        <f ca="1">AK53+AL53+AM53</f>
        <v>120</v>
      </c>
      <c r="AO53" s="310">
        <f t="shared" ref="AO53" si="48">COUNTIF($F53:$AJ56,"=Р")</f>
        <v>19</v>
      </c>
      <c r="AP53" s="311">
        <f>COUNTIF($F53:$AJ56,"=ВВ")</f>
        <v>8</v>
      </c>
      <c r="AQ53" s="311">
        <f>COUNTIF($F53:$AJ56,"=В")</f>
        <v>0</v>
      </c>
      <c r="AR53" s="241">
        <f>COUNTIF($F53:$AJ56,"=НА")</f>
        <v>0</v>
      </c>
      <c r="AS53" s="241">
        <f>COUNTIF(F53:AJ56,"=ТН")</f>
        <v>0</v>
      </c>
      <c r="AT53" s="241">
        <f>COUNTIF($F53:$AJ56,"=ВД")</f>
        <v>0</v>
      </c>
      <c r="AU53" s="241">
        <f>COUNTIF($F53:$AJ56,"=ВП")</f>
        <v>0</v>
      </c>
      <c r="AV53" s="241">
        <f>COUNTIF($F53:$AJ56,"=ДД")</f>
        <v>0</v>
      </c>
      <c r="AW53" s="241">
        <f>COUNTIF($F53:$AJ56,"=П")</f>
        <v>1</v>
      </c>
      <c r="AX53" s="241">
        <f>COUNTIF($F53:$AJ56,"=ПР")</f>
        <v>0</v>
      </c>
      <c r="AY53" s="316">
        <f>COUNTIF($F53:$AJ56,"=І")</f>
        <v>0</v>
      </c>
      <c r="AZ53" s="316">
        <f>COUNTIF($F53:$AJ56,"=НЗ")</f>
        <v>0</v>
      </c>
      <c r="BA53" s="318">
        <f>IF(C53&gt;1,Графік!$P$36,"")</f>
        <v>160</v>
      </c>
    </row>
    <row r="54" spans="1:53" ht="15" customHeight="1" x14ac:dyDescent="0.2">
      <c r="A54" s="293"/>
      <c r="B54" s="296"/>
      <c r="C54" s="299"/>
      <c r="D54" s="325"/>
      <c r="E54" s="146"/>
      <c r="F54" s="96">
        <f t="shared" ref="F54:R54" si="49">IF(F53="Р",8,"")</f>
        <v>8</v>
      </c>
      <c r="G54" s="97" t="str">
        <f t="shared" si="49"/>
        <v/>
      </c>
      <c r="H54" s="97" t="str">
        <f t="shared" si="49"/>
        <v/>
      </c>
      <c r="I54" s="97">
        <f t="shared" si="49"/>
        <v>8</v>
      </c>
      <c r="J54" s="97">
        <v>8</v>
      </c>
      <c r="K54" s="97">
        <f t="shared" si="49"/>
        <v>8</v>
      </c>
      <c r="L54" s="97">
        <f t="shared" si="49"/>
        <v>8</v>
      </c>
      <c r="M54" s="97">
        <f t="shared" si="49"/>
        <v>8</v>
      </c>
      <c r="N54" s="97" t="str">
        <f t="shared" si="49"/>
        <v/>
      </c>
      <c r="O54" s="97" t="str">
        <f t="shared" si="49"/>
        <v/>
      </c>
      <c r="P54" s="97">
        <f t="shared" si="49"/>
        <v>8</v>
      </c>
      <c r="Q54" s="97">
        <f t="shared" si="49"/>
        <v>8</v>
      </c>
      <c r="R54" s="97">
        <f t="shared" si="49"/>
        <v>8</v>
      </c>
      <c r="S54" s="97">
        <f t="shared" ref="S54:X54" si="50">IF(S53="Р",8,"")</f>
        <v>8</v>
      </c>
      <c r="T54" s="97">
        <f t="shared" si="50"/>
        <v>8</v>
      </c>
      <c r="U54" s="97" t="str">
        <f t="shared" si="50"/>
        <v/>
      </c>
      <c r="V54" s="97" t="str">
        <f t="shared" si="50"/>
        <v/>
      </c>
      <c r="W54" s="97">
        <f t="shared" si="50"/>
        <v>8</v>
      </c>
      <c r="X54" s="160">
        <f t="shared" si="50"/>
        <v>8</v>
      </c>
      <c r="Y54" s="160">
        <v>8</v>
      </c>
      <c r="Z54" s="160">
        <v>8</v>
      </c>
      <c r="AA54" s="160"/>
      <c r="AB54" s="97"/>
      <c r="AC54" s="97"/>
      <c r="AD54" s="160"/>
      <c r="AE54" s="179"/>
      <c r="AF54" s="97"/>
      <c r="AG54" s="97"/>
      <c r="AH54" s="97"/>
      <c r="AI54" s="97"/>
      <c r="AJ54" s="98"/>
      <c r="AK54" s="321"/>
      <c r="AL54" s="279"/>
      <c r="AM54" s="305"/>
      <c r="AN54" s="308"/>
      <c r="AO54" s="311"/>
      <c r="AP54" s="311"/>
      <c r="AQ54" s="311"/>
      <c r="AR54" s="241"/>
      <c r="AS54" s="241"/>
      <c r="AT54" s="241"/>
      <c r="AU54" s="241"/>
      <c r="AV54" s="241"/>
      <c r="AW54" s="241"/>
      <c r="AX54" s="241"/>
      <c r="AY54" s="316"/>
      <c r="AZ54" s="316"/>
      <c r="BA54" s="319"/>
    </row>
    <row r="55" spans="1:53" ht="15" customHeight="1" x14ac:dyDescent="0.2">
      <c r="A55" s="293"/>
      <c r="B55" s="296"/>
      <c r="C55" s="299"/>
      <c r="D55" s="325"/>
      <c r="E55" s="146"/>
      <c r="F55" s="100" t="str">
        <f t="shared" ref="F55:V55" si="51">IF(F56&gt;0,"НУ","")</f>
        <v/>
      </c>
      <c r="G55" s="101" t="str">
        <f t="shared" si="51"/>
        <v/>
      </c>
      <c r="H55" s="101" t="str">
        <f t="shared" si="51"/>
        <v/>
      </c>
      <c r="I55" s="101" t="str">
        <f t="shared" si="51"/>
        <v/>
      </c>
      <c r="J55" s="101" t="str">
        <f t="shared" si="51"/>
        <v/>
      </c>
      <c r="K55" s="101" t="str">
        <f t="shared" si="51"/>
        <v/>
      </c>
      <c r="L55" s="101" t="str">
        <f t="shared" si="51"/>
        <v/>
      </c>
      <c r="M55" s="101" t="str">
        <f t="shared" si="51"/>
        <v/>
      </c>
      <c r="N55" s="101" t="str">
        <f t="shared" si="51"/>
        <v/>
      </c>
      <c r="O55" s="101" t="str">
        <f t="shared" si="51"/>
        <v/>
      </c>
      <c r="P55" s="101" t="str">
        <f t="shared" si="51"/>
        <v/>
      </c>
      <c r="Q55" s="101" t="str">
        <f t="shared" si="51"/>
        <v/>
      </c>
      <c r="R55" s="101" t="str">
        <f t="shared" si="51"/>
        <v/>
      </c>
      <c r="S55" s="101" t="str">
        <f t="shared" si="51"/>
        <v/>
      </c>
      <c r="T55" s="101" t="str">
        <f t="shared" si="51"/>
        <v/>
      </c>
      <c r="U55" s="101" t="str">
        <f t="shared" si="51"/>
        <v/>
      </c>
      <c r="V55" s="101" t="str">
        <f t="shared" si="51"/>
        <v/>
      </c>
      <c r="W55" s="101"/>
      <c r="X55" s="102"/>
      <c r="Y55" s="102"/>
      <c r="Z55" s="102"/>
      <c r="AA55" s="102"/>
      <c r="AB55" s="101"/>
      <c r="AC55" s="101"/>
      <c r="AD55" s="102"/>
      <c r="AE55" s="180"/>
      <c r="AF55" s="101"/>
      <c r="AG55" s="101"/>
      <c r="AH55" s="101" t="str">
        <f t="shared" si="8"/>
        <v/>
      </c>
      <c r="AI55" s="101" t="str">
        <f t="shared" si="8"/>
        <v/>
      </c>
      <c r="AJ55" s="130" t="str">
        <f t="shared" si="8"/>
        <v/>
      </c>
      <c r="AK55" s="321"/>
      <c r="AL55" s="279"/>
      <c r="AM55" s="305"/>
      <c r="AN55" s="308"/>
      <c r="AO55" s="311"/>
      <c r="AP55" s="311"/>
      <c r="AQ55" s="311"/>
      <c r="AR55" s="241"/>
      <c r="AS55" s="241"/>
      <c r="AT55" s="241"/>
      <c r="AU55" s="241"/>
      <c r="AV55" s="241"/>
      <c r="AW55" s="241"/>
      <c r="AX55" s="241"/>
      <c r="AY55" s="316"/>
      <c r="AZ55" s="316"/>
      <c r="BA55" s="319"/>
    </row>
    <row r="56" spans="1:53" ht="15" customHeight="1" thickBot="1" x14ac:dyDescent="0.25">
      <c r="A56" s="294"/>
      <c r="B56" s="297"/>
      <c r="C56" s="300"/>
      <c r="D56" s="326"/>
      <c r="E56" s="147"/>
      <c r="F56" s="105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94"/>
      <c r="Y56" s="194"/>
      <c r="Z56" s="194"/>
      <c r="AA56" s="194"/>
      <c r="AB56" s="106"/>
      <c r="AC56" s="106"/>
      <c r="AD56" s="194"/>
      <c r="AE56" s="181"/>
      <c r="AF56" s="106"/>
      <c r="AG56" s="106"/>
      <c r="AH56" s="106"/>
      <c r="AI56" s="106"/>
      <c r="AJ56" s="107"/>
      <c r="AK56" s="322"/>
      <c r="AL56" s="280"/>
      <c r="AM56" s="306"/>
      <c r="AN56" s="309"/>
      <c r="AO56" s="312"/>
      <c r="AP56" s="312"/>
      <c r="AQ56" s="312"/>
      <c r="AR56" s="242"/>
      <c r="AS56" s="242"/>
      <c r="AT56" s="242"/>
      <c r="AU56" s="242"/>
      <c r="AV56" s="242"/>
      <c r="AW56" s="242"/>
      <c r="AX56" s="242"/>
      <c r="AY56" s="317"/>
      <c r="AZ56" s="317"/>
      <c r="BA56" s="320"/>
    </row>
    <row r="57" spans="1:53" ht="15" customHeight="1" x14ac:dyDescent="0.2">
      <c r="A57" s="292">
        <v>13</v>
      </c>
      <c r="B57" s="295" t="str">
        <f>IFERROR(VLOOKUP($C57,Списки!$A$1:$C$4003,2,0),"")</f>
        <v>Дроздюк Владислав Васильович</v>
      </c>
      <c r="C57" s="364" t="s">
        <v>472</v>
      </c>
      <c r="D57" s="324" t="str">
        <f>IFERROR(VLOOKUP($C57,Списки!$A$1:$C$4003,3,0),"")</f>
        <v>електромонтажник схемник/с31,10 ЧНУ 2 см</v>
      </c>
      <c r="E57" s="145"/>
      <c r="F57" s="92" t="s">
        <v>501</v>
      </c>
      <c r="G57" s="124" t="str">
        <f>VLOOKUP(G$7,Графік!$M$5:$P$35,3,0)</f>
        <v>ВВ</v>
      </c>
      <c r="H57" s="124" t="str">
        <f>VLOOKUP(H$7,Графік!$M$5:$P$35,3,0)</f>
        <v>ВВ</v>
      </c>
      <c r="I57" s="124" t="str">
        <f>VLOOKUP(I$7,Графік!$M$5:$P$35,3,0)</f>
        <v>Р</v>
      </c>
      <c r="J57" s="124" t="str">
        <f>VLOOKUP(J$7,Графік!$M$5:$P$35,3,0)</f>
        <v>Р</v>
      </c>
      <c r="K57" s="124" t="str">
        <f>VLOOKUP(K$7,Графік!$M$5:$P$35,3,0)</f>
        <v>Р</v>
      </c>
      <c r="L57" s="124" t="s">
        <v>501</v>
      </c>
      <c r="M57" s="124" t="s">
        <v>501</v>
      </c>
      <c r="N57" s="124" t="str">
        <f>VLOOKUP(N$7,Графік!$M$5:$P$35,3,0)</f>
        <v>ВВ</v>
      </c>
      <c r="O57" s="124" t="str">
        <f>VLOOKUP(O$7,Графік!$M$5:$P$35,3,0)</f>
        <v>ВВ</v>
      </c>
      <c r="P57" s="124" t="s">
        <v>501</v>
      </c>
      <c r="Q57" s="124" t="s">
        <v>501</v>
      </c>
      <c r="R57" s="124" t="s">
        <v>501</v>
      </c>
      <c r="S57" s="124" t="str">
        <f>VLOOKUP(S$7,Графік!$M$5:$P$35,3,0)</f>
        <v>Р</v>
      </c>
      <c r="T57" s="159" t="str">
        <f>VLOOKUP(T$7,Графік!$M$5:$P$35,3,0)</f>
        <v>Р</v>
      </c>
      <c r="U57" s="124" t="str">
        <f>VLOOKUP(U$7,Графік!$M$5:$P$35,3,0)</f>
        <v>ВВ</v>
      </c>
      <c r="V57" s="124" t="str">
        <f>VLOOKUP(V$7,Графік!$M$5:$P$35,3,0)</f>
        <v>ВВ</v>
      </c>
      <c r="W57" s="124" t="s">
        <v>501</v>
      </c>
      <c r="X57" s="159" t="str">
        <f>VLOOKUP(X$7,Графік!$M$5:$P$35,3,0)</f>
        <v>Р</v>
      </c>
      <c r="Y57" s="159" t="str">
        <f>VLOOKUP(Y$7,Графік!$M$5:$P$35,3,0)</f>
        <v>Р</v>
      </c>
      <c r="Z57" s="159" t="s">
        <v>501</v>
      </c>
      <c r="AA57" s="159" t="s">
        <v>534</v>
      </c>
      <c r="AB57" s="124" t="str">
        <f>VLOOKUP(AB$7,Графік!$M$5:$P$35,3,0)</f>
        <v>ВВ</v>
      </c>
      <c r="AC57" s="124" t="str">
        <f>VLOOKUP(AC$7,Графік!$M$5:$P$35,3,0)</f>
        <v>ВВ</v>
      </c>
      <c r="AD57" s="159" t="str">
        <f>VLOOKUP(AD$7,Графік!$M$5:$P$35,3,0)</f>
        <v>Р</v>
      </c>
      <c r="AE57" s="188" t="str">
        <f>VLOOKUP(AE$7,Графік!$M$5:$P$35,3,0)</f>
        <v>Р</v>
      </c>
      <c r="AF57" s="124" t="str">
        <f>VLOOKUP(AF$7,Графік!$M$5:$P$35,3,0)</f>
        <v>Р</v>
      </c>
      <c r="AG57" s="124" t="str">
        <f>VLOOKUP(AG$7,Графік!$M$5:$P$35,3,0)</f>
        <v>Р</v>
      </c>
      <c r="AH57" s="124"/>
      <c r="AI57" s="124"/>
      <c r="AJ57" s="125"/>
      <c r="AK57" s="321">
        <f ca="1">SUMIF($F57:$AJ60,"Р",$F58:$AJ58)</f>
        <v>56</v>
      </c>
      <c r="AL57" s="279">
        <f ca="1">SUMIF($F59:$AJ60,"НУ",$F60:$AJ60)</f>
        <v>0</v>
      </c>
      <c r="AM57" s="305">
        <f ca="1">SUMIF(F57:AJ60,"РВ",F58:AJ58)</f>
        <v>0</v>
      </c>
      <c r="AN57" s="308">
        <f ca="1">AK57+AL57+AM57</f>
        <v>56</v>
      </c>
      <c r="AO57" s="310">
        <f t="shared" ref="AO57" si="52">COUNTIF($F57:$AJ60,"=Р")</f>
        <v>11</v>
      </c>
      <c r="AP57" s="311">
        <f>COUNTIF($F57:$AJ60,"=ВВ")</f>
        <v>8</v>
      </c>
      <c r="AQ57" s="311">
        <f>COUNTIF($F57:$AJ60,"=В")</f>
        <v>0</v>
      </c>
      <c r="AR57" s="241">
        <f>COUNTIF($F57:$AJ60,"=НА")</f>
        <v>0</v>
      </c>
      <c r="AS57" s="241">
        <f>COUNTIF(F57:AJ60,"=ТН")</f>
        <v>0</v>
      </c>
      <c r="AT57" s="241">
        <f>COUNTIF($F57:$AJ60,"=ВД")</f>
        <v>0</v>
      </c>
      <c r="AU57" s="241">
        <f>COUNTIF($F57:$AJ60,"=ВП")</f>
        <v>0</v>
      </c>
      <c r="AV57" s="241">
        <f>COUNTIF($F57:$AJ60,"=ДД")</f>
        <v>0</v>
      </c>
      <c r="AW57" s="241">
        <f>COUNTIF($F57:$AJ60,"=П")</f>
        <v>1</v>
      </c>
      <c r="AX57" s="241">
        <f>COUNTIF($F57:$AJ60,"=ПР")</f>
        <v>0</v>
      </c>
      <c r="AY57" s="316">
        <f>COUNTIF($F57:$AJ60,"=І")</f>
        <v>0</v>
      </c>
      <c r="AZ57" s="316">
        <f>COUNTIF($F57:$AJ60,"=НЗ")</f>
        <v>8</v>
      </c>
      <c r="BA57" s="318">
        <f>IF(C57&gt;1,Графік!$P$36,"")</f>
        <v>160</v>
      </c>
    </row>
    <row r="58" spans="1:53" ht="15" customHeight="1" x14ac:dyDescent="0.2">
      <c r="A58" s="293"/>
      <c r="B58" s="296"/>
      <c r="C58" s="299"/>
      <c r="D58" s="325"/>
      <c r="E58" s="146"/>
      <c r="F58" s="96" t="str">
        <f t="shared" ref="F58:R58" si="53">IF(F57="Р",8,"")</f>
        <v/>
      </c>
      <c r="G58" s="97" t="str">
        <f t="shared" si="53"/>
        <v/>
      </c>
      <c r="H58" s="97" t="str">
        <f t="shared" si="53"/>
        <v/>
      </c>
      <c r="I58" s="97">
        <f t="shared" si="53"/>
        <v>8</v>
      </c>
      <c r="J58" s="97">
        <f t="shared" si="53"/>
        <v>8</v>
      </c>
      <c r="K58" s="97">
        <f t="shared" si="53"/>
        <v>8</v>
      </c>
      <c r="L58" s="97" t="str">
        <f t="shared" si="53"/>
        <v/>
      </c>
      <c r="M58" s="97" t="str">
        <f t="shared" si="53"/>
        <v/>
      </c>
      <c r="N58" s="97" t="str">
        <f t="shared" si="53"/>
        <v/>
      </c>
      <c r="O58" s="97" t="str">
        <f t="shared" si="53"/>
        <v/>
      </c>
      <c r="P58" s="97" t="str">
        <f t="shared" si="53"/>
        <v/>
      </c>
      <c r="Q58" s="97" t="str">
        <f t="shared" si="53"/>
        <v/>
      </c>
      <c r="R58" s="97" t="str">
        <f t="shared" si="53"/>
        <v/>
      </c>
      <c r="S58" s="97">
        <f t="shared" ref="S58:X58" si="54">IF(S57="Р",8,"")</f>
        <v>8</v>
      </c>
      <c r="T58" s="160">
        <f t="shared" si="54"/>
        <v>8</v>
      </c>
      <c r="U58" s="97" t="str">
        <f t="shared" si="54"/>
        <v/>
      </c>
      <c r="V58" s="97" t="str">
        <f t="shared" si="54"/>
        <v/>
      </c>
      <c r="W58" s="97" t="str">
        <f t="shared" si="54"/>
        <v/>
      </c>
      <c r="X58" s="160">
        <f t="shared" si="54"/>
        <v>8</v>
      </c>
      <c r="Y58" s="160">
        <v>8</v>
      </c>
      <c r="Z58" s="160"/>
      <c r="AA58" s="160"/>
      <c r="AB58" s="97"/>
      <c r="AC58" s="97"/>
      <c r="AD58" s="160"/>
      <c r="AE58" s="179"/>
      <c r="AF58" s="97"/>
      <c r="AG58" s="97"/>
      <c r="AH58" s="97"/>
      <c r="AI58" s="97"/>
      <c r="AJ58" s="98"/>
      <c r="AK58" s="321"/>
      <c r="AL58" s="279"/>
      <c r="AM58" s="305"/>
      <c r="AN58" s="308"/>
      <c r="AO58" s="311"/>
      <c r="AP58" s="311"/>
      <c r="AQ58" s="311"/>
      <c r="AR58" s="241"/>
      <c r="AS58" s="241"/>
      <c r="AT58" s="241"/>
      <c r="AU58" s="241"/>
      <c r="AV58" s="241"/>
      <c r="AW58" s="241"/>
      <c r="AX58" s="241"/>
      <c r="AY58" s="316"/>
      <c r="AZ58" s="316"/>
      <c r="BA58" s="319"/>
    </row>
    <row r="59" spans="1:53" ht="15" customHeight="1" x14ac:dyDescent="0.2">
      <c r="A59" s="293"/>
      <c r="B59" s="296"/>
      <c r="C59" s="299"/>
      <c r="D59" s="325"/>
      <c r="E59" s="146"/>
      <c r="F59" s="100" t="str">
        <f t="shared" ref="F59:V59" si="55">IF(F60&gt;0,"НУ","")</f>
        <v/>
      </c>
      <c r="G59" s="101" t="str">
        <f t="shared" si="55"/>
        <v/>
      </c>
      <c r="H59" s="101" t="str">
        <f t="shared" si="55"/>
        <v/>
      </c>
      <c r="I59" s="101" t="str">
        <f t="shared" si="55"/>
        <v/>
      </c>
      <c r="J59" s="101" t="str">
        <f t="shared" si="55"/>
        <v/>
      </c>
      <c r="K59" s="101" t="str">
        <f t="shared" si="55"/>
        <v/>
      </c>
      <c r="L59" s="101" t="str">
        <f t="shared" si="55"/>
        <v/>
      </c>
      <c r="M59" s="101" t="str">
        <f t="shared" si="55"/>
        <v/>
      </c>
      <c r="N59" s="101" t="str">
        <f t="shared" si="55"/>
        <v/>
      </c>
      <c r="O59" s="101" t="str">
        <f t="shared" si="55"/>
        <v/>
      </c>
      <c r="P59" s="101" t="str">
        <f t="shared" si="55"/>
        <v/>
      </c>
      <c r="Q59" s="101" t="str">
        <f t="shared" si="55"/>
        <v/>
      </c>
      <c r="R59" s="101" t="str">
        <f t="shared" si="55"/>
        <v/>
      </c>
      <c r="S59" s="101" t="str">
        <f t="shared" si="55"/>
        <v/>
      </c>
      <c r="T59" s="101" t="str">
        <f t="shared" si="55"/>
        <v/>
      </c>
      <c r="U59" s="101" t="str">
        <f t="shared" si="55"/>
        <v/>
      </c>
      <c r="V59" s="101" t="str">
        <f t="shared" si="55"/>
        <v/>
      </c>
      <c r="W59" s="101"/>
      <c r="X59" s="102"/>
      <c r="Y59" s="102"/>
      <c r="Z59" s="102"/>
      <c r="AA59" s="102"/>
      <c r="AB59" s="101"/>
      <c r="AC59" s="101"/>
      <c r="AD59" s="102"/>
      <c r="AE59" s="180"/>
      <c r="AF59" s="101"/>
      <c r="AG59" s="101"/>
      <c r="AH59" s="101" t="str">
        <f t="shared" si="8"/>
        <v/>
      </c>
      <c r="AI59" s="101" t="str">
        <f t="shared" si="8"/>
        <v/>
      </c>
      <c r="AJ59" s="130" t="str">
        <f t="shared" si="8"/>
        <v/>
      </c>
      <c r="AK59" s="321"/>
      <c r="AL59" s="279"/>
      <c r="AM59" s="305"/>
      <c r="AN59" s="308"/>
      <c r="AO59" s="311"/>
      <c r="AP59" s="311"/>
      <c r="AQ59" s="311"/>
      <c r="AR59" s="241"/>
      <c r="AS59" s="241"/>
      <c r="AT59" s="241"/>
      <c r="AU59" s="241"/>
      <c r="AV59" s="241"/>
      <c r="AW59" s="241"/>
      <c r="AX59" s="241"/>
      <c r="AY59" s="316"/>
      <c r="AZ59" s="316"/>
      <c r="BA59" s="319"/>
    </row>
    <row r="60" spans="1:53" ht="15" customHeight="1" thickBot="1" x14ac:dyDescent="0.25">
      <c r="A60" s="294"/>
      <c r="B60" s="297"/>
      <c r="C60" s="300"/>
      <c r="D60" s="326"/>
      <c r="E60" s="147"/>
      <c r="F60" s="105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94"/>
      <c r="Y60" s="194"/>
      <c r="Z60" s="194"/>
      <c r="AA60" s="194"/>
      <c r="AB60" s="106"/>
      <c r="AC60" s="106"/>
      <c r="AD60" s="194"/>
      <c r="AE60" s="181"/>
      <c r="AF60" s="106"/>
      <c r="AG60" s="106"/>
      <c r="AH60" s="106"/>
      <c r="AI60" s="106"/>
      <c r="AJ60" s="107"/>
      <c r="AK60" s="322"/>
      <c r="AL60" s="280"/>
      <c r="AM60" s="306"/>
      <c r="AN60" s="309"/>
      <c r="AO60" s="312"/>
      <c r="AP60" s="312"/>
      <c r="AQ60" s="312"/>
      <c r="AR60" s="242"/>
      <c r="AS60" s="242"/>
      <c r="AT60" s="242"/>
      <c r="AU60" s="242"/>
      <c r="AV60" s="242"/>
      <c r="AW60" s="242"/>
      <c r="AX60" s="242"/>
      <c r="AY60" s="317"/>
      <c r="AZ60" s="317"/>
      <c r="BA60" s="320"/>
    </row>
    <row r="61" spans="1:53" ht="15" customHeight="1" x14ac:dyDescent="0.2">
      <c r="A61" s="292">
        <v>14</v>
      </c>
      <c r="B61" s="295" t="str">
        <f>IFERROR(VLOOKUP($C61,Списки!$A$1:$C$4003,2,0),"")</f>
        <v>Марусик Владислав Іванович</v>
      </c>
      <c r="C61" s="364" t="s">
        <v>475</v>
      </c>
      <c r="D61" s="324" t="str">
        <f>IFERROR(VLOOKUP($C61,Списки!$A$1:$C$4003,3,0),"")</f>
        <v>оператор/c22.10</v>
      </c>
      <c r="E61" s="145"/>
      <c r="F61" s="92" t="str">
        <f>VLOOKUP(F$7,Графік!$M$5:$P$35,3,0)</f>
        <v>Р</v>
      </c>
      <c r="G61" s="124" t="str">
        <f>VLOOKUP(G$7,Графік!$M$5:$P$35,3,0)</f>
        <v>ВВ</v>
      </c>
      <c r="H61" s="124" t="str">
        <f>VLOOKUP(H$7,Графік!$M$5:$P$35,3,0)</f>
        <v>ВВ</v>
      </c>
      <c r="I61" s="124" t="str">
        <f>VLOOKUP(I$7,Графік!$M$5:$P$35,3,0)</f>
        <v>Р</v>
      </c>
      <c r="J61" s="124" t="str">
        <f>VLOOKUP(J$7,Графік!$M$5:$P$35,3,0)</f>
        <v>Р</v>
      </c>
      <c r="K61" s="124" t="str">
        <f>VLOOKUP(K$7,Графік!$M$5:$P$35,3,0)</f>
        <v>Р</v>
      </c>
      <c r="L61" s="124" t="str">
        <f>VLOOKUP(L$7,Графік!$M$5:$P$35,3,0)</f>
        <v>Р</v>
      </c>
      <c r="M61" s="124" t="str">
        <f>VLOOKUP(M$7,Графік!$M$5:$P$35,3,0)</f>
        <v>Р</v>
      </c>
      <c r="N61" s="124" t="str">
        <f>VLOOKUP(N$7,Графік!$M$5:$P$35,3,0)</f>
        <v>ВВ</v>
      </c>
      <c r="O61" s="124" t="str">
        <f>VLOOKUP(O$7,Графік!$M$5:$P$35,3,0)</f>
        <v>ВВ</v>
      </c>
      <c r="P61" s="124" t="str">
        <f>VLOOKUP(P$7,Графік!$M$5:$P$35,3,0)</f>
        <v>Р</v>
      </c>
      <c r="Q61" s="124" t="str">
        <f>VLOOKUP(Q$7,Графік!$M$5:$P$35,3,0)</f>
        <v>Р</v>
      </c>
      <c r="R61" s="124" t="s">
        <v>501</v>
      </c>
      <c r="S61" s="124" t="str">
        <f>VLOOKUP(S$7,Графік!$M$5:$P$35,3,0)</f>
        <v>Р</v>
      </c>
      <c r="T61" s="124" t="str">
        <f>VLOOKUP(T$7,Графік!$M$5:$P$35,3,0)</f>
        <v>Р</v>
      </c>
      <c r="U61" s="124" t="str">
        <f>VLOOKUP(U$7,Графік!$M$5:$P$35,3,0)</f>
        <v>ВВ</v>
      </c>
      <c r="V61" s="124" t="str">
        <f>VLOOKUP(V$7,Графік!$M$5:$P$35,3,0)</f>
        <v>ВВ</v>
      </c>
      <c r="W61" s="124" t="str">
        <f>VLOOKUP(W$7,Графік!$M$5:$P$35,3,0)</f>
        <v>Р</v>
      </c>
      <c r="X61" s="159" t="str">
        <f>VLOOKUP(X$7,Графік!$M$5:$P$35,3,0)</f>
        <v>Р</v>
      </c>
      <c r="Y61" s="159" t="str">
        <f>VLOOKUP(Y$7,Графік!$M$5:$P$35,3,0)</f>
        <v>Р</v>
      </c>
      <c r="Z61" s="159" t="str">
        <f>VLOOKUP(Z$7,Графік!$M$5:$P$35,3,0)</f>
        <v>Р</v>
      </c>
      <c r="AA61" s="159" t="s">
        <v>534</v>
      </c>
      <c r="AB61" s="124" t="str">
        <f>VLOOKUP(AB$7,Графік!$M$5:$P$35,3,0)</f>
        <v>ВВ</v>
      </c>
      <c r="AC61" s="124" t="str">
        <f>VLOOKUP(AC$7,Графік!$M$5:$P$35,3,0)</f>
        <v>ВВ</v>
      </c>
      <c r="AD61" s="159" t="str">
        <f>VLOOKUP(AD$7,Графік!$M$5:$P$35,3,0)</f>
        <v>Р</v>
      </c>
      <c r="AE61" s="188" t="str">
        <f>VLOOKUP(AE$7,Графік!$M$5:$P$35,3,0)</f>
        <v>Р</v>
      </c>
      <c r="AF61" s="124" t="str">
        <f>VLOOKUP(AF$7,Графік!$M$5:$P$35,3,0)</f>
        <v>Р</v>
      </c>
      <c r="AG61" s="124" t="str">
        <f>VLOOKUP(AG$7,Графік!$M$5:$P$35,3,0)</f>
        <v>Р</v>
      </c>
      <c r="AH61" s="124"/>
      <c r="AI61" s="124"/>
      <c r="AJ61" s="125"/>
      <c r="AK61" s="321">
        <f ca="1">SUMIF($F61:$AJ64,"Р",$F62:$AJ62)</f>
        <v>108</v>
      </c>
      <c r="AL61" s="279">
        <f ca="1">SUMIF($F63:$AJ64,"НУ",$F64:$AJ64)</f>
        <v>0</v>
      </c>
      <c r="AM61" s="305">
        <f ca="1">SUMIF(F61:AJ64,"РВ",F62:AJ62)</f>
        <v>0</v>
      </c>
      <c r="AN61" s="308">
        <f ca="1">AK61+AL61+AM61</f>
        <v>108</v>
      </c>
      <c r="AO61" s="310">
        <f t="shared" ref="AO61" si="56">COUNTIF($F61:$AJ64,"=Р")</f>
        <v>18</v>
      </c>
      <c r="AP61" s="311">
        <f>COUNTIF($F61:$AJ64,"=ВВ")</f>
        <v>8</v>
      </c>
      <c r="AQ61" s="311">
        <f>COUNTIF($F61:$AJ64,"=В")</f>
        <v>0</v>
      </c>
      <c r="AR61" s="241">
        <f>COUNTIF($F61:$AJ64,"=НА")</f>
        <v>0</v>
      </c>
      <c r="AS61" s="241">
        <f>COUNTIF(F61:AJ64,"=ТН")</f>
        <v>0</v>
      </c>
      <c r="AT61" s="241">
        <f>COUNTIF($F61:$AJ64,"=ВД")</f>
        <v>0</v>
      </c>
      <c r="AU61" s="241">
        <f>COUNTIF($F61:$AJ64,"=ВП")</f>
        <v>0</v>
      </c>
      <c r="AV61" s="241">
        <f>COUNTIF($F61:$AJ64,"=ДД")</f>
        <v>0</v>
      </c>
      <c r="AW61" s="241">
        <f>COUNTIF($F61:$AJ64,"=П")</f>
        <v>1</v>
      </c>
      <c r="AX61" s="241">
        <f>COUNTIF($F61:$AJ64,"=ПР")</f>
        <v>0</v>
      </c>
      <c r="AY61" s="316">
        <f>COUNTIF($F61:$AJ64,"=І")</f>
        <v>0</v>
      </c>
      <c r="AZ61" s="316">
        <f>COUNTIF($F61:$AJ64,"=НЗ")</f>
        <v>1</v>
      </c>
      <c r="BA61" s="318">
        <f>IF(C61&gt;1,Графік!$P$36,"")</f>
        <v>160</v>
      </c>
    </row>
    <row r="62" spans="1:53" ht="15" customHeight="1" x14ac:dyDescent="0.2">
      <c r="A62" s="293"/>
      <c r="B62" s="296"/>
      <c r="C62" s="299"/>
      <c r="D62" s="325"/>
      <c r="E62" s="146"/>
      <c r="F62" s="96">
        <f t="shared" ref="F62:R62" si="57">IF(F61="Р",8,"")</f>
        <v>8</v>
      </c>
      <c r="G62" s="97" t="str">
        <f t="shared" si="57"/>
        <v/>
      </c>
      <c r="H62" s="97" t="str">
        <f t="shared" si="57"/>
        <v/>
      </c>
      <c r="I62" s="97">
        <f t="shared" si="57"/>
        <v>8</v>
      </c>
      <c r="J62" s="97">
        <f t="shared" si="57"/>
        <v>8</v>
      </c>
      <c r="K62" s="97">
        <f t="shared" si="57"/>
        <v>8</v>
      </c>
      <c r="L62" s="97">
        <f t="shared" si="57"/>
        <v>8</v>
      </c>
      <c r="M62" s="97">
        <f t="shared" si="57"/>
        <v>8</v>
      </c>
      <c r="N62" s="97" t="str">
        <f t="shared" si="57"/>
        <v/>
      </c>
      <c r="O62" s="97" t="str">
        <f t="shared" si="57"/>
        <v/>
      </c>
      <c r="P62" s="97">
        <f t="shared" si="57"/>
        <v>8</v>
      </c>
      <c r="Q62" s="97">
        <f t="shared" si="57"/>
        <v>8</v>
      </c>
      <c r="R62" s="97" t="str">
        <f t="shared" si="57"/>
        <v/>
      </c>
      <c r="S62" s="97">
        <f t="shared" ref="S62:V62" si="58">IF(S61="Р",8,"")</f>
        <v>8</v>
      </c>
      <c r="T62" s="97">
        <f t="shared" si="58"/>
        <v>8</v>
      </c>
      <c r="U62" s="97" t="str">
        <f t="shared" si="58"/>
        <v/>
      </c>
      <c r="V62" s="97" t="str">
        <f t="shared" si="58"/>
        <v/>
      </c>
      <c r="W62" s="97">
        <f t="shared" ref="W62:X62" si="59">IF(W61="Р",8,"")</f>
        <v>8</v>
      </c>
      <c r="X62" s="160">
        <f t="shared" si="59"/>
        <v>8</v>
      </c>
      <c r="Y62" s="160">
        <v>8</v>
      </c>
      <c r="Z62" s="160">
        <v>4</v>
      </c>
      <c r="AA62" s="160"/>
      <c r="AB62" s="97"/>
      <c r="AC62" s="97"/>
      <c r="AD62" s="160"/>
      <c r="AE62" s="179"/>
      <c r="AF62" s="97"/>
      <c r="AG62" s="97"/>
      <c r="AH62" s="97"/>
      <c r="AI62" s="97"/>
      <c r="AJ62" s="98"/>
      <c r="AK62" s="321"/>
      <c r="AL62" s="279"/>
      <c r="AM62" s="305"/>
      <c r="AN62" s="308"/>
      <c r="AO62" s="311"/>
      <c r="AP62" s="311"/>
      <c r="AQ62" s="311"/>
      <c r="AR62" s="241"/>
      <c r="AS62" s="241"/>
      <c r="AT62" s="241"/>
      <c r="AU62" s="241"/>
      <c r="AV62" s="241"/>
      <c r="AW62" s="241"/>
      <c r="AX62" s="241"/>
      <c r="AY62" s="316"/>
      <c r="AZ62" s="316"/>
      <c r="BA62" s="319"/>
    </row>
    <row r="63" spans="1:53" ht="15" customHeight="1" x14ac:dyDescent="0.2">
      <c r="A63" s="293"/>
      <c r="B63" s="296"/>
      <c r="C63" s="299"/>
      <c r="D63" s="325"/>
      <c r="E63" s="146"/>
      <c r="F63" s="100" t="str">
        <f t="shared" ref="F63:V63" si="60">IF(F64&gt;0,"НУ","")</f>
        <v/>
      </c>
      <c r="G63" s="101" t="str">
        <f t="shared" si="60"/>
        <v/>
      </c>
      <c r="H63" s="101" t="str">
        <f t="shared" si="60"/>
        <v/>
      </c>
      <c r="I63" s="101" t="str">
        <f t="shared" si="60"/>
        <v/>
      </c>
      <c r="J63" s="101" t="str">
        <f t="shared" si="60"/>
        <v/>
      </c>
      <c r="K63" s="101" t="str">
        <f t="shared" si="60"/>
        <v/>
      </c>
      <c r="L63" s="101" t="str">
        <f t="shared" si="60"/>
        <v/>
      </c>
      <c r="M63" s="101" t="str">
        <f t="shared" si="60"/>
        <v/>
      </c>
      <c r="N63" s="101" t="str">
        <f t="shared" si="60"/>
        <v/>
      </c>
      <c r="O63" s="101" t="str">
        <f t="shared" si="60"/>
        <v/>
      </c>
      <c r="P63" s="101" t="str">
        <f t="shared" si="60"/>
        <v/>
      </c>
      <c r="Q63" s="101" t="str">
        <f t="shared" si="60"/>
        <v/>
      </c>
      <c r="R63" s="101" t="str">
        <f t="shared" si="60"/>
        <v/>
      </c>
      <c r="S63" s="101" t="str">
        <f t="shared" si="60"/>
        <v/>
      </c>
      <c r="T63" s="101" t="str">
        <f t="shared" si="60"/>
        <v/>
      </c>
      <c r="U63" s="101" t="str">
        <f t="shared" si="60"/>
        <v/>
      </c>
      <c r="V63" s="101" t="str">
        <f t="shared" si="60"/>
        <v/>
      </c>
      <c r="W63" s="101"/>
      <c r="X63" s="102"/>
      <c r="Y63" s="102"/>
      <c r="Z63" s="102"/>
      <c r="AA63" s="102"/>
      <c r="AB63" s="101"/>
      <c r="AC63" s="101"/>
      <c r="AD63" s="102"/>
      <c r="AE63" s="180"/>
      <c r="AF63" s="101"/>
      <c r="AG63" s="101"/>
      <c r="AH63" s="101" t="str">
        <f t="shared" si="8"/>
        <v/>
      </c>
      <c r="AI63" s="101" t="str">
        <f t="shared" si="8"/>
        <v/>
      </c>
      <c r="AJ63" s="130" t="str">
        <f t="shared" si="8"/>
        <v/>
      </c>
      <c r="AK63" s="321"/>
      <c r="AL63" s="279"/>
      <c r="AM63" s="305"/>
      <c r="AN63" s="308"/>
      <c r="AO63" s="311"/>
      <c r="AP63" s="311"/>
      <c r="AQ63" s="311"/>
      <c r="AR63" s="241"/>
      <c r="AS63" s="241"/>
      <c r="AT63" s="241"/>
      <c r="AU63" s="241"/>
      <c r="AV63" s="241"/>
      <c r="AW63" s="241"/>
      <c r="AX63" s="241"/>
      <c r="AY63" s="316"/>
      <c r="AZ63" s="316"/>
      <c r="BA63" s="319"/>
    </row>
    <row r="64" spans="1:53" ht="15" customHeight="1" thickBot="1" x14ac:dyDescent="0.25">
      <c r="A64" s="294"/>
      <c r="B64" s="297"/>
      <c r="C64" s="300"/>
      <c r="D64" s="326"/>
      <c r="E64" s="147"/>
      <c r="F64" s="105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94"/>
      <c r="Y64" s="194"/>
      <c r="Z64" s="194"/>
      <c r="AA64" s="194"/>
      <c r="AB64" s="106"/>
      <c r="AC64" s="106"/>
      <c r="AD64" s="194"/>
      <c r="AE64" s="181"/>
      <c r="AF64" s="106"/>
      <c r="AG64" s="106"/>
      <c r="AH64" s="106"/>
      <c r="AI64" s="106"/>
      <c r="AJ64" s="107"/>
      <c r="AK64" s="322"/>
      <c r="AL64" s="280"/>
      <c r="AM64" s="306"/>
      <c r="AN64" s="309"/>
      <c r="AO64" s="312"/>
      <c r="AP64" s="312"/>
      <c r="AQ64" s="312"/>
      <c r="AR64" s="242"/>
      <c r="AS64" s="242"/>
      <c r="AT64" s="242"/>
      <c r="AU64" s="242"/>
      <c r="AV64" s="242"/>
      <c r="AW64" s="242"/>
      <c r="AX64" s="242"/>
      <c r="AY64" s="317"/>
      <c r="AZ64" s="317"/>
      <c r="BA64" s="320"/>
    </row>
    <row r="65" spans="1:53" ht="15" customHeight="1" x14ac:dyDescent="0.2">
      <c r="A65" s="292">
        <v>15</v>
      </c>
      <c r="B65" s="295" t="str">
        <f>IFERROR(VLOOKUP($C65,Списки!$A$1:$C$4003,2,0),"")</f>
        <v>Мунтян Леонід Степанович</v>
      </c>
      <c r="C65" s="364" t="s">
        <v>478</v>
      </c>
      <c r="D65" s="324" t="str">
        <f>IFERROR(VLOOKUP($C65,Списки!$A$1:$C$4003,3,0),"")</f>
        <v>електромонтажник-схемник/с12,11</v>
      </c>
      <c r="E65" s="145"/>
      <c r="F65" s="92" t="str">
        <f>VLOOKUP(F$7,Графік!$M$5:$P$35,3,0)</f>
        <v>Р</v>
      </c>
      <c r="G65" s="124" t="str">
        <f>VLOOKUP(G$7,Графік!$M$5:$P$35,3,0)</f>
        <v>ВВ</v>
      </c>
      <c r="H65" s="124" t="str">
        <f>VLOOKUP(H$7,Графік!$M$5:$P$35,3,0)</f>
        <v>ВВ</v>
      </c>
      <c r="I65" s="124" t="str">
        <f>VLOOKUP(I$7,Графік!$M$5:$P$35,3,0)</f>
        <v>Р</v>
      </c>
      <c r="J65" s="124" t="str">
        <f>VLOOKUP(J$7,Графік!$M$5:$P$35,3,0)</f>
        <v>Р</v>
      </c>
      <c r="K65" s="124" t="str">
        <f>VLOOKUP(K$7,Графік!$M$5:$P$35,3,0)</f>
        <v>Р</v>
      </c>
      <c r="L65" s="124" t="str">
        <f>VLOOKUP(L$7,Графік!$M$5:$P$35,3,0)</f>
        <v>Р</v>
      </c>
      <c r="M65" s="124" t="str">
        <f>VLOOKUP(M$7,Графік!$M$5:$P$35,3,0)</f>
        <v>Р</v>
      </c>
      <c r="N65" s="124" t="str">
        <f>VLOOKUP(N$7,Графік!$M$5:$P$35,3,0)</f>
        <v>ВВ</v>
      </c>
      <c r="O65" s="124" t="str">
        <f>VLOOKUP(O$7,Графік!$M$5:$P$35,3,0)</f>
        <v>ВВ</v>
      </c>
      <c r="P65" s="124" t="str">
        <f>VLOOKUP(P$7,Графік!$M$5:$P$35,3,0)</f>
        <v>Р</v>
      </c>
      <c r="Q65" s="124" t="str">
        <f>VLOOKUP(Q$7,Графік!$M$5:$P$35,3,0)</f>
        <v>Р</v>
      </c>
      <c r="R65" s="124" t="str">
        <f>VLOOKUP(R$7,Графік!$M$5:$P$35,3,0)</f>
        <v>Р</v>
      </c>
      <c r="S65" s="124" t="str">
        <f>VLOOKUP(S$7,Графік!$M$5:$P$35,3,0)</f>
        <v>Р</v>
      </c>
      <c r="T65" s="124" t="str">
        <f>VLOOKUP(T$7,Графік!$M$5:$P$35,3,0)</f>
        <v>Р</v>
      </c>
      <c r="U65" s="124" t="str">
        <f>VLOOKUP(U$7,Графік!$M$5:$P$35,3,0)</f>
        <v>ВВ</v>
      </c>
      <c r="V65" s="124" t="str">
        <f>VLOOKUP(V$7,Графік!$M$5:$P$35,3,0)</f>
        <v>ВВ</v>
      </c>
      <c r="W65" s="124" t="str">
        <f>VLOOKUP(W$7,Графік!$M$5:$P$35,3,0)</f>
        <v>Р</v>
      </c>
      <c r="X65" s="159" t="str">
        <f>VLOOKUP(X$7,Графік!$M$5:$P$35,3,0)</f>
        <v>Р</v>
      </c>
      <c r="Y65" s="159" t="str">
        <f>VLOOKUP(Y$7,Графік!$M$5:$P$35,3,0)</f>
        <v>Р</v>
      </c>
      <c r="Z65" s="159" t="str">
        <f>VLOOKUP(Z$7,Графік!$M$5:$P$35,3,0)</f>
        <v>Р</v>
      </c>
      <c r="AA65" s="159" t="s">
        <v>534</v>
      </c>
      <c r="AB65" s="124" t="str">
        <f>VLOOKUP(AB$7,Графік!$M$5:$P$35,3,0)</f>
        <v>ВВ</v>
      </c>
      <c r="AC65" s="124" t="str">
        <f>VLOOKUP(AC$7,Графік!$M$5:$P$35,3,0)</f>
        <v>ВВ</v>
      </c>
      <c r="AD65" s="159" t="str">
        <f>VLOOKUP(AD$7,Графік!$M$5:$P$35,3,0)</f>
        <v>Р</v>
      </c>
      <c r="AE65" s="188" t="str">
        <f>VLOOKUP(AE$7,Графік!$M$5:$P$35,3,0)</f>
        <v>Р</v>
      </c>
      <c r="AF65" s="124" t="str">
        <f>VLOOKUP(AF$7,Графік!$M$5:$P$35,3,0)</f>
        <v>Р</v>
      </c>
      <c r="AG65" s="124" t="str">
        <f>VLOOKUP(AG$7,Графік!$M$5:$P$35,3,0)</f>
        <v>Р</v>
      </c>
      <c r="AH65" s="124"/>
      <c r="AI65" s="124"/>
      <c r="AJ65" s="125"/>
      <c r="AK65" s="321">
        <f ca="1">SUMIF($F65:$AJ68,"Р",$F66:$AJ66)</f>
        <v>120</v>
      </c>
      <c r="AL65" s="279">
        <f ca="1">SUMIF($F67:$AJ68,"НУ",$F68:$AJ68)</f>
        <v>0</v>
      </c>
      <c r="AM65" s="305">
        <f ca="1">SUMIF(F65:AJ68,"РВ",F66:AJ66)</f>
        <v>0</v>
      </c>
      <c r="AN65" s="308">
        <f ca="1">AK65+AL65+AM65</f>
        <v>120</v>
      </c>
      <c r="AO65" s="310">
        <f t="shared" ref="AO65" si="61">COUNTIF($F65:$AJ68,"=Р")</f>
        <v>19</v>
      </c>
      <c r="AP65" s="311">
        <f>COUNTIF($F65:$AJ68,"=ВВ")</f>
        <v>8</v>
      </c>
      <c r="AQ65" s="311">
        <f>COUNTIF($F65:$AJ68,"=В")</f>
        <v>0</v>
      </c>
      <c r="AR65" s="241">
        <f>COUNTIF($F65:$AJ68,"=НА")</f>
        <v>0</v>
      </c>
      <c r="AS65" s="241">
        <f>COUNTIF(F65:AJ68,"=ТН")</f>
        <v>0</v>
      </c>
      <c r="AT65" s="241">
        <f>COUNTIF($F65:$AJ68,"=ВД")</f>
        <v>0</v>
      </c>
      <c r="AU65" s="241">
        <f>COUNTIF($F65:$AJ68,"=ВП")</f>
        <v>0</v>
      </c>
      <c r="AV65" s="241">
        <f>COUNTIF($F65:$AJ68,"=ДД")</f>
        <v>0</v>
      </c>
      <c r="AW65" s="241">
        <f>COUNTIF($F65:$AJ68,"=П")</f>
        <v>1</v>
      </c>
      <c r="AX65" s="241">
        <f>COUNTIF($F65:$AJ68,"=ПР")</f>
        <v>0</v>
      </c>
      <c r="AY65" s="316">
        <f>COUNTIF($F65:$AJ68,"=І")</f>
        <v>0</v>
      </c>
      <c r="AZ65" s="316">
        <f>COUNTIF($F65:$AJ68,"=НЗ")</f>
        <v>0</v>
      </c>
      <c r="BA65" s="318">
        <f>IF(C65&gt;1,Графік!$P$36,"")</f>
        <v>160</v>
      </c>
    </row>
    <row r="66" spans="1:53" ht="15" customHeight="1" x14ac:dyDescent="0.2">
      <c r="A66" s="293"/>
      <c r="B66" s="296"/>
      <c r="C66" s="299"/>
      <c r="D66" s="325"/>
      <c r="E66" s="146"/>
      <c r="F66" s="96">
        <f t="shared" ref="F66:R66" si="62">IF(F65="Р",8,"")</f>
        <v>8</v>
      </c>
      <c r="G66" s="97" t="str">
        <f t="shared" si="62"/>
        <v/>
      </c>
      <c r="H66" s="97" t="str">
        <f t="shared" si="62"/>
        <v/>
      </c>
      <c r="I66" s="97">
        <f t="shared" si="62"/>
        <v>8</v>
      </c>
      <c r="J66" s="97">
        <f t="shared" si="62"/>
        <v>8</v>
      </c>
      <c r="K66" s="97">
        <f t="shared" si="62"/>
        <v>8</v>
      </c>
      <c r="L66" s="97">
        <f t="shared" si="62"/>
        <v>8</v>
      </c>
      <c r="M66" s="97">
        <f t="shared" si="62"/>
        <v>8</v>
      </c>
      <c r="N66" s="97" t="str">
        <f t="shared" si="62"/>
        <v/>
      </c>
      <c r="O66" s="97" t="str">
        <f t="shared" si="62"/>
        <v/>
      </c>
      <c r="P66" s="97">
        <f t="shared" si="62"/>
        <v>8</v>
      </c>
      <c r="Q66" s="97">
        <f t="shared" si="62"/>
        <v>8</v>
      </c>
      <c r="R66" s="97">
        <f t="shared" si="62"/>
        <v>8</v>
      </c>
      <c r="S66" s="97">
        <f t="shared" ref="S66:X66" si="63">IF(S65="Р",8,"")</f>
        <v>8</v>
      </c>
      <c r="T66" s="97">
        <f t="shared" si="63"/>
        <v>8</v>
      </c>
      <c r="U66" s="97" t="str">
        <f t="shared" si="63"/>
        <v/>
      </c>
      <c r="V66" s="97" t="str">
        <f t="shared" si="63"/>
        <v/>
      </c>
      <c r="W66" s="97">
        <f t="shared" si="63"/>
        <v>8</v>
      </c>
      <c r="X66" s="160">
        <f t="shared" si="63"/>
        <v>8</v>
      </c>
      <c r="Y66" s="160">
        <v>8</v>
      </c>
      <c r="Z66" s="160">
        <v>8</v>
      </c>
      <c r="AA66" s="160"/>
      <c r="AB66" s="97"/>
      <c r="AC66" s="97"/>
      <c r="AD66" s="160"/>
      <c r="AE66" s="179"/>
      <c r="AF66" s="97"/>
      <c r="AG66" s="97"/>
      <c r="AH66" s="97"/>
      <c r="AI66" s="97"/>
      <c r="AJ66" s="98"/>
      <c r="AK66" s="321"/>
      <c r="AL66" s="279"/>
      <c r="AM66" s="305"/>
      <c r="AN66" s="308"/>
      <c r="AO66" s="311"/>
      <c r="AP66" s="311"/>
      <c r="AQ66" s="311"/>
      <c r="AR66" s="241"/>
      <c r="AS66" s="241"/>
      <c r="AT66" s="241"/>
      <c r="AU66" s="241"/>
      <c r="AV66" s="241"/>
      <c r="AW66" s="241"/>
      <c r="AX66" s="241"/>
      <c r="AY66" s="316"/>
      <c r="AZ66" s="316"/>
      <c r="BA66" s="319"/>
    </row>
    <row r="67" spans="1:53" ht="15" customHeight="1" x14ac:dyDescent="0.2">
      <c r="A67" s="293"/>
      <c r="B67" s="296"/>
      <c r="C67" s="299"/>
      <c r="D67" s="325"/>
      <c r="E67" s="146"/>
      <c r="F67" s="100" t="str">
        <f t="shared" ref="F67:V67" si="64">IF(F68&gt;0,"НУ","")</f>
        <v/>
      </c>
      <c r="G67" s="101" t="str">
        <f t="shared" si="64"/>
        <v/>
      </c>
      <c r="H67" s="101" t="str">
        <f t="shared" si="64"/>
        <v/>
      </c>
      <c r="I67" s="101" t="str">
        <f t="shared" si="64"/>
        <v/>
      </c>
      <c r="J67" s="101" t="str">
        <f t="shared" si="64"/>
        <v/>
      </c>
      <c r="K67" s="101" t="str">
        <f t="shared" si="64"/>
        <v/>
      </c>
      <c r="L67" s="101" t="str">
        <f t="shared" si="64"/>
        <v/>
      </c>
      <c r="M67" s="101" t="str">
        <f t="shared" si="64"/>
        <v/>
      </c>
      <c r="N67" s="101" t="str">
        <f t="shared" si="64"/>
        <v/>
      </c>
      <c r="O67" s="101" t="str">
        <f t="shared" si="64"/>
        <v/>
      </c>
      <c r="P67" s="101" t="str">
        <f t="shared" si="64"/>
        <v/>
      </c>
      <c r="Q67" s="101" t="str">
        <f t="shared" si="64"/>
        <v/>
      </c>
      <c r="R67" s="101" t="str">
        <f t="shared" si="64"/>
        <v/>
      </c>
      <c r="S67" s="101" t="str">
        <f t="shared" si="64"/>
        <v/>
      </c>
      <c r="T67" s="101" t="str">
        <f t="shared" si="64"/>
        <v/>
      </c>
      <c r="U67" s="101" t="str">
        <f t="shared" si="64"/>
        <v/>
      </c>
      <c r="V67" s="101" t="str">
        <f t="shared" si="64"/>
        <v/>
      </c>
      <c r="W67" s="101"/>
      <c r="X67" s="102"/>
      <c r="Y67" s="102"/>
      <c r="Z67" s="102"/>
      <c r="AA67" s="102"/>
      <c r="AB67" s="101"/>
      <c r="AC67" s="101"/>
      <c r="AD67" s="102"/>
      <c r="AE67" s="180"/>
      <c r="AF67" s="101"/>
      <c r="AG67" s="101"/>
      <c r="AH67" s="101" t="str">
        <f t="shared" si="8"/>
        <v/>
      </c>
      <c r="AI67" s="101" t="str">
        <f t="shared" si="8"/>
        <v/>
      </c>
      <c r="AJ67" s="130" t="str">
        <f t="shared" si="8"/>
        <v/>
      </c>
      <c r="AK67" s="321"/>
      <c r="AL67" s="279"/>
      <c r="AM67" s="305"/>
      <c r="AN67" s="308"/>
      <c r="AO67" s="311"/>
      <c r="AP67" s="311"/>
      <c r="AQ67" s="311"/>
      <c r="AR67" s="241"/>
      <c r="AS67" s="241"/>
      <c r="AT67" s="241"/>
      <c r="AU67" s="241"/>
      <c r="AV67" s="241"/>
      <c r="AW67" s="241"/>
      <c r="AX67" s="241"/>
      <c r="AY67" s="316"/>
      <c r="AZ67" s="316"/>
      <c r="BA67" s="319"/>
    </row>
    <row r="68" spans="1:53" ht="15" customHeight="1" thickBot="1" x14ac:dyDescent="0.25">
      <c r="A68" s="294"/>
      <c r="B68" s="297"/>
      <c r="C68" s="300"/>
      <c r="D68" s="326"/>
      <c r="E68" s="147"/>
      <c r="F68" s="105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94"/>
      <c r="Y68" s="194"/>
      <c r="Z68" s="194"/>
      <c r="AA68" s="194"/>
      <c r="AB68" s="106"/>
      <c r="AC68" s="106"/>
      <c r="AD68" s="194"/>
      <c r="AE68" s="181"/>
      <c r="AF68" s="106"/>
      <c r="AG68" s="106"/>
      <c r="AH68" s="106"/>
      <c r="AI68" s="106"/>
      <c r="AJ68" s="107"/>
      <c r="AK68" s="322"/>
      <c r="AL68" s="280"/>
      <c r="AM68" s="306"/>
      <c r="AN68" s="309"/>
      <c r="AO68" s="312"/>
      <c r="AP68" s="312"/>
      <c r="AQ68" s="312"/>
      <c r="AR68" s="242"/>
      <c r="AS68" s="242"/>
      <c r="AT68" s="242"/>
      <c r="AU68" s="242"/>
      <c r="AV68" s="242"/>
      <c r="AW68" s="242"/>
      <c r="AX68" s="242"/>
      <c r="AY68" s="317"/>
      <c r="AZ68" s="317"/>
      <c r="BA68" s="320"/>
    </row>
    <row r="69" spans="1:53" ht="15" customHeight="1" x14ac:dyDescent="0.2">
      <c r="A69" s="292">
        <v>16</v>
      </c>
      <c r="B69" s="295" t="str">
        <f>IFERROR(VLOOKUP($C69,Списки!$A$1:$C$4003,2,0),"")</f>
        <v>Одайський Ілля Віталійович</v>
      </c>
      <c r="C69" s="364" t="s">
        <v>481</v>
      </c>
      <c r="D69" s="324" t="str">
        <f>IFERROR(VLOOKUP($C69,Списки!$A$1:$C$4003,3,0),"")</f>
        <v>електромонтажник-схемник/с12,11</v>
      </c>
      <c r="E69" s="145"/>
      <c r="F69" s="92" t="str">
        <f>VLOOKUP(F$7,Графік!$M$5:$P$35,3,0)</f>
        <v>Р</v>
      </c>
      <c r="G69" s="124" t="str">
        <f>VLOOKUP(G$7,Графік!$M$5:$P$35,3,0)</f>
        <v>ВВ</v>
      </c>
      <c r="H69" s="124" t="str">
        <f>VLOOKUP(H$7,Графік!$M$5:$P$35,3,0)</f>
        <v>ВВ</v>
      </c>
      <c r="I69" s="124" t="str">
        <f>VLOOKUP(I$7,Графік!$M$5:$P$35,3,0)</f>
        <v>Р</v>
      </c>
      <c r="J69" s="124" t="str">
        <f>VLOOKUP(J$7,Графік!$M$5:$P$35,3,0)</f>
        <v>Р</v>
      </c>
      <c r="K69" s="124" t="str">
        <f>VLOOKUP(K$7,Графік!$M$5:$P$35,3,0)</f>
        <v>Р</v>
      </c>
      <c r="L69" s="124" t="str">
        <f>VLOOKUP(L$7,Графік!$M$5:$P$35,3,0)</f>
        <v>Р</v>
      </c>
      <c r="M69" s="124" t="str">
        <f>VLOOKUP(M$7,Графік!$M$5:$P$35,3,0)</f>
        <v>Р</v>
      </c>
      <c r="N69" s="124" t="str">
        <f>VLOOKUP(N$7,Графік!$M$5:$P$35,3,0)</f>
        <v>ВВ</v>
      </c>
      <c r="O69" s="124" t="str">
        <f>VLOOKUP(O$7,Графік!$M$5:$P$35,3,0)</f>
        <v>ВВ</v>
      </c>
      <c r="P69" s="124" t="str">
        <f>VLOOKUP(P$7,Графік!$M$5:$P$35,3,0)</f>
        <v>Р</v>
      </c>
      <c r="Q69" s="124" t="s">
        <v>501</v>
      </c>
      <c r="R69" s="124" t="str">
        <f>VLOOKUP(R$7,Графік!$M$5:$P$35,3,0)</f>
        <v>Р</v>
      </c>
      <c r="S69" s="124" t="str">
        <f>VLOOKUP(S$7,Графік!$M$5:$P$35,3,0)</f>
        <v>Р</v>
      </c>
      <c r="T69" s="124" t="str">
        <f>VLOOKUP(T$7,Графік!$M$5:$P$35,3,0)</f>
        <v>Р</v>
      </c>
      <c r="U69" s="124" t="str">
        <f>VLOOKUP(U$7,Графік!$M$5:$P$35,3,0)</f>
        <v>ВВ</v>
      </c>
      <c r="V69" s="124" t="str">
        <f>VLOOKUP(V$7,Графік!$M$5:$P$35,3,0)</f>
        <v>ВВ</v>
      </c>
      <c r="W69" s="124" t="s">
        <v>501</v>
      </c>
      <c r="X69" s="159" t="s">
        <v>501</v>
      </c>
      <c r="Y69" s="159" t="s">
        <v>530</v>
      </c>
      <c r="Z69" s="159" t="s">
        <v>530</v>
      </c>
      <c r="AA69" s="159" t="s">
        <v>530</v>
      </c>
      <c r="AB69" s="124" t="s">
        <v>530</v>
      </c>
      <c r="AC69" s="124" t="s">
        <v>530</v>
      </c>
      <c r="AD69" s="159" t="s">
        <v>530</v>
      </c>
      <c r="AE69" s="188" t="s">
        <v>530</v>
      </c>
      <c r="AF69" s="124" t="s">
        <v>530</v>
      </c>
      <c r="AG69" s="124" t="s">
        <v>530</v>
      </c>
      <c r="AH69" s="124"/>
      <c r="AI69" s="124"/>
      <c r="AJ69" s="125"/>
      <c r="AK69" s="321">
        <f ca="1">SUMIF($F69:$AJ72,"Р",$F70:$AJ70)</f>
        <v>76</v>
      </c>
      <c r="AL69" s="279">
        <f ca="1">SUMIF($F71:$AJ72,"НУ",$F72:$AJ72)</f>
        <v>0</v>
      </c>
      <c r="AM69" s="305">
        <f ca="1">SUMIF(F69:AJ72,"РВ",F70:AJ70)</f>
        <v>0</v>
      </c>
      <c r="AN69" s="308">
        <f ca="1">AK69+AL69+AM69</f>
        <v>76</v>
      </c>
      <c r="AO69" s="310">
        <f t="shared" ref="AO69" si="65">COUNTIF($F69:$AJ72,"=Р")</f>
        <v>10</v>
      </c>
      <c r="AP69" s="311">
        <f>COUNTIF($F69:$AJ72,"=ВВ")</f>
        <v>6</v>
      </c>
      <c r="AQ69" s="311">
        <f>COUNTIF($F69:$AJ72,"=В")</f>
        <v>0</v>
      </c>
      <c r="AR69" s="241">
        <f>COUNTIF($F69:$AJ72,"=НА")</f>
        <v>0</v>
      </c>
      <c r="AS69" s="241">
        <f>COUNTIF(F69:AJ72,"=ТН")</f>
        <v>0</v>
      </c>
      <c r="AT69" s="241">
        <f>COUNTIF($F69:$AJ72,"=ВД")</f>
        <v>0</v>
      </c>
      <c r="AU69" s="241">
        <f>COUNTIF($F69:$AJ72,"=ВП")</f>
        <v>0</v>
      </c>
      <c r="AV69" s="241">
        <f>COUNTIF($F69:$AJ72,"=ДД")</f>
        <v>0</v>
      </c>
      <c r="AW69" s="241">
        <f>COUNTIF($F69:$AJ72,"=П")</f>
        <v>0</v>
      </c>
      <c r="AX69" s="241">
        <f>COUNTIF($F69:$AJ72,"=ПР")</f>
        <v>0</v>
      </c>
      <c r="AY69" s="316">
        <f>COUNTIF($F69:$AJ72,"=І")</f>
        <v>0</v>
      </c>
      <c r="AZ69" s="316">
        <f>COUNTIF($F69:$AJ72,"=НЗ")</f>
        <v>3</v>
      </c>
      <c r="BA69" s="318">
        <f>IF(C69&gt;1,Графік!$P$36,"")</f>
        <v>160</v>
      </c>
    </row>
    <row r="70" spans="1:53" ht="15" customHeight="1" x14ac:dyDescent="0.2">
      <c r="A70" s="293"/>
      <c r="B70" s="296"/>
      <c r="C70" s="299"/>
      <c r="D70" s="325"/>
      <c r="E70" s="146"/>
      <c r="F70" s="96">
        <f t="shared" ref="F70:R70" si="66">IF(F69="Р",8,"")</f>
        <v>8</v>
      </c>
      <c r="G70" s="97" t="str">
        <f t="shared" si="66"/>
        <v/>
      </c>
      <c r="H70" s="97" t="str">
        <f t="shared" si="66"/>
        <v/>
      </c>
      <c r="I70" s="97">
        <f t="shared" si="66"/>
        <v>8</v>
      </c>
      <c r="J70" s="97">
        <f t="shared" si="66"/>
        <v>8</v>
      </c>
      <c r="K70" s="97">
        <f t="shared" si="66"/>
        <v>8</v>
      </c>
      <c r="L70" s="97">
        <f t="shared" si="66"/>
        <v>8</v>
      </c>
      <c r="M70" s="97">
        <f t="shared" si="66"/>
        <v>8</v>
      </c>
      <c r="N70" s="97" t="str">
        <f t="shared" si="66"/>
        <v/>
      </c>
      <c r="O70" s="97" t="str">
        <f t="shared" si="66"/>
        <v/>
      </c>
      <c r="P70" s="97">
        <f t="shared" si="66"/>
        <v>8</v>
      </c>
      <c r="Q70" s="97"/>
      <c r="R70" s="97">
        <f t="shared" si="66"/>
        <v>8</v>
      </c>
      <c r="S70" s="97">
        <f t="shared" ref="S70:V70" si="67">IF(S69="Р",8,"")</f>
        <v>8</v>
      </c>
      <c r="T70" s="97">
        <v>4</v>
      </c>
      <c r="U70" s="97" t="str">
        <f t="shared" si="67"/>
        <v/>
      </c>
      <c r="V70" s="97" t="str">
        <f t="shared" si="67"/>
        <v/>
      </c>
      <c r="W70" s="97"/>
      <c r="X70" s="160"/>
      <c r="Y70" s="160"/>
      <c r="Z70" s="160"/>
      <c r="AA70" s="160"/>
      <c r="AB70" s="97"/>
      <c r="AC70" s="97"/>
      <c r="AD70" s="160"/>
      <c r="AE70" s="179"/>
      <c r="AF70" s="97"/>
      <c r="AG70" s="97"/>
      <c r="AH70" s="97"/>
      <c r="AI70" s="97"/>
      <c r="AJ70" s="98"/>
      <c r="AK70" s="321"/>
      <c r="AL70" s="279"/>
      <c r="AM70" s="305"/>
      <c r="AN70" s="308"/>
      <c r="AO70" s="311"/>
      <c r="AP70" s="311"/>
      <c r="AQ70" s="311"/>
      <c r="AR70" s="241"/>
      <c r="AS70" s="241"/>
      <c r="AT70" s="241"/>
      <c r="AU70" s="241"/>
      <c r="AV70" s="241"/>
      <c r="AW70" s="241"/>
      <c r="AX70" s="241"/>
      <c r="AY70" s="316"/>
      <c r="AZ70" s="316"/>
      <c r="BA70" s="319"/>
    </row>
    <row r="71" spans="1:53" ht="15" customHeight="1" x14ac:dyDescent="0.2">
      <c r="A71" s="293"/>
      <c r="B71" s="296"/>
      <c r="C71" s="299"/>
      <c r="D71" s="325"/>
      <c r="E71" s="146"/>
      <c r="F71" s="100" t="str">
        <f t="shared" ref="F71:V71" si="68">IF(F72&gt;0,"НУ","")</f>
        <v/>
      </c>
      <c r="G71" s="101" t="str">
        <f t="shared" si="68"/>
        <v/>
      </c>
      <c r="H71" s="101" t="str">
        <f t="shared" si="68"/>
        <v/>
      </c>
      <c r="I71" s="101" t="str">
        <f t="shared" si="68"/>
        <v/>
      </c>
      <c r="J71" s="101" t="str">
        <f t="shared" si="68"/>
        <v/>
      </c>
      <c r="K71" s="101" t="str">
        <f t="shared" si="68"/>
        <v/>
      </c>
      <c r="L71" s="101" t="str">
        <f t="shared" si="68"/>
        <v/>
      </c>
      <c r="M71" s="101" t="str">
        <f t="shared" si="68"/>
        <v/>
      </c>
      <c r="N71" s="101" t="str">
        <f t="shared" si="68"/>
        <v/>
      </c>
      <c r="O71" s="101" t="str">
        <f t="shared" si="68"/>
        <v/>
      </c>
      <c r="P71" s="101" t="str">
        <f t="shared" si="68"/>
        <v/>
      </c>
      <c r="Q71" s="101" t="str">
        <f t="shared" si="68"/>
        <v/>
      </c>
      <c r="R71" s="101" t="str">
        <f t="shared" si="68"/>
        <v/>
      </c>
      <c r="S71" s="101" t="str">
        <f t="shared" si="68"/>
        <v/>
      </c>
      <c r="T71" s="101" t="str">
        <f t="shared" si="68"/>
        <v/>
      </c>
      <c r="U71" s="101" t="str">
        <f t="shared" si="68"/>
        <v/>
      </c>
      <c r="V71" s="101" t="str">
        <f t="shared" si="68"/>
        <v/>
      </c>
      <c r="W71" s="101"/>
      <c r="X71" s="102"/>
      <c r="Y71" s="102"/>
      <c r="Z71" s="102"/>
      <c r="AA71" s="102"/>
      <c r="AB71" s="101"/>
      <c r="AC71" s="101"/>
      <c r="AD71" s="102"/>
      <c r="AE71" s="180"/>
      <c r="AF71" s="101"/>
      <c r="AG71" s="101"/>
      <c r="AH71" s="101" t="str">
        <f t="shared" si="8"/>
        <v/>
      </c>
      <c r="AI71" s="101" t="str">
        <f t="shared" si="8"/>
        <v/>
      </c>
      <c r="AJ71" s="130" t="str">
        <f t="shared" si="8"/>
        <v/>
      </c>
      <c r="AK71" s="321"/>
      <c r="AL71" s="279"/>
      <c r="AM71" s="305"/>
      <c r="AN71" s="308"/>
      <c r="AO71" s="311"/>
      <c r="AP71" s="311"/>
      <c r="AQ71" s="311"/>
      <c r="AR71" s="241"/>
      <c r="AS71" s="241"/>
      <c r="AT71" s="241"/>
      <c r="AU71" s="241"/>
      <c r="AV71" s="241"/>
      <c r="AW71" s="241"/>
      <c r="AX71" s="241"/>
      <c r="AY71" s="316"/>
      <c r="AZ71" s="316"/>
      <c r="BA71" s="319"/>
    </row>
    <row r="72" spans="1:53" ht="15" customHeight="1" thickBot="1" x14ac:dyDescent="0.25">
      <c r="A72" s="294"/>
      <c r="B72" s="297"/>
      <c r="C72" s="300"/>
      <c r="D72" s="326"/>
      <c r="E72" s="147"/>
      <c r="F72" s="105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94"/>
      <c r="Y72" s="194"/>
      <c r="Z72" s="194"/>
      <c r="AA72" s="194"/>
      <c r="AB72" s="106"/>
      <c r="AC72" s="106"/>
      <c r="AD72" s="194"/>
      <c r="AE72" s="181"/>
      <c r="AF72" s="106"/>
      <c r="AG72" s="106"/>
      <c r="AH72" s="106"/>
      <c r="AI72" s="106"/>
      <c r="AJ72" s="107"/>
      <c r="AK72" s="322"/>
      <c r="AL72" s="280"/>
      <c r="AM72" s="306"/>
      <c r="AN72" s="309"/>
      <c r="AO72" s="312"/>
      <c r="AP72" s="312"/>
      <c r="AQ72" s="312"/>
      <c r="AR72" s="242"/>
      <c r="AS72" s="242"/>
      <c r="AT72" s="242"/>
      <c r="AU72" s="242"/>
      <c r="AV72" s="242"/>
      <c r="AW72" s="242"/>
      <c r="AX72" s="242"/>
      <c r="AY72" s="317"/>
      <c r="AZ72" s="317"/>
      <c r="BA72" s="320"/>
    </row>
    <row r="73" spans="1:53" ht="15" customHeight="1" x14ac:dyDescent="0.2">
      <c r="A73" s="292">
        <v>17</v>
      </c>
      <c r="B73" s="295" t="str">
        <f>IFERROR(VLOOKUP($C73,Списки!$A$1:$C$4003,2,0),"")</f>
        <v>Олексенко Ірина Сергіївна</v>
      </c>
      <c r="C73" s="364" t="s">
        <v>483</v>
      </c>
      <c r="D73" s="324" t="str">
        <f>IFERROR(VLOOKUP($C73,Списки!$A$1:$C$4003,3,0),"")</f>
        <v>електромонтажник-схемник/с02,10/с01,11 - 4дн.</v>
      </c>
      <c r="E73" s="145"/>
      <c r="F73" s="92" t="s">
        <v>501</v>
      </c>
      <c r="G73" s="124" t="str">
        <f>VLOOKUP(G$7,Графік!$M$5:$P$35,3,0)</f>
        <v>ВВ</v>
      </c>
      <c r="H73" s="124" t="str">
        <f>VLOOKUP(H$7,Графік!$M$5:$P$35,3,0)</f>
        <v>ВВ</v>
      </c>
      <c r="I73" s="124" t="s">
        <v>501</v>
      </c>
      <c r="J73" s="124" t="s">
        <v>501</v>
      </c>
      <c r="K73" s="124" t="s">
        <v>501</v>
      </c>
      <c r="L73" s="124" t="s">
        <v>501</v>
      </c>
      <c r="M73" s="124" t="s">
        <v>501</v>
      </c>
      <c r="N73" s="124" t="str">
        <f>VLOOKUP(N$7,Графік!$M$5:$P$35,3,0)</f>
        <v>ВВ</v>
      </c>
      <c r="O73" s="124" t="str">
        <f>VLOOKUP(O$7,Графік!$M$5:$P$35,3,0)</f>
        <v>ВВ</v>
      </c>
      <c r="P73" s="124" t="s">
        <v>501</v>
      </c>
      <c r="Q73" s="124" t="s">
        <v>501</v>
      </c>
      <c r="R73" s="124" t="s">
        <v>501</v>
      </c>
      <c r="S73" s="124" t="s">
        <v>501</v>
      </c>
      <c r="T73" s="124" t="s">
        <v>501</v>
      </c>
      <c r="U73" s="124" t="str">
        <f>VLOOKUP(U$7,Графік!$M$5:$P$35,3,0)</f>
        <v>ВВ</v>
      </c>
      <c r="V73" s="124" t="str">
        <f>VLOOKUP(V$7,Графік!$M$5:$P$35,3,0)</f>
        <v>ВВ</v>
      </c>
      <c r="W73" s="124" t="s">
        <v>501</v>
      </c>
      <c r="X73" s="159" t="s">
        <v>501</v>
      </c>
      <c r="Y73" s="159" t="s">
        <v>501</v>
      </c>
      <c r="Z73" s="159" t="s">
        <v>501</v>
      </c>
      <c r="AA73" s="159" t="s">
        <v>530</v>
      </c>
      <c r="AB73" s="124" t="s">
        <v>530</v>
      </c>
      <c r="AC73" s="124" t="s">
        <v>530</v>
      </c>
      <c r="AD73" s="159" t="s">
        <v>530</v>
      </c>
      <c r="AE73" s="188" t="s">
        <v>530</v>
      </c>
      <c r="AF73" s="124" t="s">
        <v>530</v>
      </c>
      <c r="AG73" s="124" t="s">
        <v>530</v>
      </c>
      <c r="AH73" s="124"/>
      <c r="AI73" s="124"/>
      <c r="AJ73" s="125"/>
      <c r="AK73" s="321">
        <f ca="1">SUMIF($F73:$AJ76,"Р",$F74:$AJ74)</f>
        <v>0</v>
      </c>
      <c r="AL73" s="279">
        <f ca="1">SUMIF($F75:$AJ76,"НУ",$F76:$AJ76)</f>
        <v>0</v>
      </c>
      <c r="AM73" s="305">
        <f ca="1">SUMIF(F73:AJ76,"РВ",F74:AJ74)</f>
        <v>0</v>
      </c>
      <c r="AN73" s="308">
        <f ca="1">AK73+AL73+AM73</f>
        <v>0</v>
      </c>
      <c r="AO73" s="310">
        <f t="shared" ref="AO73" si="69">COUNTIF($F73:$AJ76,"=Р")</f>
        <v>0</v>
      </c>
      <c r="AP73" s="311">
        <f>COUNTIF($F73:$AJ76,"=ВВ")</f>
        <v>6</v>
      </c>
      <c r="AQ73" s="311">
        <f>COUNTIF($F73:$AJ76,"=В")</f>
        <v>0</v>
      </c>
      <c r="AR73" s="241">
        <f>COUNTIF($F73:$AJ76,"=НА")</f>
        <v>0</v>
      </c>
      <c r="AS73" s="241">
        <f>COUNTIF(F73:AJ76,"=ТН")</f>
        <v>0</v>
      </c>
      <c r="AT73" s="241">
        <f>COUNTIF($F73:$AJ76,"=ВД")</f>
        <v>0</v>
      </c>
      <c r="AU73" s="241">
        <f>COUNTIF($F73:$AJ76,"=ВП")</f>
        <v>0</v>
      </c>
      <c r="AV73" s="241">
        <f>COUNTIF($F73:$AJ76,"=ДД")</f>
        <v>0</v>
      </c>
      <c r="AW73" s="241">
        <f>COUNTIF($F73:$AJ76,"=П")</f>
        <v>0</v>
      </c>
      <c r="AX73" s="241">
        <f>COUNTIF($F73:$AJ76,"=ПР")</f>
        <v>0</v>
      </c>
      <c r="AY73" s="316">
        <f>COUNTIF($F73:$AJ76,"=І")</f>
        <v>0</v>
      </c>
      <c r="AZ73" s="316">
        <f>COUNTIF($F73:$AJ76,"=НЗ")</f>
        <v>15</v>
      </c>
      <c r="BA73" s="318">
        <f>IF(C73&gt;1,Графік!$P$36,"")</f>
        <v>160</v>
      </c>
    </row>
    <row r="74" spans="1:53" ht="15" customHeight="1" x14ac:dyDescent="0.2">
      <c r="A74" s="293"/>
      <c r="B74" s="296"/>
      <c r="C74" s="299"/>
      <c r="D74" s="325"/>
      <c r="E74" s="146"/>
      <c r="F74" s="96" t="str">
        <f t="shared" ref="F74:R74" si="70">IF(F73="Р",8,"")</f>
        <v/>
      </c>
      <c r="G74" s="97" t="str">
        <f t="shared" si="70"/>
        <v/>
      </c>
      <c r="H74" s="97" t="str">
        <f t="shared" si="70"/>
        <v/>
      </c>
      <c r="I74" s="97" t="str">
        <f t="shared" si="70"/>
        <v/>
      </c>
      <c r="J74" s="97" t="str">
        <f t="shared" si="70"/>
        <v/>
      </c>
      <c r="K74" s="97" t="str">
        <f t="shared" si="70"/>
        <v/>
      </c>
      <c r="L74" s="97" t="str">
        <f t="shared" si="70"/>
        <v/>
      </c>
      <c r="M74" s="97" t="str">
        <f t="shared" si="70"/>
        <v/>
      </c>
      <c r="N74" s="97" t="str">
        <f t="shared" si="70"/>
        <v/>
      </c>
      <c r="O74" s="97" t="str">
        <f t="shared" si="70"/>
        <v/>
      </c>
      <c r="P74" s="97" t="str">
        <f t="shared" si="70"/>
        <v/>
      </c>
      <c r="Q74" s="97" t="str">
        <f t="shared" si="70"/>
        <v/>
      </c>
      <c r="R74" s="97" t="str">
        <f t="shared" si="70"/>
        <v/>
      </c>
      <c r="S74" s="97" t="str">
        <f t="shared" ref="S74:V74" si="71">IF(S73="Р",8,"")</f>
        <v/>
      </c>
      <c r="T74" s="97" t="str">
        <f t="shared" si="71"/>
        <v/>
      </c>
      <c r="U74" s="97" t="str">
        <f t="shared" si="71"/>
        <v/>
      </c>
      <c r="V74" s="97" t="str">
        <f t="shared" si="71"/>
        <v/>
      </c>
      <c r="W74" s="97"/>
      <c r="X74" s="160"/>
      <c r="Y74" s="160"/>
      <c r="Z74" s="160"/>
      <c r="AA74" s="160"/>
      <c r="AB74" s="97"/>
      <c r="AC74" s="97"/>
      <c r="AD74" s="160"/>
      <c r="AE74" s="179"/>
      <c r="AF74" s="97"/>
      <c r="AG74" s="97"/>
      <c r="AH74" s="97"/>
      <c r="AI74" s="97"/>
      <c r="AJ74" s="98"/>
      <c r="AK74" s="321"/>
      <c r="AL74" s="279"/>
      <c r="AM74" s="305"/>
      <c r="AN74" s="308"/>
      <c r="AO74" s="311"/>
      <c r="AP74" s="311"/>
      <c r="AQ74" s="311"/>
      <c r="AR74" s="241"/>
      <c r="AS74" s="241"/>
      <c r="AT74" s="241"/>
      <c r="AU74" s="241"/>
      <c r="AV74" s="241"/>
      <c r="AW74" s="241"/>
      <c r="AX74" s="241"/>
      <c r="AY74" s="316"/>
      <c r="AZ74" s="316"/>
      <c r="BA74" s="319"/>
    </row>
    <row r="75" spans="1:53" ht="15" customHeight="1" x14ac:dyDescent="0.2">
      <c r="A75" s="293"/>
      <c r="B75" s="296"/>
      <c r="C75" s="299"/>
      <c r="D75" s="325"/>
      <c r="E75" s="146"/>
      <c r="F75" s="100" t="str">
        <f t="shared" ref="F75:V75" si="72">IF(F76&gt;0,"НУ","")</f>
        <v/>
      </c>
      <c r="G75" s="101" t="str">
        <f t="shared" si="72"/>
        <v/>
      </c>
      <c r="H75" s="101" t="str">
        <f t="shared" si="72"/>
        <v/>
      </c>
      <c r="I75" s="101" t="str">
        <f t="shared" si="72"/>
        <v/>
      </c>
      <c r="J75" s="101" t="str">
        <f t="shared" si="72"/>
        <v/>
      </c>
      <c r="K75" s="101" t="str">
        <f t="shared" si="72"/>
        <v/>
      </c>
      <c r="L75" s="101" t="str">
        <f t="shared" si="72"/>
        <v/>
      </c>
      <c r="M75" s="101" t="str">
        <f t="shared" si="72"/>
        <v/>
      </c>
      <c r="N75" s="101" t="str">
        <f t="shared" si="72"/>
        <v/>
      </c>
      <c r="O75" s="101" t="str">
        <f t="shared" si="72"/>
        <v/>
      </c>
      <c r="P75" s="101" t="str">
        <f t="shared" si="72"/>
        <v/>
      </c>
      <c r="Q75" s="101" t="str">
        <f t="shared" si="72"/>
        <v/>
      </c>
      <c r="R75" s="101" t="str">
        <f t="shared" si="72"/>
        <v/>
      </c>
      <c r="S75" s="101" t="str">
        <f t="shared" si="72"/>
        <v/>
      </c>
      <c r="T75" s="101" t="str">
        <f t="shared" si="72"/>
        <v/>
      </c>
      <c r="U75" s="101" t="str">
        <f t="shared" si="72"/>
        <v/>
      </c>
      <c r="V75" s="101" t="str">
        <f t="shared" si="72"/>
        <v/>
      </c>
      <c r="W75" s="101"/>
      <c r="X75" s="102"/>
      <c r="Y75" s="102"/>
      <c r="Z75" s="102"/>
      <c r="AA75" s="102"/>
      <c r="AB75" s="101"/>
      <c r="AC75" s="101"/>
      <c r="AD75" s="102"/>
      <c r="AE75" s="180"/>
      <c r="AF75" s="101"/>
      <c r="AG75" s="101"/>
      <c r="AH75" s="101" t="str">
        <f t="shared" si="8"/>
        <v/>
      </c>
      <c r="AI75" s="101" t="str">
        <f t="shared" si="8"/>
        <v/>
      </c>
      <c r="AJ75" s="130" t="str">
        <f t="shared" si="8"/>
        <v/>
      </c>
      <c r="AK75" s="321"/>
      <c r="AL75" s="279"/>
      <c r="AM75" s="305"/>
      <c r="AN75" s="308"/>
      <c r="AO75" s="311"/>
      <c r="AP75" s="311"/>
      <c r="AQ75" s="311"/>
      <c r="AR75" s="241"/>
      <c r="AS75" s="241"/>
      <c r="AT75" s="241"/>
      <c r="AU75" s="241"/>
      <c r="AV75" s="241"/>
      <c r="AW75" s="241"/>
      <c r="AX75" s="241"/>
      <c r="AY75" s="316"/>
      <c r="AZ75" s="316"/>
      <c r="BA75" s="319"/>
    </row>
    <row r="76" spans="1:53" ht="15" customHeight="1" thickBot="1" x14ac:dyDescent="0.25">
      <c r="A76" s="294"/>
      <c r="B76" s="297"/>
      <c r="C76" s="300"/>
      <c r="D76" s="326"/>
      <c r="E76" s="147"/>
      <c r="F76" s="105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94"/>
      <c r="Y76" s="194"/>
      <c r="Z76" s="194"/>
      <c r="AA76" s="194"/>
      <c r="AB76" s="106"/>
      <c r="AC76" s="106"/>
      <c r="AD76" s="194"/>
      <c r="AE76" s="181"/>
      <c r="AF76" s="106"/>
      <c r="AG76" s="106"/>
      <c r="AH76" s="106"/>
      <c r="AI76" s="106"/>
      <c r="AJ76" s="107"/>
      <c r="AK76" s="322"/>
      <c r="AL76" s="280"/>
      <c r="AM76" s="306"/>
      <c r="AN76" s="309"/>
      <c r="AO76" s="312"/>
      <c r="AP76" s="312"/>
      <c r="AQ76" s="312"/>
      <c r="AR76" s="242"/>
      <c r="AS76" s="242"/>
      <c r="AT76" s="242"/>
      <c r="AU76" s="242"/>
      <c r="AV76" s="242"/>
      <c r="AW76" s="242"/>
      <c r="AX76" s="242"/>
      <c r="AY76" s="317"/>
      <c r="AZ76" s="317"/>
      <c r="BA76" s="320"/>
    </row>
    <row r="77" spans="1:53" ht="15" customHeight="1" x14ac:dyDescent="0.2">
      <c r="A77" s="292">
        <v>18</v>
      </c>
      <c r="B77" s="295" t="str">
        <f>IFERROR(VLOOKUP($C77,Списки!$A$1:$C$4003,2,0),"")</f>
        <v>Решутка Володимир Степанович</v>
      </c>
      <c r="C77" s="364" t="s">
        <v>486</v>
      </c>
      <c r="D77" s="324" t="str">
        <f>IFERROR(VLOOKUP($C77,Списки!$A$1:$C$4003,3,0),"")</f>
        <v>електромонтажник-схемник/с12,10</v>
      </c>
      <c r="E77" s="145"/>
      <c r="F77" s="92" t="str">
        <f>VLOOKUP(F$7,Графік!$M$5:$P$35,3,0)</f>
        <v>Р</v>
      </c>
      <c r="G77" s="124" t="str">
        <f>VLOOKUP(G$7,Графік!$M$5:$P$35,3,0)</f>
        <v>ВВ</v>
      </c>
      <c r="H77" s="124" t="str">
        <f>VLOOKUP(H$7,Графік!$M$5:$P$35,3,0)</f>
        <v>ВВ</v>
      </c>
      <c r="I77" s="124" t="str">
        <f>VLOOKUP(I$7,Графік!$M$5:$P$35,3,0)</f>
        <v>Р</v>
      </c>
      <c r="J77" s="124" t="str">
        <f>VLOOKUP(J$7,Графік!$M$5:$P$35,3,0)</f>
        <v>Р</v>
      </c>
      <c r="K77" s="124" t="str">
        <f>VLOOKUP(K$7,Графік!$M$5:$P$35,3,0)</f>
        <v>Р</v>
      </c>
      <c r="L77" s="124" t="str">
        <f>VLOOKUP(L$7,Графік!$M$5:$P$35,3,0)</f>
        <v>Р</v>
      </c>
      <c r="M77" s="124" t="str">
        <f>VLOOKUP(M$7,Графік!$M$5:$P$35,3,0)</f>
        <v>Р</v>
      </c>
      <c r="N77" s="124" t="str">
        <f>VLOOKUP(N$7,Графік!$M$5:$P$35,3,0)</f>
        <v>ВВ</v>
      </c>
      <c r="O77" s="124" t="str">
        <f>VLOOKUP(O$7,Графік!$M$5:$P$35,3,0)</f>
        <v>ВВ</v>
      </c>
      <c r="P77" s="124" t="str">
        <f>VLOOKUP(P$7,Графік!$M$5:$P$35,3,0)</f>
        <v>Р</v>
      </c>
      <c r="Q77" s="124" t="str">
        <f>VLOOKUP(Q$7,Графік!$M$5:$P$35,3,0)</f>
        <v>Р</v>
      </c>
      <c r="R77" s="124" t="str">
        <f>VLOOKUP(R$7,Графік!$M$5:$P$35,3,0)</f>
        <v>Р</v>
      </c>
      <c r="S77" s="124" t="s">
        <v>500</v>
      </c>
      <c r="T77" s="124" t="s">
        <v>500</v>
      </c>
      <c r="U77" s="124" t="str">
        <f>VLOOKUP(U$7,Графік!$M$5:$P$35,3,0)</f>
        <v>ВВ</v>
      </c>
      <c r="V77" s="124" t="str">
        <f>VLOOKUP(V$7,Графік!$M$5:$P$35,3,0)</f>
        <v>ВВ</v>
      </c>
      <c r="W77" s="124" t="str">
        <f>VLOOKUP(W$7,Графік!$M$5:$P$35,3,0)</f>
        <v>Р</v>
      </c>
      <c r="X77" s="159" t="str">
        <f>VLOOKUP(X$7,Графік!$M$5:$P$35,3,0)</f>
        <v>Р</v>
      </c>
      <c r="Y77" s="159" t="str">
        <f>VLOOKUP(Y$7,Графік!$M$5:$P$35,3,0)</f>
        <v>Р</v>
      </c>
      <c r="Z77" s="159" t="str">
        <f>VLOOKUP(Z$7,Графік!$M$5:$P$35,3,0)</f>
        <v>Р</v>
      </c>
      <c r="AA77" s="159" t="s">
        <v>534</v>
      </c>
      <c r="AB77" s="124" t="str">
        <f>VLOOKUP(AB$7,Графік!$M$5:$P$35,3,0)</f>
        <v>ВВ</v>
      </c>
      <c r="AC77" s="124" t="str">
        <f>VLOOKUP(AC$7,Графік!$M$5:$P$35,3,0)</f>
        <v>ВВ</v>
      </c>
      <c r="AD77" s="159" t="str">
        <f>VLOOKUP(AD$7,Графік!$M$5:$P$35,3,0)</f>
        <v>Р</v>
      </c>
      <c r="AE77" s="188" t="str">
        <f>VLOOKUP(AE$7,Графік!$M$5:$P$35,3,0)</f>
        <v>Р</v>
      </c>
      <c r="AF77" s="124" t="str">
        <f>VLOOKUP(AF$7,Графік!$M$5:$P$35,3,0)</f>
        <v>Р</v>
      </c>
      <c r="AG77" s="124" t="str">
        <f>VLOOKUP(AG$7,Графік!$M$5:$P$35,3,0)</f>
        <v>Р</v>
      </c>
      <c r="AH77" s="124"/>
      <c r="AI77" s="124"/>
      <c r="AJ77" s="125"/>
      <c r="AK77" s="321">
        <f ca="1">SUMIF($F77:$AJ80,"Р",$F78:$AJ78)</f>
        <v>94</v>
      </c>
      <c r="AL77" s="279">
        <f ca="1">SUMIF($F79:$AJ80,"НУ",$F80:$AJ80)</f>
        <v>0</v>
      </c>
      <c r="AM77" s="305">
        <f ca="1">SUMIF(F77:AJ80,"РВ",F78:AJ78)</f>
        <v>0</v>
      </c>
      <c r="AN77" s="308">
        <f ca="1">AK77+AL77+AM77</f>
        <v>94</v>
      </c>
      <c r="AO77" s="310">
        <f t="shared" ref="AO77" si="73">COUNTIF($F77:$AJ80,"=Р")</f>
        <v>17</v>
      </c>
      <c r="AP77" s="311">
        <f>COUNTIF($F77:$AJ80,"=ВВ")</f>
        <v>8</v>
      </c>
      <c r="AQ77" s="311">
        <f>COUNTIF($F77:$AJ80,"=В")</f>
        <v>0</v>
      </c>
      <c r="AR77" s="241">
        <f>COUNTIF($F77:$AJ80,"=НА")</f>
        <v>0</v>
      </c>
      <c r="AS77" s="241">
        <f>COUNTIF(F77:AJ80,"=ТН")</f>
        <v>2</v>
      </c>
      <c r="AT77" s="241">
        <f>COUNTIF($F77:$AJ80,"=ВД")</f>
        <v>0</v>
      </c>
      <c r="AU77" s="241">
        <f>COUNTIF($F77:$AJ80,"=ВП")</f>
        <v>0</v>
      </c>
      <c r="AV77" s="241">
        <f>COUNTIF($F77:$AJ80,"=ДД")</f>
        <v>0</v>
      </c>
      <c r="AW77" s="241">
        <f>COUNTIF($F77:$AJ80,"=П")</f>
        <v>1</v>
      </c>
      <c r="AX77" s="241">
        <f>COUNTIF($F77:$AJ80,"=ПР")</f>
        <v>0</v>
      </c>
      <c r="AY77" s="316">
        <f>COUNTIF($F77:$AJ80,"=І")</f>
        <v>0</v>
      </c>
      <c r="AZ77" s="316">
        <f>COUNTIF($F77:$AJ80,"=НЗ")</f>
        <v>0</v>
      </c>
      <c r="BA77" s="318">
        <f>IF(C77&gt;1,Графік!$P$36,"")</f>
        <v>160</v>
      </c>
    </row>
    <row r="78" spans="1:53" ht="15" customHeight="1" x14ac:dyDescent="0.2">
      <c r="A78" s="293"/>
      <c r="B78" s="296"/>
      <c r="C78" s="299"/>
      <c r="D78" s="325"/>
      <c r="E78" s="146"/>
      <c r="F78" s="96">
        <v>4</v>
      </c>
      <c r="G78" s="97" t="str">
        <f t="shared" ref="G78:R78" si="74">IF(G77="Р",8,"")</f>
        <v/>
      </c>
      <c r="H78" s="97" t="str">
        <f t="shared" si="74"/>
        <v/>
      </c>
      <c r="I78" s="97">
        <f t="shared" si="74"/>
        <v>8</v>
      </c>
      <c r="J78" s="97">
        <f t="shared" si="74"/>
        <v>8</v>
      </c>
      <c r="K78" s="97">
        <v>6</v>
      </c>
      <c r="L78" s="97">
        <f t="shared" si="74"/>
        <v>8</v>
      </c>
      <c r="M78" s="97">
        <f t="shared" si="74"/>
        <v>8</v>
      </c>
      <c r="N78" s="97" t="str">
        <f t="shared" si="74"/>
        <v/>
      </c>
      <c r="O78" s="97" t="str">
        <f t="shared" si="74"/>
        <v/>
      </c>
      <c r="P78" s="97">
        <f t="shared" si="74"/>
        <v>8</v>
      </c>
      <c r="Q78" s="97">
        <f t="shared" si="74"/>
        <v>8</v>
      </c>
      <c r="R78" s="97">
        <f t="shared" si="74"/>
        <v>8</v>
      </c>
      <c r="S78" s="97" t="str">
        <f t="shared" ref="S78:W78" si="75">IF(S77="Р",8,"")</f>
        <v/>
      </c>
      <c r="T78" s="160" t="str">
        <f t="shared" si="75"/>
        <v/>
      </c>
      <c r="U78" s="97" t="str">
        <f t="shared" si="75"/>
        <v/>
      </c>
      <c r="V78" s="97" t="str">
        <f t="shared" si="75"/>
        <v/>
      </c>
      <c r="W78" s="97">
        <f t="shared" si="75"/>
        <v>8</v>
      </c>
      <c r="X78" s="160">
        <v>4</v>
      </c>
      <c r="Y78" s="160">
        <v>8</v>
      </c>
      <c r="Z78" s="160">
        <v>8</v>
      </c>
      <c r="AA78" s="160"/>
      <c r="AB78" s="97"/>
      <c r="AC78" s="97"/>
      <c r="AD78" s="160"/>
      <c r="AE78" s="179"/>
      <c r="AF78" s="97"/>
      <c r="AG78" s="97"/>
      <c r="AH78" s="97"/>
      <c r="AI78" s="97"/>
      <c r="AJ78" s="98"/>
      <c r="AK78" s="321"/>
      <c r="AL78" s="279"/>
      <c r="AM78" s="305"/>
      <c r="AN78" s="308"/>
      <c r="AO78" s="311"/>
      <c r="AP78" s="311"/>
      <c r="AQ78" s="311"/>
      <c r="AR78" s="241"/>
      <c r="AS78" s="241"/>
      <c r="AT78" s="241"/>
      <c r="AU78" s="241"/>
      <c r="AV78" s="241"/>
      <c r="AW78" s="241"/>
      <c r="AX78" s="241"/>
      <c r="AY78" s="316"/>
      <c r="AZ78" s="316"/>
      <c r="BA78" s="319"/>
    </row>
    <row r="79" spans="1:53" ht="15" customHeight="1" x14ac:dyDescent="0.2">
      <c r="A79" s="293"/>
      <c r="B79" s="296"/>
      <c r="C79" s="299"/>
      <c r="D79" s="325"/>
      <c r="E79" s="146"/>
      <c r="F79" s="100" t="str">
        <f t="shared" ref="F79:V79" si="76">IF(F80&gt;0,"НУ","")</f>
        <v/>
      </c>
      <c r="G79" s="101" t="str">
        <f t="shared" si="76"/>
        <v/>
      </c>
      <c r="H79" s="101" t="str">
        <f t="shared" si="76"/>
        <v/>
      </c>
      <c r="I79" s="101" t="str">
        <f t="shared" si="76"/>
        <v/>
      </c>
      <c r="J79" s="101" t="str">
        <f t="shared" si="76"/>
        <v/>
      </c>
      <c r="K79" s="101" t="str">
        <f t="shared" si="76"/>
        <v/>
      </c>
      <c r="L79" s="101" t="str">
        <f t="shared" si="76"/>
        <v/>
      </c>
      <c r="M79" s="101" t="str">
        <f t="shared" si="76"/>
        <v/>
      </c>
      <c r="N79" s="101" t="str">
        <f t="shared" si="76"/>
        <v/>
      </c>
      <c r="O79" s="101" t="str">
        <f t="shared" si="76"/>
        <v/>
      </c>
      <c r="P79" s="101" t="str">
        <f t="shared" si="76"/>
        <v/>
      </c>
      <c r="Q79" s="101" t="str">
        <f t="shared" si="76"/>
        <v/>
      </c>
      <c r="R79" s="101" t="str">
        <f t="shared" si="76"/>
        <v/>
      </c>
      <c r="S79" s="101" t="str">
        <f t="shared" si="76"/>
        <v/>
      </c>
      <c r="T79" s="101" t="str">
        <f t="shared" si="76"/>
        <v/>
      </c>
      <c r="U79" s="101" t="str">
        <f t="shared" si="76"/>
        <v/>
      </c>
      <c r="V79" s="101" t="str">
        <f t="shared" si="76"/>
        <v/>
      </c>
      <c r="W79" s="101"/>
      <c r="X79" s="102"/>
      <c r="Y79" s="102"/>
      <c r="Z79" s="102"/>
      <c r="AA79" s="102"/>
      <c r="AB79" s="101"/>
      <c r="AC79" s="101"/>
      <c r="AD79" s="102"/>
      <c r="AE79" s="180"/>
      <c r="AF79" s="101"/>
      <c r="AG79" s="101"/>
      <c r="AH79" s="101" t="str">
        <f t="shared" ref="AH79:AJ107" si="77">IF(AH80&gt;0,"НУ","")</f>
        <v/>
      </c>
      <c r="AI79" s="101" t="str">
        <f t="shared" si="77"/>
        <v/>
      </c>
      <c r="AJ79" s="130" t="str">
        <f t="shared" si="77"/>
        <v/>
      </c>
      <c r="AK79" s="321"/>
      <c r="AL79" s="279"/>
      <c r="AM79" s="305"/>
      <c r="AN79" s="308"/>
      <c r="AO79" s="311"/>
      <c r="AP79" s="311"/>
      <c r="AQ79" s="311"/>
      <c r="AR79" s="241"/>
      <c r="AS79" s="241"/>
      <c r="AT79" s="241"/>
      <c r="AU79" s="241"/>
      <c r="AV79" s="241"/>
      <c r="AW79" s="241"/>
      <c r="AX79" s="241"/>
      <c r="AY79" s="316"/>
      <c r="AZ79" s="316"/>
      <c r="BA79" s="319"/>
    </row>
    <row r="80" spans="1:53" ht="15" customHeight="1" thickBot="1" x14ac:dyDescent="0.25">
      <c r="A80" s="294"/>
      <c r="B80" s="297"/>
      <c r="C80" s="300"/>
      <c r="D80" s="326"/>
      <c r="E80" s="147"/>
      <c r="F80" s="105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94"/>
      <c r="Y80" s="194"/>
      <c r="Z80" s="194"/>
      <c r="AA80" s="194"/>
      <c r="AB80" s="106"/>
      <c r="AC80" s="106"/>
      <c r="AD80" s="194"/>
      <c r="AE80" s="181"/>
      <c r="AF80" s="106"/>
      <c r="AG80" s="106"/>
      <c r="AH80" s="106"/>
      <c r="AI80" s="106"/>
      <c r="AJ80" s="107"/>
      <c r="AK80" s="322"/>
      <c r="AL80" s="280"/>
      <c r="AM80" s="306"/>
      <c r="AN80" s="309"/>
      <c r="AO80" s="312"/>
      <c r="AP80" s="312"/>
      <c r="AQ80" s="312"/>
      <c r="AR80" s="242"/>
      <c r="AS80" s="242"/>
      <c r="AT80" s="242"/>
      <c r="AU80" s="242"/>
      <c r="AV80" s="242"/>
      <c r="AW80" s="242"/>
      <c r="AX80" s="242"/>
      <c r="AY80" s="317"/>
      <c r="AZ80" s="317"/>
      <c r="BA80" s="320"/>
    </row>
    <row r="81" spans="1:53" ht="15" customHeight="1" x14ac:dyDescent="0.2">
      <c r="A81" s="292">
        <v>19</v>
      </c>
      <c r="B81" s="295" t="str">
        <f>IFERROR(VLOOKUP($C81,Списки!$A$1:$C$4003,2,0),"")</f>
        <v>Сарай Вікторія Іванівна</v>
      </c>
      <c r="C81" s="364" t="s">
        <v>488</v>
      </c>
      <c r="D81" s="324" t="str">
        <f>IFERROR(VLOOKUP($C81,Списки!$A$1:$C$4003,3,0),"")</f>
        <v>електромонтажник-схемник/с02,10/с 01,11 - 4дн.</v>
      </c>
      <c r="E81" s="145"/>
      <c r="F81" s="92" t="s">
        <v>501</v>
      </c>
      <c r="G81" s="124" t="str">
        <f>VLOOKUP(G$7,Графік!$M$5:$P$35,3,0)</f>
        <v>ВВ</v>
      </c>
      <c r="H81" s="124" t="str">
        <f>VLOOKUP(H$7,Графік!$M$5:$P$35,3,0)</f>
        <v>ВВ</v>
      </c>
      <c r="I81" s="124" t="s">
        <v>501</v>
      </c>
      <c r="J81" s="124" t="s">
        <v>501</v>
      </c>
      <c r="K81" s="124" t="s">
        <v>501</v>
      </c>
      <c r="L81" s="124" t="s">
        <v>501</v>
      </c>
      <c r="M81" s="124" t="s">
        <v>501</v>
      </c>
      <c r="N81" s="124" t="str">
        <f>VLOOKUP(N$7,Графік!$M$5:$P$35,3,0)</f>
        <v>ВВ</v>
      </c>
      <c r="O81" s="124" t="str">
        <f>VLOOKUP(O$7,Графік!$M$5:$P$35,3,0)</f>
        <v>ВВ</v>
      </c>
      <c r="P81" s="124" t="s">
        <v>501</v>
      </c>
      <c r="Q81" s="124" t="s">
        <v>501</v>
      </c>
      <c r="R81" s="124" t="s">
        <v>501</v>
      </c>
      <c r="S81" s="124" t="s">
        <v>501</v>
      </c>
      <c r="T81" s="124" t="s">
        <v>501</v>
      </c>
      <c r="U81" s="124" t="str">
        <f>VLOOKUP(U$7,Графік!$M$5:$P$35,3,0)</f>
        <v>ВВ</v>
      </c>
      <c r="V81" s="124" t="str">
        <f>VLOOKUP(V$7,Графік!$M$5:$P$35,3,0)</f>
        <v>ВВ</v>
      </c>
      <c r="W81" s="124" t="s">
        <v>501</v>
      </c>
      <c r="X81" s="159" t="s">
        <v>501</v>
      </c>
      <c r="Y81" s="159" t="s">
        <v>501</v>
      </c>
      <c r="Z81" s="159" t="s">
        <v>501</v>
      </c>
      <c r="AA81" s="159" t="s">
        <v>501</v>
      </c>
      <c r="AB81" s="124" t="s">
        <v>501</v>
      </c>
      <c r="AC81" s="124" t="s">
        <v>501</v>
      </c>
      <c r="AD81" s="159" t="s">
        <v>501</v>
      </c>
      <c r="AE81" s="188" t="s">
        <v>501</v>
      </c>
      <c r="AF81" s="124" t="s">
        <v>501</v>
      </c>
      <c r="AG81" s="124" t="s">
        <v>501</v>
      </c>
      <c r="AH81" s="124"/>
      <c r="AI81" s="124"/>
      <c r="AJ81" s="125"/>
      <c r="AK81" s="321">
        <f ca="1">SUMIF($F81:$AJ84,"Р",$F82:$AJ82)</f>
        <v>0</v>
      </c>
      <c r="AL81" s="279">
        <f ca="1">SUMIF($F83:$AJ84,"НУ",$F84:$AJ84)</f>
        <v>0</v>
      </c>
      <c r="AM81" s="305">
        <f ca="1">SUMIF(F81:AJ84,"РВ",F82:AJ82)</f>
        <v>0</v>
      </c>
      <c r="AN81" s="308">
        <f ca="1">AK81+AL81+AM81</f>
        <v>0</v>
      </c>
      <c r="AO81" s="310">
        <f t="shared" ref="AO81" si="78">COUNTIF($F81:$AJ84,"=Р")</f>
        <v>0</v>
      </c>
      <c r="AP81" s="311">
        <f>COUNTIF($F81:$AJ84,"=ВВ")</f>
        <v>6</v>
      </c>
      <c r="AQ81" s="311">
        <f>COUNTIF($F81:$AJ84,"=В")</f>
        <v>0</v>
      </c>
      <c r="AR81" s="241">
        <f>COUNTIF($F81:$AJ84,"=НА")</f>
        <v>0</v>
      </c>
      <c r="AS81" s="241">
        <f>COUNTIF(F81:AJ84,"=ТН")</f>
        <v>0</v>
      </c>
      <c r="AT81" s="241">
        <f>COUNTIF($F81:$AJ84,"=ВД")</f>
        <v>0</v>
      </c>
      <c r="AU81" s="241">
        <f>COUNTIF($F81:$AJ84,"=ВП")</f>
        <v>0</v>
      </c>
      <c r="AV81" s="241">
        <f>COUNTIF($F81:$AJ84,"=ДД")</f>
        <v>0</v>
      </c>
      <c r="AW81" s="241">
        <f>COUNTIF($F81:$AJ84,"=П")</f>
        <v>0</v>
      </c>
      <c r="AX81" s="241">
        <f>COUNTIF($F81:$AJ84,"=ПР")</f>
        <v>0</v>
      </c>
      <c r="AY81" s="316">
        <f>COUNTIF($F81:$AJ84,"=І")</f>
        <v>0</v>
      </c>
      <c r="AZ81" s="316">
        <f>COUNTIF($F81:$AJ84,"=НЗ")</f>
        <v>22</v>
      </c>
      <c r="BA81" s="318">
        <f>IF(C81&gt;1,Графік!$P$36,"")</f>
        <v>160</v>
      </c>
    </row>
    <row r="82" spans="1:53" ht="15" customHeight="1" x14ac:dyDescent="0.2">
      <c r="A82" s="293"/>
      <c r="B82" s="296"/>
      <c r="C82" s="299"/>
      <c r="D82" s="325"/>
      <c r="E82" s="146"/>
      <c r="F82" s="96" t="str">
        <f t="shared" ref="F82:R82" si="79">IF(F81="Р",8,"")</f>
        <v/>
      </c>
      <c r="G82" s="97" t="str">
        <f t="shared" si="79"/>
        <v/>
      </c>
      <c r="H82" s="97" t="str">
        <f t="shared" si="79"/>
        <v/>
      </c>
      <c r="I82" s="97" t="str">
        <f t="shared" si="79"/>
        <v/>
      </c>
      <c r="J82" s="97" t="str">
        <f t="shared" si="79"/>
        <v/>
      </c>
      <c r="K82" s="97" t="str">
        <f t="shared" si="79"/>
        <v/>
      </c>
      <c r="L82" s="97" t="str">
        <f t="shared" si="79"/>
        <v/>
      </c>
      <c r="M82" s="97" t="str">
        <f t="shared" si="79"/>
        <v/>
      </c>
      <c r="N82" s="97" t="str">
        <f t="shared" si="79"/>
        <v/>
      </c>
      <c r="O82" s="97" t="str">
        <f t="shared" si="79"/>
        <v/>
      </c>
      <c r="P82" s="97" t="str">
        <f t="shared" si="79"/>
        <v/>
      </c>
      <c r="Q82" s="97" t="str">
        <f t="shared" si="79"/>
        <v/>
      </c>
      <c r="R82" s="97" t="str">
        <f t="shared" si="79"/>
        <v/>
      </c>
      <c r="S82" s="97" t="str">
        <f t="shared" ref="S82:V82" si="80">IF(S81="Р",8,"")</f>
        <v/>
      </c>
      <c r="T82" s="97" t="str">
        <f t="shared" si="80"/>
        <v/>
      </c>
      <c r="U82" s="97" t="str">
        <f t="shared" si="80"/>
        <v/>
      </c>
      <c r="V82" s="97" t="str">
        <f t="shared" si="80"/>
        <v/>
      </c>
      <c r="W82" s="97"/>
      <c r="X82" s="160"/>
      <c r="Y82" s="160"/>
      <c r="Z82" s="160"/>
      <c r="AA82" s="160"/>
      <c r="AB82" s="97"/>
      <c r="AC82" s="97"/>
      <c r="AD82" s="160"/>
      <c r="AE82" s="179"/>
      <c r="AF82" s="97"/>
      <c r="AG82" s="97"/>
      <c r="AH82" s="97"/>
      <c r="AI82" s="97"/>
      <c r="AJ82" s="98"/>
      <c r="AK82" s="321"/>
      <c r="AL82" s="279"/>
      <c r="AM82" s="305"/>
      <c r="AN82" s="308"/>
      <c r="AO82" s="311"/>
      <c r="AP82" s="311"/>
      <c r="AQ82" s="311"/>
      <c r="AR82" s="241"/>
      <c r="AS82" s="241"/>
      <c r="AT82" s="241"/>
      <c r="AU82" s="241"/>
      <c r="AV82" s="241"/>
      <c r="AW82" s="241"/>
      <c r="AX82" s="241"/>
      <c r="AY82" s="316"/>
      <c r="AZ82" s="316"/>
      <c r="BA82" s="319"/>
    </row>
    <row r="83" spans="1:53" ht="15" customHeight="1" x14ac:dyDescent="0.2">
      <c r="A83" s="293"/>
      <c r="B83" s="296"/>
      <c r="C83" s="299"/>
      <c r="D83" s="325"/>
      <c r="E83" s="146"/>
      <c r="F83" s="100" t="str">
        <f t="shared" ref="F83:V83" si="81">IF(F84&gt;0,"НУ","")</f>
        <v/>
      </c>
      <c r="G83" s="101" t="str">
        <f t="shared" si="81"/>
        <v/>
      </c>
      <c r="H83" s="101" t="str">
        <f t="shared" si="81"/>
        <v/>
      </c>
      <c r="I83" s="101" t="str">
        <f t="shared" si="81"/>
        <v/>
      </c>
      <c r="J83" s="101" t="str">
        <f t="shared" si="81"/>
        <v/>
      </c>
      <c r="K83" s="101" t="str">
        <f t="shared" si="81"/>
        <v/>
      </c>
      <c r="L83" s="101" t="str">
        <f t="shared" si="81"/>
        <v/>
      </c>
      <c r="M83" s="101" t="str">
        <f t="shared" si="81"/>
        <v/>
      </c>
      <c r="N83" s="101" t="str">
        <f t="shared" si="81"/>
        <v/>
      </c>
      <c r="O83" s="101" t="str">
        <f t="shared" si="81"/>
        <v/>
      </c>
      <c r="P83" s="101" t="str">
        <f t="shared" si="81"/>
        <v/>
      </c>
      <c r="Q83" s="101" t="str">
        <f t="shared" si="81"/>
        <v/>
      </c>
      <c r="R83" s="101" t="str">
        <f t="shared" si="81"/>
        <v/>
      </c>
      <c r="S83" s="101" t="str">
        <f t="shared" si="81"/>
        <v/>
      </c>
      <c r="T83" s="101" t="str">
        <f t="shared" si="81"/>
        <v/>
      </c>
      <c r="U83" s="101" t="str">
        <f t="shared" si="81"/>
        <v/>
      </c>
      <c r="V83" s="101" t="str">
        <f t="shared" si="81"/>
        <v/>
      </c>
      <c r="W83" s="101"/>
      <c r="X83" s="102"/>
      <c r="Y83" s="102"/>
      <c r="Z83" s="102"/>
      <c r="AA83" s="102"/>
      <c r="AB83" s="101"/>
      <c r="AC83" s="101"/>
      <c r="AD83" s="102"/>
      <c r="AE83" s="180"/>
      <c r="AF83" s="101"/>
      <c r="AG83" s="101"/>
      <c r="AH83" s="101" t="str">
        <f t="shared" si="77"/>
        <v/>
      </c>
      <c r="AI83" s="101" t="str">
        <f t="shared" si="77"/>
        <v/>
      </c>
      <c r="AJ83" s="130" t="str">
        <f t="shared" si="77"/>
        <v/>
      </c>
      <c r="AK83" s="321"/>
      <c r="AL83" s="279"/>
      <c r="AM83" s="305"/>
      <c r="AN83" s="308"/>
      <c r="AO83" s="311"/>
      <c r="AP83" s="311"/>
      <c r="AQ83" s="311"/>
      <c r="AR83" s="241"/>
      <c r="AS83" s="241"/>
      <c r="AT83" s="241"/>
      <c r="AU83" s="241"/>
      <c r="AV83" s="241"/>
      <c r="AW83" s="241"/>
      <c r="AX83" s="241"/>
      <c r="AY83" s="316"/>
      <c r="AZ83" s="316"/>
      <c r="BA83" s="319"/>
    </row>
    <row r="84" spans="1:53" ht="15" customHeight="1" thickBot="1" x14ac:dyDescent="0.25">
      <c r="A84" s="294"/>
      <c r="B84" s="297"/>
      <c r="C84" s="300"/>
      <c r="D84" s="326"/>
      <c r="E84" s="147"/>
      <c r="F84" s="105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94"/>
      <c r="Y84" s="194"/>
      <c r="Z84" s="194"/>
      <c r="AA84" s="194"/>
      <c r="AB84" s="106"/>
      <c r="AC84" s="106"/>
      <c r="AD84" s="194"/>
      <c r="AE84" s="181"/>
      <c r="AF84" s="106"/>
      <c r="AG84" s="106"/>
      <c r="AH84" s="106"/>
      <c r="AI84" s="106"/>
      <c r="AJ84" s="107"/>
      <c r="AK84" s="322"/>
      <c r="AL84" s="280"/>
      <c r="AM84" s="306"/>
      <c r="AN84" s="309"/>
      <c r="AO84" s="312"/>
      <c r="AP84" s="312"/>
      <c r="AQ84" s="312"/>
      <c r="AR84" s="242"/>
      <c r="AS84" s="242"/>
      <c r="AT84" s="242"/>
      <c r="AU84" s="242"/>
      <c r="AV84" s="242"/>
      <c r="AW84" s="242"/>
      <c r="AX84" s="242"/>
      <c r="AY84" s="317"/>
      <c r="AZ84" s="317"/>
      <c r="BA84" s="320"/>
    </row>
    <row r="85" spans="1:53" ht="15" customHeight="1" x14ac:dyDescent="0.2">
      <c r="A85" s="292">
        <v>20</v>
      </c>
      <c r="B85" s="295" t="str">
        <f>IFERROR(VLOOKUP($C85,Списки!$A$1:$C$4003,2,0),"")</f>
        <v>Сопилюк Назар Васильович</v>
      </c>
      <c r="C85" s="364" t="s">
        <v>491</v>
      </c>
      <c r="D85" s="324" t="str">
        <f>IFERROR(VLOOKUP($C85,Списки!$A$1:$C$4003,3,0),"")</f>
        <v>електромонтажник-схемник/с12,10</v>
      </c>
      <c r="E85" s="145"/>
      <c r="F85" s="92" t="str">
        <f>VLOOKUP(F$7,Графік!$M$5:$P$35,3,0)</f>
        <v>Р</v>
      </c>
      <c r="G85" s="124" t="str">
        <f>VLOOKUP(G$7,Графік!$M$5:$P$35,3,0)</f>
        <v>ВВ</v>
      </c>
      <c r="H85" s="124" t="str">
        <f>VLOOKUP(H$7,Графік!$M$5:$P$35,3,0)</f>
        <v>ВВ</v>
      </c>
      <c r="I85" s="124" t="str">
        <f>VLOOKUP(I$7,Графік!$M$5:$P$35,3,0)</f>
        <v>Р</v>
      </c>
      <c r="J85" s="124" t="s">
        <v>501</v>
      </c>
      <c r="K85" s="124" t="str">
        <f>VLOOKUP(K$7,Графік!$M$5:$P$35,3,0)</f>
        <v>Р</v>
      </c>
      <c r="L85" s="124" t="s">
        <v>501</v>
      </c>
      <c r="M85" s="124" t="str">
        <f>VLOOKUP(M$7,Графік!$M$5:$P$35,3,0)</f>
        <v>Р</v>
      </c>
      <c r="N85" s="124" t="str">
        <f>VLOOKUP(N$7,Графік!$M$5:$P$35,3,0)</f>
        <v>ВВ</v>
      </c>
      <c r="O85" s="124" t="str">
        <f>VLOOKUP(O$7,Графік!$M$5:$P$35,3,0)</f>
        <v>ВВ</v>
      </c>
      <c r="P85" s="124" t="str">
        <f>VLOOKUP(P$7,Графік!$M$5:$P$35,3,0)</f>
        <v>Р</v>
      </c>
      <c r="Q85" s="124" t="str">
        <f>VLOOKUP(Q$7,Графік!$M$5:$P$35,3,0)</f>
        <v>Р</v>
      </c>
      <c r="R85" s="124" t="s">
        <v>501</v>
      </c>
      <c r="S85" s="124" t="str">
        <f>VLOOKUP(S$7,Графік!$M$5:$P$35,3,0)</f>
        <v>Р</v>
      </c>
      <c r="T85" s="159" t="s">
        <v>501</v>
      </c>
      <c r="U85" s="124" t="str">
        <f>VLOOKUP(U$7,Графік!$M$5:$P$35,3,0)</f>
        <v>ВВ</v>
      </c>
      <c r="V85" s="124" t="str">
        <f>VLOOKUP(V$7,Графік!$M$5:$P$35,3,0)</f>
        <v>ВВ</v>
      </c>
      <c r="W85" s="124" t="str">
        <f>VLOOKUP(W$7,Графік!$M$5:$P$35,3,0)</f>
        <v>Р</v>
      </c>
      <c r="X85" s="159" t="str">
        <f>VLOOKUP(X$7,Графік!$M$5:$P$35,3,0)</f>
        <v>Р</v>
      </c>
      <c r="Y85" s="159" t="str">
        <f>VLOOKUP(Y$7,Графік!$M$5:$P$35,3,0)</f>
        <v>Р</v>
      </c>
      <c r="Z85" s="159" t="str">
        <f>VLOOKUP(Z$7,Графік!$M$5:$P$35,3,0)</f>
        <v>Р</v>
      </c>
      <c r="AA85" s="159" t="s">
        <v>534</v>
      </c>
      <c r="AB85" s="124" t="str">
        <f>VLOOKUP(AB$7,Графік!$M$5:$P$35,3,0)</f>
        <v>ВВ</v>
      </c>
      <c r="AC85" s="124" t="str">
        <f>VLOOKUP(AC$7,Графік!$M$5:$P$35,3,0)</f>
        <v>ВВ</v>
      </c>
      <c r="AD85" s="159" t="str">
        <f>VLOOKUP(AD$7,Графік!$M$5:$P$35,3,0)</f>
        <v>Р</v>
      </c>
      <c r="AE85" s="188" t="str">
        <f>VLOOKUP(AE$7,Графік!$M$5:$P$35,3,0)</f>
        <v>Р</v>
      </c>
      <c r="AF85" s="124" t="str">
        <f>VLOOKUP(AF$7,Графік!$M$5:$P$35,3,0)</f>
        <v>Р</v>
      </c>
      <c r="AG85" s="124" t="str">
        <f>VLOOKUP(AG$7,Графік!$M$5:$P$35,3,0)</f>
        <v>Р</v>
      </c>
      <c r="AH85" s="124"/>
      <c r="AI85" s="124"/>
      <c r="AJ85" s="125"/>
      <c r="AK85" s="321">
        <f ca="1">SUMIF($F85:$AJ88,"Р",$F86:$AJ86)</f>
        <v>88</v>
      </c>
      <c r="AL85" s="279">
        <f ca="1">SUMIF($F87:$AJ88,"НУ",$F88:$AJ88)</f>
        <v>0</v>
      </c>
      <c r="AM85" s="305">
        <f ca="1">SUMIF(F85:AJ88,"РВ",F86:AJ86)</f>
        <v>0</v>
      </c>
      <c r="AN85" s="308">
        <f ca="1">AK85+AL85+AM85</f>
        <v>88</v>
      </c>
      <c r="AO85" s="310">
        <f t="shared" ref="AO85" si="82">COUNTIF($F85:$AJ88,"=Р")</f>
        <v>15</v>
      </c>
      <c r="AP85" s="311">
        <f>COUNTIF($F85:$AJ88,"=ВВ")</f>
        <v>8</v>
      </c>
      <c r="AQ85" s="311">
        <f>COUNTIF($F85:$AJ88,"=В")</f>
        <v>0</v>
      </c>
      <c r="AR85" s="241">
        <f>COUNTIF($F85:$AJ88,"=НА")</f>
        <v>0</v>
      </c>
      <c r="AS85" s="241">
        <f>COUNTIF(F85:AJ88,"=ТН")</f>
        <v>0</v>
      </c>
      <c r="AT85" s="241">
        <f>COUNTIF($F85:$AJ88,"=ВД")</f>
        <v>0</v>
      </c>
      <c r="AU85" s="241">
        <f>COUNTIF($F85:$AJ88,"=ВП")</f>
        <v>0</v>
      </c>
      <c r="AV85" s="241">
        <f>COUNTIF($F85:$AJ88,"=ДД")</f>
        <v>0</v>
      </c>
      <c r="AW85" s="241">
        <f>COUNTIF($F85:$AJ88,"=П")</f>
        <v>1</v>
      </c>
      <c r="AX85" s="241">
        <f>COUNTIF($F85:$AJ88,"=ПР")</f>
        <v>0</v>
      </c>
      <c r="AY85" s="316">
        <f>COUNTIF($F85:$AJ88,"=І")</f>
        <v>0</v>
      </c>
      <c r="AZ85" s="316">
        <f>COUNTIF($F85:$AJ88,"=НЗ")</f>
        <v>4</v>
      </c>
      <c r="BA85" s="318">
        <f>IF(C85&gt;1,Графік!$P$36,"")</f>
        <v>160</v>
      </c>
    </row>
    <row r="86" spans="1:53" ht="15" customHeight="1" x14ac:dyDescent="0.2">
      <c r="A86" s="293"/>
      <c r="B86" s="296"/>
      <c r="C86" s="299"/>
      <c r="D86" s="325"/>
      <c r="E86" s="146"/>
      <c r="F86" s="96">
        <f t="shared" ref="F86:R86" si="83">IF(F85="Р",8,"")</f>
        <v>8</v>
      </c>
      <c r="G86" s="97" t="str">
        <f t="shared" si="83"/>
        <v/>
      </c>
      <c r="H86" s="97" t="str">
        <f t="shared" si="83"/>
        <v/>
      </c>
      <c r="I86" s="97">
        <f t="shared" si="83"/>
        <v>8</v>
      </c>
      <c r="J86" s="97"/>
      <c r="K86" s="97">
        <f t="shared" si="83"/>
        <v>8</v>
      </c>
      <c r="L86" s="97"/>
      <c r="M86" s="97">
        <f t="shared" si="83"/>
        <v>8</v>
      </c>
      <c r="N86" s="97" t="str">
        <f t="shared" si="83"/>
        <v/>
      </c>
      <c r="O86" s="97" t="str">
        <f t="shared" si="83"/>
        <v/>
      </c>
      <c r="P86" s="97">
        <f t="shared" si="83"/>
        <v>8</v>
      </c>
      <c r="Q86" s="97">
        <f t="shared" si="83"/>
        <v>8</v>
      </c>
      <c r="R86" s="97" t="str">
        <f t="shared" si="83"/>
        <v/>
      </c>
      <c r="S86" s="97">
        <f t="shared" ref="S86:X86" si="84">IF(S85="Р",8,"")</f>
        <v>8</v>
      </c>
      <c r="T86" s="160" t="str">
        <f t="shared" si="84"/>
        <v/>
      </c>
      <c r="U86" s="97" t="str">
        <f t="shared" si="84"/>
        <v/>
      </c>
      <c r="V86" s="97" t="str">
        <f t="shared" si="84"/>
        <v/>
      </c>
      <c r="W86" s="97">
        <f t="shared" si="84"/>
        <v>8</v>
      </c>
      <c r="X86" s="160">
        <f t="shared" si="84"/>
        <v>8</v>
      </c>
      <c r="Y86" s="160">
        <v>8</v>
      </c>
      <c r="Z86" s="160">
        <v>8</v>
      </c>
      <c r="AA86" s="160"/>
      <c r="AB86" s="97"/>
      <c r="AC86" s="97"/>
      <c r="AD86" s="160"/>
      <c r="AE86" s="179"/>
      <c r="AF86" s="97"/>
      <c r="AG86" s="97"/>
      <c r="AH86" s="97"/>
      <c r="AI86" s="97"/>
      <c r="AJ86" s="98"/>
      <c r="AK86" s="321"/>
      <c r="AL86" s="279"/>
      <c r="AM86" s="305"/>
      <c r="AN86" s="308"/>
      <c r="AO86" s="311"/>
      <c r="AP86" s="311"/>
      <c r="AQ86" s="311"/>
      <c r="AR86" s="241"/>
      <c r="AS86" s="241"/>
      <c r="AT86" s="241"/>
      <c r="AU86" s="241"/>
      <c r="AV86" s="241"/>
      <c r="AW86" s="241"/>
      <c r="AX86" s="241"/>
      <c r="AY86" s="316"/>
      <c r="AZ86" s="316"/>
      <c r="BA86" s="319"/>
    </row>
    <row r="87" spans="1:53" ht="15" customHeight="1" x14ac:dyDescent="0.2">
      <c r="A87" s="293"/>
      <c r="B87" s="296"/>
      <c r="C87" s="299"/>
      <c r="D87" s="325"/>
      <c r="E87" s="146"/>
      <c r="F87" s="100" t="str">
        <f t="shared" ref="F87:V87" si="85">IF(F88&gt;0,"НУ","")</f>
        <v/>
      </c>
      <c r="G87" s="101" t="str">
        <f t="shared" si="85"/>
        <v/>
      </c>
      <c r="H87" s="101" t="str">
        <f t="shared" si="85"/>
        <v/>
      </c>
      <c r="I87" s="101" t="str">
        <f t="shared" si="85"/>
        <v/>
      </c>
      <c r="J87" s="101" t="str">
        <f t="shared" si="85"/>
        <v/>
      </c>
      <c r="K87" s="101" t="str">
        <f t="shared" si="85"/>
        <v/>
      </c>
      <c r="L87" s="101" t="str">
        <f t="shared" si="85"/>
        <v/>
      </c>
      <c r="M87" s="101" t="str">
        <f t="shared" si="85"/>
        <v/>
      </c>
      <c r="N87" s="101" t="str">
        <f t="shared" si="85"/>
        <v/>
      </c>
      <c r="O87" s="101" t="str">
        <f t="shared" si="85"/>
        <v/>
      </c>
      <c r="P87" s="101" t="str">
        <f t="shared" si="85"/>
        <v/>
      </c>
      <c r="Q87" s="101" t="str">
        <f t="shared" si="85"/>
        <v/>
      </c>
      <c r="R87" s="101" t="str">
        <f t="shared" si="85"/>
        <v/>
      </c>
      <c r="S87" s="101" t="str">
        <f t="shared" si="85"/>
        <v/>
      </c>
      <c r="T87" s="101" t="str">
        <f t="shared" si="85"/>
        <v/>
      </c>
      <c r="U87" s="101" t="str">
        <f t="shared" si="85"/>
        <v/>
      </c>
      <c r="V87" s="101" t="str">
        <f t="shared" si="85"/>
        <v/>
      </c>
      <c r="W87" s="101"/>
      <c r="X87" s="102"/>
      <c r="Y87" s="102"/>
      <c r="Z87" s="102"/>
      <c r="AA87" s="102"/>
      <c r="AB87" s="101"/>
      <c r="AC87" s="101"/>
      <c r="AD87" s="102"/>
      <c r="AE87" s="180"/>
      <c r="AF87" s="101"/>
      <c r="AG87" s="101"/>
      <c r="AH87" s="101" t="str">
        <f t="shared" si="77"/>
        <v/>
      </c>
      <c r="AI87" s="101" t="str">
        <f t="shared" si="77"/>
        <v/>
      </c>
      <c r="AJ87" s="130" t="str">
        <f t="shared" si="77"/>
        <v/>
      </c>
      <c r="AK87" s="321"/>
      <c r="AL87" s="279"/>
      <c r="AM87" s="305"/>
      <c r="AN87" s="308"/>
      <c r="AO87" s="311"/>
      <c r="AP87" s="311"/>
      <c r="AQ87" s="311"/>
      <c r="AR87" s="241"/>
      <c r="AS87" s="241"/>
      <c r="AT87" s="241"/>
      <c r="AU87" s="241"/>
      <c r="AV87" s="241"/>
      <c r="AW87" s="241"/>
      <c r="AX87" s="241"/>
      <c r="AY87" s="316"/>
      <c r="AZ87" s="316"/>
      <c r="BA87" s="319"/>
    </row>
    <row r="88" spans="1:53" ht="15" customHeight="1" thickBot="1" x14ac:dyDescent="0.25">
      <c r="A88" s="294"/>
      <c r="B88" s="297"/>
      <c r="C88" s="300"/>
      <c r="D88" s="326"/>
      <c r="E88" s="147"/>
      <c r="F88" s="105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94"/>
      <c r="Y88" s="194"/>
      <c r="Z88" s="194"/>
      <c r="AA88" s="194"/>
      <c r="AB88" s="106"/>
      <c r="AC88" s="106"/>
      <c r="AD88" s="194"/>
      <c r="AE88" s="181"/>
      <c r="AF88" s="106"/>
      <c r="AG88" s="106"/>
      <c r="AH88" s="106"/>
      <c r="AI88" s="106"/>
      <c r="AJ88" s="107"/>
      <c r="AK88" s="322"/>
      <c r="AL88" s="280"/>
      <c r="AM88" s="306"/>
      <c r="AN88" s="309"/>
      <c r="AO88" s="312"/>
      <c r="AP88" s="312"/>
      <c r="AQ88" s="312"/>
      <c r="AR88" s="242"/>
      <c r="AS88" s="242"/>
      <c r="AT88" s="242"/>
      <c r="AU88" s="242"/>
      <c r="AV88" s="242"/>
      <c r="AW88" s="242"/>
      <c r="AX88" s="242"/>
      <c r="AY88" s="317"/>
      <c r="AZ88" s="317"/>
      <c r="BA88" s="320"/>
    </row>
    <row r="89" spans="1:53" ht="15" customHeight="1" x14ac:dyDescent="0.2">
      <c r="A89" s="292">
        <v>21</v>
      </c>
      <c r="B89" s="295" t="str">
        <f>IFERROR(VLOOKUP($C89,Списки!$A$1:$C$4003,2,0),"")</f>
        <v>Хавруняк Максим Максимович</v>
      </c>
      <c r="C89" s="364" t="s">
        <v>493</v>
      </c>
      <c r="D89" s="324" t="str">
        <f>IFERROR(VLOOKUP($C89,Списки!$A$1:$C$4003,3,0),"")</f>
        <v>електромонтажник-схемник/c22.10</v>
      </c>
      <c r="E89" s="145"/>
      <c r="F89" s="92" t="str">
        <f>VLOOKUP(F$7,Графік!$M$5:$P$35,3,0)</f>
        <v>Р</v>
      </c>
      <c r="G89" s="124" t="str">
        <f>VLOOKUP(G$7,Графік!$M$5:$P$35,3,0)</f>
        <v>ВВ</v>
      </c>
      <c r="H89" s="124" t="str">
        <f>VLOOKUP(H$7,Графік!$M$5:$P$35,3,0)</f>
        <v>ВВ</v>
      </c>
      <c r="I89" s="124" t="str">
        <f>VLOOKUP(I$7,Графік!$M$5:$P$35,3,0)</f>
        <v>Р</v>
      </c>
      <c r="J89" s="124" t="str">
        <f>VLOOKUP(J$7,Графік!$M$5:$P$35,3,0)</f>
        <v>Р</v>
      </c>
      <c r="K89" s="124" t="str">
        <f>VLOOKUP(K$7,Графік!$M$5:$P$35,3,0)</f>
        <v>Р</v>
      </c>
      <c r="L89" s="124" t="str">
        <f>VLOOKUP(L$7,Графік!$M$5:$P$35,3,0)</f>
        <v>Р</v>
      </c>
      <c r="M89" s="124" t="str">
        <f>VLOOKUP(M$7,Графік!$M$5:$P$35,3,0)</f>
        <v>Р</v>
      </c>
      <c r="N89" s="124" t="str">
        <f>VLOOKUP(N$7,Графік!$M$5:$P$35,3,0)</f>
        <v>ВВ</v>
      </c>
      <c r="O89" s="124" t="str">
        <f>VLOOKUP(O$7,Графік!$M$5:$P$35,3,0)</f>
        <v>ВВ</v>
      </c>
      <c r="P89" s="124" t="str">
        <f>VLOOKUP(P$7,Графік!$M$5:$P$35,3,0)</f>
        <v>Р</v>
      </c>
      <c r="Q89" s="124" t="str">
        <f>VLOOKUP(Q$7,Графік!$M$5:$P$35,3,0)</f>
        <v>Р</v>
      </c>
      <c r="R89" s="124" t="str">
        <f>VLOOKUP(R$7,Графік!$M$5:$P$35,3,0)</f>
        <v>Р</v>
      </c>
      <c r="S89" s="124" t="str">
        <f>VLOOKUP(S$7,Графік!$M$5:$P$35,3,0)</f>
        <v>Р</v>
      </c>
      <c r="T89" s="124" t="str">
        <f>VLOOKUP(T$7,Графік!$M$5:$P$35,3,0)</f>
        <v>Р</v>
      </c>
      <c r="U89" s="124" t="str">
        <f>VLOOKUP(U$7,Графік!$M$5:$P$35,3,0)</f>
        <v>ВВ</v>
      </c>
      <c r="V89" s="124" t="str">
        <f>VLOOKUP(V$7,Графік!$M$5:$P$35,3,0)</f>
        <v>ВВ</v>
      </c>
      <c r="W89" s="124" t="str">
        <f>VLOOKUP(W$7,Графік!$M$5:$P$35,3,0)</f>
        <v>Р</v>
      </c>
      <c r="X89" s="159" t="str">
        <f>VLOOKUP(X$7,Графік!$M$5:$P$35,3,0)</f>
        <v>Р</v>
      </c>
      <c r="Y89" s="159" t="str">
        <f>VLOOKUP(Y$7,Графік!$M$5:$P$35,3,0)</f>
        <v>Р</v>
      </c>
      <c r="Z89" s="159" t="str">
        <f>VLOOKUP(Z$7,Графік!$M$5:$P$35,3,0)</f>
        <v>Р</v>
      </c>
      <c r="AA89" s="159" t="s">
        <v>534</v>
      </c>
      <c r="AB89" s="124" t="str">
        <f>VLOOKUP(AB$7,Графік!$M$5:$P$35,3,0)</f>
        <v>ВВ</v>
      </c>
      <c r="AC89" s="124" t="str">
        <f>VLOOKUP(AC$7,Графік!$M$5:$P$35,3,0)</f>
        <v>ВВ</v>
      </c>
      <c r="AD89" s="159" t="str">
        <f>VLOOKUP(AD$7,Графік!$M$5:$P$35,3,0)</f>
        <v>Р</v>
      </c>
      <c r="AE89" s="188" t="str">
        <f>VLOOKUP(AE$7,Графік!$M$5:$P$35,3,0)</f>
        <v>Р</v>
      </c>
      <c r="AF89" s="124" t="str">
        <f>VLOOKUP(AF$7,Графік!$M$5:$P$35,3,0)</f>
        <v>Р</v>
      </c>
      <c r="AG89" s="124" t="str">
        <f>VLOOKUP(AG$7,Графік!$M$5:$P$35,3,0)</f>
        <v>Р</v>
      </c>
      <c r="AH89" s="124"/>
      <c r="AI89" s="124"/>
      <c r="AJ89" s="125"/>
      <c r="AK89" s="321">
        <f ca="1">SUMIF($F89:$AJ92,"Р",$F90:$AJ90)</f>
        <v>114</v>
      </c>
      <c r="AL89" s="279">
        <f ca="1">SUMIF($F91:$AJ92,"НУ",$F92:$AJ92)</f>
        <v>0</v>
      </c>
      <c r="AM89" s="305">
        <f ca="1">SUMIF(F89:AJ92,"РВ",F90:AJ90)</f>
        <v>0</v>
      </c>
      <c r="AN89" s="308">
        <f ca="1">AK89+AL89+AM89</f>
        <v>114</v>
      </c>
      <c r="AO89" s="310">
        <f t="shared" ref="AO89" si="86">COUNTIF($F89:$AJ92,"=Р")</f>
        <v>19</v>
      </c>
      <c r="AP89" s="311">
        <f>COUNTIF($F89:$AJ92,"=ВВ")</f>
        <v>8</v>
      </c>
      <c r="AQ89" s="311">
        <f>COUNTIF($F89:$AJ92,"=В")</f>
        <v>0</v>
      </c>
      <c r="AR89" s="241">
        <f>COUNTIF($F89:$AJ92,"=НА")</f>
        <v>0</v>
      </c>
      <c r="AS89" s="241">
        <f>COUNTIF(F89:AJ92,"=ТН")</f>
        <v>0</v>
      </c>
      <c r="AT89" s="241">
        <f>COUNTIF($F89:$AJ92,"=ВД")</f>
        <v>0</v>
      </c>
      <c r="AU89" s="241">
        <f>COUNTIF($F89:$AJ92,"=ВП")</f>
        <v>0</v>
      </c>
      <c r="AV89" s="241">
        <f>COUNTIF($F89:$AJ92,"=ДД")</f>
        <v>0</v>
      </c>
      <c r="AW89" s="241">
        <f>COUNTIF($F89:$AJ92,"=П")</f>
        <v>1</v>
      </c>
      <c r="AX89" s="241">
        <f>COUNTIF($F89:$AJ92,"=ПР")</f>
        <v>0</v>
      </c>
      <c r="AY89" s="316">
        <f>COUNTIF($F89:$AJ92,"=І")</f>
        <v>0</v>
      </c>
      <c r="AZ89" s="316">
        <f>COUNTIF($F89:$AJ92,"=НЗ")</f>
        <v>0</v>
      </c>
      <c r="BA89" s="318">
        <f>IF(C89&gt;1,Графік!$P$36,"")</f>
        <v>160</v>
      </c>
    </row>
    <row r="90" spans="1:53" ht="15" customHeight="1" x14ac:dyDescent="0.2">
      <c r="A90" s="293"/>
      <c r="B90" s="296"/>
      <c r="C90" s="299"/>
      <c r="D90" s="325"/>
      <c r="E90" s="146"/>
      <c r="F90" s="96">
        <f t="shared" ref="F90:R90" si="87">IF(F89="Р",8,"")</f>
        <v>8</v>
      </c>
      <c r="G90" s="97" t="str">
        <f t="shared" si="87"/>
        <v/>
      </c>
      <c r="H90" s="97" t="str">
        <f t="shared" si="87"/>
        <v/>
      </c>
      <c r="I90" s="97">
        <f t="shared" si="87"/>
        <v>8</v>
      </c>
      <c r="J90" s="97">
        <f t="shared" si="87"/>
        <v>8</v>
      </c>
      <c r="K90" s="97">
        <f t="shared" si="87"/>
        <v>8</v>
      </c>
      <c r="L90" s="97">
        <f t="shared" si="87"/>
        <v>8</v>
      </c>
      <c r="M90" s="97">
        <f t="shared" si="87"/>
        <v>8</v>
      </c>
      <c r="N90" s="97" t="str">
        <f t="shared" si="87"/>
        <v/>
      </c>
      <c r="O90" s="97" t="str">
        <f t="shared" si="87"/>
        <v/>
      </c>
      <c r="P90" s="97">
        <f t="shared" si="87"/>
        <v>8</v>
      </c>
      <c r="Q90" s="97">
        <f t="shared" si="87"/>
        <v>8</v>
      </c>
      <c r="R90" s="97">
        <f t="shared" si="87"/>
        <v>8</v>
      </c>
      <c r="S90" s="97">
        <v>2</v>
      </c>
      <c r="T90" s="97">
        <f t="shared" ref="T90:X90" si="88">IF(T89="Р",8,"")</f>
        <v>8</v>
      </c>
      <c r="U90" s="97" t="str">
        <f t="shared" si="88"/>
        <v/>
      </c>
      <c r="V90" s="97" t="str">
        <f t="shared" si="88"/>
        <v/>
      </c>
      <c r="W90" s="97">
        <f t="shared" si="88"/>
        <v>8</v>
      </c>
      <c r="X90" s="160">
        <f t="shared" si="88"/>
        <v>8</v>
      </c>
      <c r="Y90" s="160">
        <v>8</v>
      </c>
      <c r="Z90" s="160">
        <v>8</v>
      </c>
      <c r="AA90" s="160"/>
      <c r="AB90" s="97"/>
      <c r="AC90" s="97"/>
      <c r="AD90" s="160"/>
      <c r="AE90" s="179"/>
      <c r="AF90" s="97"/>
      <c r="AG90" s="97"/>
      <c r="AH90" s="97"/>
      <c r="AI90" s="97"/>
      <c r="AJ90" s="98"/>
      <c r="AK90" s="321"/>
      <c r="AL90" s="279"/>
      <c r="AM90" s="305"/>
      <c r="AN90" s="308"/>
      <c r="AO90" s="311"/>
      <c r="AP90" s="311"/>
      <c r="AQ90" s="311"/>
      <c r="AR90" s="241"/>
      <c r="AS90" s="241"/>
      <c r="AT90" s="241"/>
      <c r="AU90" s="241"/>
      <c r="AV90" s="241"/>
      <c r="AW90" s="241"/>
      <c r="AX90" s="241"/>
      <c r="AY90" s="316"/>
      <c r="AZ90" s="316"/>
      <c r="BA90" s="319"/>
    </row>
    <row r="91" spans="1:53" ht="13.9" customHeight="1" x14ac:dyDescent="0.2">
      <c r="A91" s="293"/>
      <c r="B91" s="296"/>
      <c r="C91" s="299"/>
      <c r="D91" s="325"/>
      <c r="E91" s="146"/>
      <c r="F91" s="100" t="str">
        <f t="shared" ref="F91:V91" si="89">IF(F92&gt;0,"НУ","")</f>
        <v/>
      </c>
      <c r="G91" s="101" t="str">
        <f t="shared" si="89"/>
        <v/>
      </c>
      <c r="H91" s="101" t="str">
        <f t="shared" si="89"/>
        <v/>
      </c>
      <c r="I91" s="101" t="str">
        <f t="shared" si="89"/>
        <v/>
      </c>
      <c r="J91" s="101" t="str">
        <f t="shared" si="89"/>
        <v/>
      </c>
      <c r="K91" s="101" t="str">
        <f t="shared" si="89"/>
        <v/>
      </c>
      <c r="L91" s="101" t="str">
        <f t="shared" si="89"/>
        <v/>
      </c>
      <c r="M91" s="101" t="str">
        <f t="shared" si="89"/>
        <v/>
      </c>
      <c r="N91" s="101" t="str">
        <f t="shared" si="89"/>
        <v/>
      </c>
      <c r="O91" s="101" t="str">
        <f t="shared" si="89"/>
        <v/>
      </c>
      <c r="P91" s="101" t="str">
        <f t="shared" si="89"/>
        <v/>
      </c>
      <c r="Q91" s="101" t="str">
        <f t="shared" si="89"/>
        <v/>
      </c>
      <c r="R91" s="101" t="str">
        <f t="shared" si="89"/>
        <v/>
      </c>
      <c r="S91" s="101" t="str">
        <f t="shared" si="89"/>
        <v/>
      </c>
      <c r="T91" s="101" t="str">
        <f t="shared" si="89"/>
        <v/>
      </c>
      <c r="U91" s="101" t="str">
        <f t="shared" si="89"/>
        <v/>
      </c>
      <c r="V91" s="101" t="str">
        <f t="shared" si="89"/>
        <v/>
      </c>
      <c r="W91" s="101"/>
      <c r="X91" s="102"/>
      <c r="Y91" s="102"/>
      <c r="Z91" s="102"/>
      <c r="AA91" s="102"/>
      <c r="AB91" s="101"/>
      <c r="AC91" s="101"/>
      <c r="AD91" s="102"/>
      <c r="AE91" s="180"/>
      <c r="AF91" s="101"/>
      <c r="AG91" s="101"/>
      <c r="AH91" s="101" t="str">
        <f t="shared" si="77"/>
        <v/>
      </c>
      <c r="AI91" s="101" t="str">
        <f t="shared" si="77"/>
        <v/>
      </c>
      <c r="AJ91" s="130" t="str">
        <f t="shared" si="77"/>
        <v/>
      </c>
      <c r="AK91" s="321"/>
      <c r="AL91" s="279"/>
      <c r="AM91" s="305"/>
      <c r="AN91" s="308"/>
      <c r="AO91" s="311"/>
      <c r="AP91" s="311"/>
      <c r="AQ91" s="311"/>
      <c r="AR91" s="241"/>
      <c r="AS91" s="241"/>
      <c r="AT91" s="241"/>
      <c r="AU91" s="241"/>
      <c r="AV91" s="241"/>
      <c r="AW91" s="241"/>
      <c r="AX91" s="241"/>
      <c r="AY91" s="316"/>
      <c r="AZ91" s="316"/>
      <c r="BA91" s="319"/>
    </row>
    <row r="92" spans="1:53" ht="12.75" customHeight="1" thickBot="1" x14ac:dyDescent="0.25">
      <c r="A92" s="294"/>
      <c r="B92" s="297"/>
      <c r="C92" s="300"/>
      <c r="D92" s="326"/>
      <c r="E92" s="147"/>
      <c r="F92" s="105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94"/>
      <c r="Y92" s="194"/>
      <c r="Z92" s="194"/>
      <c r="AA92" s="194"/>
      <c r="AB92" s="106"/>
      <c r="AC92" s="106"/>
      <c r="AD92" s="194"/>
      <c r="AE92" s="181"/>
      <c r="AF92" s="106"/>
      <c r="AG92" s="106"/>
      <c r="AH92" s="106"/>
      <c r="AI92" s="106"/>
      <c r="AJ92" s="107"/>
      <c r="AK92" s="322"/>
      <c r="AL92" s="280"/>
      <c r="AM92" s="306"/>
      <c r="AN92" s="309"/>
      <c r="AO92" s="312"/>
      <c r="AP92" s="312"/>
      <c r="AQ92" s="312"/>
      <c r="AR92" s="242"/>
      <c r="AS92" s="242"/>
      <c r="AT92" s="242"/>
      <c r="AU92" s="242"/>
      <c r="AV92" s="242"/>
      <c r="AW92" s="242"/>
      <c r="AX92" s="242"/>
      <c r="AY92" s="317"/>
      <c r="AZ92" s="317"/>
      <c r="BA92" s="320"/>
    </row>
    <row r="93" spans="1:53" s="78" customFormat="1" ht="12" customHeight="1" x14ac:dyDescent="0.2">
      <c r="A93" s="292">
        <v>22</v>
      </c>
      <c r="B93" s="295" t="str">
        <f>IFERROR(VLOOKUP($C93,Списки!$A$1:$C$4003,2,0),"")</f>
        <v/>
      </c>
      <c r="C93" s="323"/>
      <c r="D93" s="324" t="str">
        <f>IFERROR(VLOOKUP($C93,Списки!$A$1:$C$4003,3,0),"")</f>
        <v/>
      </c>
      <c r="E93" s="145"/>
      <c r="F93" s="92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59"/>
      <c r="Y93" s="159"/>
      <c r="Z93" s="159"/>
      <c r="AA93" s="159"/>
      <c r="AB93" s="124"/>
      <c r="AC93" s="124"/>
      <c r="AD93" s="159"/>
      <c r="AE93" s="188"/>
      <c r="AF93" s="124"/>
      <c r="AG93" s="124"/>
      <c r="AH93" s="124"/>
      <c r="AI93" s="124"/>
      <c r="AJ93" s="125"/>
      <c r="AK93" s="321">
        <f ca="1">SUMIF($F93:$AJ96,"Р",$F94:$AJ94)</f>
        <v>0</v>
      </c>
      <c r="AL93" s="279">
        <f ca="1">SUMIF($F95:$AJ96,"НУ",$F96:$AJ96)</f>
        <v>0</v>
      </c>
      <c r="AM93" s="305">
        <f ca="1">SUMIF(F93:AJ96,"РВ",F94:AJ94)</f>
        <v>0</v>
      </c>
      <c r="AN93" s="308">
        <f ca="1">AK93+AL93+AM93</f>
        <v>0</v>
      </c>
      <c r="AO93" s="310">
        <f t="shared" ref="AO93" si="90">COUNTIF($F93:$AJ96,"=Р")</f>
        <v>0</v>
      </c>
      <c r="AP93" s="311">
        <f>COUNTIF($F93:$AJ96,"=ВВ")</f>
        <v>0</v>
      </c>
      <c r="AQ93" s="311">
        <f>COUNTIF($F93:$AJ96,"=В")</f>
        <v>0</v>
      </c>
      <c r="AR93" s="241">
        <f>COUNTIF($F93:$AJ96,"=НА")</f>
        <v>0</v>
      </c>
      <c r="AS93" s="241">
        <f>COUNTIF(F93:AJ96,"=ТН")</f>
        <v>0</v>
      </c>
      <c r="AT93" s="241">
        <f>COUNTIF($F93:$AJ96,"=ВД")</f>
        <v>0</v>
      </c>
      <c r="AU93" s="241">
        <f>COUNTIF($F93:$AJ96,"=ВП")</f>
        <v>0</v>
      </c>
      <c r="AV93" s="241">
        <f>COUNTIF($F93:$AJ96,"=ДД")</f>
        <v>0</v>
      </c>
      <c r="AW93" s="241">
        <f>COUNTIF($F93:$AJ96,"=П")</f>
        <v>0</v>
      </c>
      <c r="AX93" s="241">
        <f>COUNTIF($F93:$AJ96,"=ПР")</f>
        <v>0</v>
      </c>
      <c r="AY93" s="316">
        <f>COUNTIF($F93:$AJ96,"=І")</f>
        <v>0</v>
      </c>
      <c r="AZ93" s="316">
        <f>COUNTIF($F93:$AJ96,"=НЗ")</f>
        <v>0</v>
      </c>
      <c r="BA93" s="318" t="str">
        <f>IF(C93&gt;1,Графік!$P$36,"")</f>
        <v/>
      </c>
    </row>
    <row r="94" spans="1:53" ht="15.75" customHeight="1" x14ac:dyDescent="0.2">
      <c r="A94" s="293"/>
      <c r="B94" s="296"/>
      <c r="C94" s="299"/>
      <c r="D94" s="325"/>
      <c r="E94" s="146"/>
      <c r="F94" s="96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160"/>
      <c r="Y94" s="160"/>
      <c r="Z94" s="160"/>
      <c r="AA94" s="160"/>
      <c r="AB94" s="97"/>
      <c r="AC94" s="97"/>
      <c r="AD94" s="160"/>
      <c r="AE94" s="179"/>
      <c r="AF94" s="97"/>
      <c r="AG94" s="97"/>
      <c r="AH94" s="97"/>
      <c r="AI94" s="97"/>
      <c r="AJ94" s="98"/>
      <c r="AK94" s="321"/>
      <c r="AL94" s="279"/>
      <c r="AM94" s="305"/>
      <c r="AN94" s="308"/>
      <c r="AO94" s="311"/>
      <c r="AP94" s="311"/>
      <c r="AQ94" s="311"/>
      <c r="AR94" s="241"/>
      <c r="AS94" s="241"/>
      <c r="AT94" s="241"/>
      <c r="AU94" s="241"/>
      <c r="AV94" s="241"/>
      <c r="AW94" s="241"/>
      <c r="AX94" s="241"/>
      <c r="AY94" s="316"/>
      <c r="AZ94" s="316"/>
      <c r="BA94" s="319"/>
    </row>
    <row r="95" spans="1:53" s="78" customFormat="1" ht="12" customHeight="1" x14ac:dyDescent="0.2">
      <c r="A95" s="293"/>
      <c r="B95" s="296"/>
      <c r="C95" s="299"/>
      <c r="D95" s="325"/>
      <c r="E95" s="146"/>
      <c r="F95" s="100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2"/>
      <c r="Y95" s="102"/>
      <c r="Z95" s="102"/>
      <c r="AA95" s="102"/>
      <c r="AB95" s="101"/>
      <c r="AC95" s="101"/>
      <c r="AD95" s="102"/>
      <c r="AE95" s="180"/>
      <c r="AF95" s="101"/>
      <c r="AG95" s="101"/>
      <c r="AH95" s="101" t="str">
        <f t="shared" si="77"/>
        <v/>
      </c>
      <c r="AI95" s="101" t="str">
        <f t="shared" si="77"/>
        <v/>
      </c>
      <c r="AJ95" s="130" t="str">
        <f t="shared" si="77"/>
        <v/>
      </c>
      <c r="AK95" s="321"/>
      <c r="AL95" s="279"/>
      <c r="AM95" s="305"/>
      <c r="AN95" s="308"/>
      <c r="AO95" s="311"/>
      <c r="AP95" s="311"/>
      <c r="AQ95" s="311"/>
      <c r="AR95" s="241"/>
      <c r="AS95" s="241"/>
      <c r="AT95" s="241"/>
      <c r="AU95" s="241"/>
      <c r="AV95" s="241"/>
      <c r="AW95" s="241"/>
      <c r="AX95" s="241"/>
      <c r="AY95" s="316"/>
      <c r="AZ95" s="316"/>
      <c r="BA95" s="319"/>
    </row>
    <row r="96" spans="1:53" ht="13.5" customHeight="1" thickBot="1" x14ac:dyDescent="0.25">
      <c r="A96" s="294"/>
      <c r="B96" s="297"/>
      <c r="C96" s="300"/>
      <c r="D96" s="326"/>
      <c r="E96" s="147"/>
      <c r="F96" s="105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94"/>
      <c r="Y96" s="194"/>
      <c r="Z96" s="194"/>
      <c r="AA96" s="194"/>
      <c r="AB96" s="106"/>
      <c r="AC96" s="106"/>
      <c r="AD96" s="194"/>
      <c r="AE96" s="181"/>
      <c r="AF96" s="106"/>
      <c r="AG96" s="106"/>
      <c r="AH96" s="106"/>
      <c r="AI96" s="106"/>
      <c r="AJ96" s="107"/>
      <c r="AK96" s="322"/>
      <c r="AL96" s="280"/>
      <c r="AM96" s="306"/>
      <c r="AN96" s="309"/>
      <c r="AO96" s="312"/>
      <c r="AP96" s="312"/>
      <c r="AQ96" s="312"/>
      <c r="AR96" s="242"/>
      <c r="AS96" s="242"/>
      <c r="AT96" s="242"/>
      <c r="AU96" s="242"/>
      <c r="AV96" s="242"/>
      <c r="AW96" s="242"/>
      <c r="AX96" s="242"/>
      <c r="AY96" s="317"/>
      <c r="AZ96" s="317"/>
      <c r="BA96" s="320"/>
    </row>
    <row r="97" spans="1:53" ht="12.75" customHeight="1" x14ac:dyDescent="0.2">
      <c r="A97" s="292">
        <v>23</v>
      </c>
      <c r="B97" s="295" t="str">
        <f>IFERROR(VLOOKUP($C97,Списки!$A$1:$C$4003,2,0),"")</f>
        <v/>
      </c>
      <c r="C97" s="323"/>
      <c r="D97" s="324" t="str">
        <f>IFERROR(VLOOKUP($C97,Списки!$A$1:$C$4003,3,0),"")</f>
        <v/>
      </c>
      <c r="E97" s="145"/>
      <c r="F97" s="92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59"/>
      <c r="Y97" s="159"/>
      <c r="Z97" s="159"/>
      <c r="AA97" s="159"/>
      <c r="AB97" s="124"/>
      <c r="AC97" s="124"/>
      <c r="AD97" s="159"/>
      <c r="AE97" s="188"/>
      <c r="AF97" s="124"/>
      <c r="AG97" s="124"/>
      <c r="AH97" s="124"/>
      <c r="AI97" s="124"/>
      <c r="AJ97" s="125"/>
      <c r="AK97" s="321">
        <f ca="1">SUMIF($F97:$AJ100,"Р",$F98:$AJ98)</f>
        <v>0</v>
      </c>
      <c r="AL97" s="279">
        <f ca="1">SUMIF($F99:$AJ100,"НУ",$F100:$AJ100)</f>
        <v>0</v>
      </c>
      <c r="AM97" s="305">
        <f ca="1">SUMIF(F97:AJ100,"РВ",F98:AJ98)</f>
        <v>0</v>
      </c>
      <c r="AN97" s="308">
        <f ca="1">AK97+AL97+AM97</f>
        <v>0</v>
      </c>
      <c r="AO97" s="310">
        <f t="shared" ref="AO97" si="91">COUNTIF($F97:$AJ100,"=Р")</f>
        <v>0</v>
      </c>
      <c r="AP97" s="311">
        <f>COUNTIF($F97:$AJ100,"=ВВ")</f>
        <v>0</v>
      </c>
      <c r="AQ97" s="311">
        <f>COUNTIF($F97:$AJ100,"=В")</f>
        <v>0</v>
      </c>
      <c r="AR97" s="241">
        <f>COUNTIF($F97:$AJ100,"=НА")</f>
        <v>0</v>
      </c>
      <c r="AS97" s="241">
        <f>COUNTIF(F97:AJ100,"=ТН")</f>
        <v>0</v>
      </c>
      <c r="AT97" s="241">
        <f>COUNTIF($F97:$AJ100,"=ВД")</f>
        <v>0</v>
      </c>
      <c r="AU97" s="241">
        <f>COUNTIF($F97:$AJ100,"=ВП")</f>
        <v>0</v>
      </c>
      <c r="AV97" s="241">
        <f>COUNTIF($F97:$AJ100,"=ДД")</f>
        <v>0</v>
      </c>
      <c r="AW97" s="241">
        <f>COUNTIF($F97:$AJ100,"=П")</f>
        <v>0</v>
      </c>
      <c r="AX97" s="241">
        <f>COUNTIF($F97:$AJ100,"=ПР")</f>
        <v>0</v>
      </c>
      <c r="AY97" s="316">
        <f>COUNTIF($F97:$AJ100,"=І")</f>
        <v>0</v>
      </c>
      <c r="AZ97" s="316">
        <f>COUNTIF($F97:$AJ100,"=НЗ")</f>
        <v>0</v>
      </c>
      <c r="BA97" s="318" t="str">
        <f>IF(C97&gt;1,Графік!$P$36,"")</f>
        <v/>
      </c>
    </row>
    <row r="98" spans="1:53" ht="12.75" customHeight="1" x14ac:dyDescent="0.2">
      <c r="A98" s="293"/>
      <c r="B98" s="296"/>
      <c r="C98" s="299"/>
      <c r="D98" s="325"/>
      <c r="E98" s="146"/>
      <c r="F98" s="96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160"/>
      <c r="Y98" s="160"/>
      <c r="Z98" s="160"/>
      <c r="AA98" s="160"/>
      <c r="AB98" s="97"/>
      <c r="AC98" s="97"/>
      <c r="AD98" s="160"/>
      <c r="AE98" s="179"/>
      <c r="AF98" s="97"/>
      <c r="AG98" s="97"/>
      <c r="AH98" s="97"/>
      <c r="AI98" s="97"/>
      <c r="AJ98" s="98"/>
      <c r="AK98" s="321"/>
      <c r="AL98" s="279"/>
      <c r="AM98" s="305"/>
      <c r="AN98" s="308"/>
      <c r="AO98" s="311"/>
      <c r="AP98" s="311"/>
      <c r="AQ98" s="311"/>
      <c r="AR98" s="241"/>
      <c r="AS98" s="241"/>
      <c r="AT98" s="241"/>
      <c r="AU98" s="241"/>
      <c r="AV98" s="241"/>
      <c r="AW98" s="241"/>
      <c r="AX98" s="241"/>
      <c r="AY98" s="316"/>
      <c r="AZ98" s="316"/>
      <c r="BA98" s="319"/>
    </row>
    <row r="99" spans="1:53" ht="12.75" customHeight="1" x14ac:dyDescent="0.2">
      <c r="A99" s="293"/>
      <c r="B99" s="296"/>
      <c r="C99" s="299"/>
      <c r="D99" s="325"/>
      <c r="E99" s="146"/>
      <c r="F99" s="100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2"/>
      <c r="Y99" s="102"/>
      <c r="Z99" s="102"/>
      <c r="AA99" s="102"/>
      <c r="AB99" s="101"/>
      <c r="AC99" s="101"/>
      <c r="AD99" s="102"/>
      <c r="AE99" s="180"/>
      <c r="AF99" s="101"/>
      <c r="AG99" s="101"/>
      <c r="AH99" s="101" t="str">
        <f t="shared" si="77"/>
        <v/>
      </c>
      <c r="AI99" s="101" t="str">
        <f t="shared" si="77"/>
        <v/>
      </c>
      <c r="AJ99" s="130" t="str">
        <f t="shared" si="77"/>
        <v/>
      </c>
      <c r="AK99" s="321"/>
      <c r="AL99" s="279"/>
      <c r="AM99" s="305"/>
      <c r="AN99" s="308"/>
      <c r="AO99" s="311"/>
      <c r="AP99" s="311"/>
      <c r="AQ99" s="311"/>
      <c r="AR99" s="241"/>
      <c r="AS99" s="241"/>
      <c r="AT99" s="241"/>
      <c r="AU99" s="241"/>
      <c r="AV99" s="241"/>
      <c r="AW99" s="241"/>
      <c r="AX99" s="241"/>
      <c r="AY99" s="316"/>
      <c r="AZ99" s="316"/>
      <c r="BA99" s="319"/>
    </row>
    <row r="100" spans="1:53" ht="13.5" customHeight="1" thickBot="1" x14ac:dyDescent="0.25">
      <c r="A100" s="294"/>
      <c r="B100" s="297"/>
      <c r="C100" s="300"/>
      <c r="D100" s="326"/>
      <c r="E100" s="147"/>
      <c r="F100" s="105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94"/>
      <c r="Y100" s="194"/>
      <c r="Z100" s="194"/>
      <c r="AA100" s="194"/>
      <c r="AB100" s="106"/>
      <c r="AC100" s="106"/>
      <c r="AD100" s="194"/>
      <c r="AE100" s="181"/>
      <c r="AF100" s="106"/>
      <c r="AG100" s="106"/>
      <c r="AH100" s="106"/>
      <c r="AI100" s="106"/>
      <c r="AJ100" s="107"/>
      <c r="AK100" s="322"/>
      <c r="AL100" s="280"/>
      <c r="AM100" s="306"/>
      <c r="AN100" s="309"/>
      <c r="AO100" s="312"/>
      <c r="AP100" s="312"/>
      <c r="AQ100" s="312"/>
      <c r="AR100" s="242"/>
      <c r="AS100" s="242"/>
      <c r="AT100" s="242"/>
      <c r="AU100" s="242"/>
      <c r="AV100" s="242"/>
      <c r="AW100" s="242"/>
      <c r="AX100" s="242"/>
      <c r="AY100" s="317"/>
      <c r="AZ100" s="317"/>
      <c r="BA100" s="320"/>
    </row>
    <row r="101" spans="1:53" ht="12.75" customHeight="1" x14ac:dyDescent="0.2">
      <c r="A101" s="292">
        <v>24</v>
      </c>
      <c r="B101" s="295" t="str">
        <f>IFERROR(VLOOKUP($C101,Списки!$A$1:$C$4003,2,0),"")</f>
        <v/>
      </c>
      <c r="C101" s="323"/>
      <c r="D101" s="324" t="str">
        <f>IFERROR(VLOOKUP($C101,Списки!$A$1:$C$4003,3,0),"")</f>
        <v/>
      </c>
      <c r="E101" s="145"/>
      <c r="F101" s="92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59"/>
      <c r="Y101" s="159"/>
      <c r="Z101" s="159"/>
      <c r="AA101" s="159"/>
      <c r="AB101" s="124"/>
      <c r="AC101" s="124"/>
      <c r="AD101" s="159"/>
      <c r="AE101" s="188"/>
      <c r="AF101" s="124"/>
      <c r="AG101" s="124"/>
      <c r="AH101" s="124"/>
      <c r="AI101" s="124"/>
      <c r="AJ101" s="125"/>
      <c r="AK101" s="321">
        <f ca="1">SUMIF($F101:$AJ104,"Р",$F102:$AJ102)</f>
        <v>0</v>
      </c>
      <c r="AL101" s="279">
        <f ca="1">SUMIF($F103:$AJ104,"НУ",$F104:$AJ104)</f>
        <v>0</v>
      </c>
      <c r="AM101" s="305">
        <f ca="1">SUMIF(F101:AJ104,"РВ",F102:AJ102)</f>
        <v>0</v>
      </c>
      <c r="AN101" s="308">
        <f ca="1">AK101+AL101+AM101</f>
        <v>0</v>
      </c>
      <c r="AO101" s="310">
        <f t="shared" ref="AO101" si="92">COUNTIF($F101:$AJ104,"=Р")</f>
        <v>0</v>
      </c>
      <c r="AP101" s="311">
        <f>COUNTIF($F101:$AJ104,"=ВВ")</f>
        <v>0</v>
      </c>
      <c r="AQ101" s="311">
        <f>COUNTIF($F101:$AJ104,"=В")</f>
        <v>0</v>
      </c>
      <c r="AR101" s="241">
        <f>COUNTIF($F101:$AJ104,"=НА")</f>
        <v>0</v>
      </c>
      <c r="AS101" s="241">
        <f>COUNTIF(F101:AJ104,"=ТН")</f>
        <v>0</v>
      </c>
      <c r="AT101" s="241">
        <f>COUNTIF($F101:$AJ104,"=ВД")</f>
        <v>0</v>
      </c>
      <c r="AU101" s="241">
        <f>COUNTIF($F101:$AJ104,"=ВП")</f>
        <v>0</v>
      </c>
      <c r="AV101" s="241">
        <f>COUNTIF($F101:$AJ104,"=ДД")</f>
        <v>0</v>
      </c>
      <c r="AW101" s="241">
        <f>COUNTIF($F101:$AJ104,"=П")</f>
        <v>0</v>
      </c>
      <c r="AX101" s="241">
        <f>COUNTIF($F101:$AJ104,"=ПР")</f>
        <v>0</v>
      </c>
      <c r="AY101" s="316">
        <f>COUNTIF($F101:$AJ104,"=І")</f>
        <v>0</v>
      </c>
      <c r="AZ101" s="316">
        <f>COUNTIF($F101:$AJ104,"=НЗ")</f>
        <v>0</v>
      </c>
      <c r="BA101" s="318" t="str">
        <f>IF(C101&gt;1,Графік!$P$36,"")</f>
        <v/>
      </c>
    </row>
    <row r="102" spans="1:53" ht="12.75" customHeight="1" x14ac:dyDescent="0.2">
      <c r="A102" s="293"/>
      <c r="B102" s="296"/>
      <c r="C102" s="299"/>
      <c r="D102" s="325"/>
      <c r="E102" s="146"/>
      <c r="F102" s="96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160"/>
      <c r="Y102" s="160"/>
      <c r="Z102" s="160"/>
      <c r="AA102" s="160"/>
      <c r="AB102" s="97"/>
      <c r="AC102" s="97"/>
      <c r="AD102" s="160"/>
      <c r="AE102" s="179"/>
      <c r="AF102" s="97"/>
      <c r="AG102" s="97"/>
      <c r="AH102" s="97"/>
      <c r="AI102" s="97"/>
      <c r="AJ102" s="98"/>
      <c r="AK102" s="321"/>
      <c r="AL102" s="279"/>
      <c r="AM102" s="305"/>
      <c r="AN102" s="308"/>
      <c r="AO102" s="311"/>
      <c r="AP102" s="311"/>
      <c r="AQ102" s="311"/>
      <c r="AR102" s="241"/>
      <c r="AS102" s="241"/>
      <c r="AT102" s="241"/>
      <c r="AU102" s="241"/>
      <c r="AV102" s="241"/>
      <c r="AW102" s="241"/>
      <c r="AX102" s="241"/>
      <c r="AY102" s="316"/>
      <c r="AZ102" s="316"/>
      <c r="BA102" s="319"/>
    </row>
    <row r="103" spans="1:53" ht="12.75" customHeight="1" x14ac:dyDescent="0.2">
      <c r="A103" s="293"/>
      <c r="B103" s="296"/>
      <c r="C103" s="299"/>
      <c r="D103" s="325"/>
      <c r="E103" s="146"/>
      <c r="F103" s="100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2"/>
      <c r="Y103" s="102"/>
      <c r="Z103" s="102"/>
      <c r="AA103" s="102"/>
      <c r="AB103" s="101"/>
      <c r="AC103" s="101"/>
      <c r="AD103" s="102"/>
      <c r="AE103" s="180"/>
      <c r="AF103" s="101"/>
      <c r="AG103" s="101"/>
      <c r="AH103" s="101" t="str">
        <f t="shared" si="77"/>
        <v/>
      </c>
      <c r="AI103" s="101" t="str">
        <f t="shared" si="77"/>
        <v/>
      </c>
      <c r="AJ103" s="130" t="str">
        <f t="shared" si="77"/>
        <v/>
      </c>
      <c r="AK103" s="321"/>
      <c r="AL103" s="279"/>
      <c r="AM103" s="305"/>
      <c r="AN103" s="308"/>
      <c r="AO103" s="311"/>
      <c r="AP103" s="311"/>
      <c r="AQ103" s="311"/>
      <c r="AR103" s="241"/>
      <c r="AS103" s="241"/>
      <c r="AT103" s="241"/>
      <c r="AU103" s="241"/>
      <c r="AV103" s="241"/>
      <c r="AW103" s="241"/>
      <c r="AX103" s="241"/>
      <c r="AY103" s="316"/>
      <c r="AZ103" s="316"/>
      <c r="BA103" s="319"/>
    </row>
    <row r="104" spans="1:53" ht="13.5" customHeight="1" thickBot="1" x14ac:dyDescent="0.25">
      <c r="A104" s="294"/>
      <c r="B104" s="297"/>
      <c r="C104" s="300"/>
      <c r="D104" s="326"/>
      <c r="E104" s="147"/>
      <c r="F104" s="105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94"/>
      <c r="Y104" s="194"/>
      <c r="Z104" s="194"/>
      <c r="AA104" s="194"/>
      <c r="AB104" s="106"/>
      <c r="AC104" s="106"/>
      <c r="AD104" s="194"/>
      <c r="AE104" s="181"/>
      <c r="AF104" s="106"/>
      <c r="AG104" s="106"/>
      <c r="AH104" s="106"/>
      <c r="AI104" s="106"/>
      <c r="AJ104" s="107"/>
      <c r="AK104" s="322"/>
      <c r="AL104" s="280"/>
      <c r="AM104" s="306"/>
      <c r="AN104" s="309"/>
      <c r="AO104" s="312"/>
      <c r="AP104" s="312"/>
      <c r="AQ104" s="312"/>
      <c r="AR104" s="242"/>
      <c r="AS104" s="242"/>
      <c r="AT104" s="242"/>
      <c r="AU104" s="242"/>
      <c r="AV104" s="242"/>
      <c r="AW104" s="242"/>
      <c r="AX104" s="242"/>
      <c r="AY104" s="317"/>
      <c r="AZ104" s="317"/>
      <c r="BA104" s="320"/>
    </row>
    <row r="105" spans="1:53" ht="12.75" customHeight="1" x14ac:dyDescent="0.2">
      <c r="A105" s="292">
        <v>25</v>
      </c>
      <c r="B105" s="295" t="str">
        <f>IFERROR(VLOOKUP($C105,Списки!$A$1:$C$4003,2,0),"")</f>
        <v/>
      </c>
      <c r="C105" s="323"/>
      <c r="D105" s="324" t="str">
        <f>IFERROR(VLOOKUP($C105,Списки!$A$1:$C$4003,3,0),"")</f>
        <v/>
      </c>
      <c r="E105" s="145"/>
      <c r="F105" s="92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59"/>
      <c r="Y105" s="159"/>
      <c r="Z105" s="159"/>
      <c r="AA105" s="159"/>
      <c r="AB105" s="124"/>
      <c r="AC105" s="124"/>
      <c r="AD105" s="159"/>
      <c r="AE105" s="188"/>
      <c r="AF105" s="124"/>
      <c r="AG105" s="124"/>
      <c r="AH105" s="124"/>
      <c r="AI105" s="124"/>
      <c r="AJ105" s="125"/>
      <c r="AK105" s="321">
        <f ca="1">SUMIF($F105:$AJ108,"Р",$F106:$AJ106)</f>
        <v>0</v>
      </c>
      <c r="AL105" s="279">
        <f ca="1">SUMIF($F107:$AJ108,"НУ",$F108:$AJ108)</f>
        <v>0</v>
      </c>
      <c r="AM105" s="305">
        <f ca="1">SUMIF(F105:AJ108,"РВ",F106:AJ106)</f>
        <v>0</v>
      </c>
      <c r="AN105" s="308">
        <f ca="1">AK105+AL105+AM105</f>
        <v>0</v>
      </c>
      <c r="AO105" s="310">
        <f t="shared" ref="AO105" si="93">COUNTIF($F105:$AJ108,"=Р")</f>
        <v>0</v>
      </c>
      <c r="AP105" s="311">
        <f>COUNTIF($F105:$AJ108,"=ВВ")</f>
        <v>0</v>
      </c>
      <c r="AQ105" s="311">
        <f>COUNTIF($F105:$AJ108,"=В")</f>
        <v>0</v>
      </c>
      <c r="AR105" s="241">
        <f>COUNTIF($F105:$AJ108,"=НА")</f>
        <v>0</v>
      </c>
      <c r="AS105" s="241">
        <f>COUNTIF(F105:AJ108,"=ТН")</f>
        <v>0</v>
      </c>
      <c r="AT105" s="241">
        <f>COUNTIF($F105:$AJ108,"=ВД")</f>
        <v>0</v>
      </c>
      <c r="AU105" s="241">
        <f>COUNTIF($F105:$AJ108,"=ВП")</f>
        <v>0</v>
      </c>
      <c r="AV105" s="241">
        <f>COUNTIF($F105:$AJ108,"=ДД")</f>
        <v>0</v>
      </c>
      <c r="AW105" s="241">
        <f>COUNTIF($F105:$AJ108,"=П")</f>
        <v>0</v>
      </c>
      <c r="AX105" s="241">
        <f>COUNTIF($F105:$AJ108,"=ПР")</f>
        <v>0</v>
      </c>
      <c r="AY105" s="316">
        <f>COUNTIF($F105:$AJ108,"=І")</f>
        <v>0</v>
      </c>
      <c r="AZ105" s="316">
        <f>COUNTIF($F105:$AJ108,"=НЗ")</f>
        <v>0</v>
      </c>
      <c r="BA105" s="318" t="str">
        <f>IF(C105&gt;1,Графік!$P$36,"")</f>
        <v/>
      </c>
    </row>
    <row r="106" spans="1:53" ht="12.75" customHeight="1" x14ac:dyDescent="0.2">
      <c r="A106" s="293"/>
      <c r="B106" s="296"/>
      <c r="C106" s="299"/>
      <c r="D106" s="325"/>
      <c r="E106" s="146"/>
      <c r="F106" s="96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 t="str">
        <f t="shared" ref="V106" si="94">IF(V105="Р",8,"")</f>
        <v/>
      </c>
      <c r="W106" s="97"/>
      <c r="X106" s="160"/>
      <c r="Y106" s="160"/>
      <c r="Z106" s="160"/>
      <c r="AA106" s="160"/>
      <c r="AB106" s="97"/>
      <c r="AC106" s="97"/>
      <c r="AD106" s="160"/>
      <c r="AE106" s="179"/>
      <c r="AF106" s="97"/>
      <c r="AG106" s="97"/>
      <c r="AH106" s="97"/>
      <c r="AI106" s="97"/>
      <c r="AJ106" s="98"/>
      <c r="AK106" s="321"/>
      <c r="AL106" s="279"/>
      <c r="AM106" s="305"/>
      <c r="AN106" s="308"/>
      <c r="AO106" s="311"/>
      <c r="AP106" s="311"/>
      <c r="AQ106" s="311"/>
      <c r="AR106" s="241"/>
      <c r="AS106" s="241"/>
      <c r="AT106" s="241"/>
      <c r="AU106" s="241"/>
      <c r="AV106" s="241"/>
      <c r="AW106" s="241"/>
      <c r="AX106" s="241"/>
      <c r="AY106" s="316"/>
      <c r="AZ106" s="316"/>
      <c r="BA106" s="319"/>
    </row>
    <row r="107" spans="1:53" ht="12.75" customHeight="1" x14ac:dyDescent="0.2">
      <c r="A107" s="293"/>
      <c r="B107" s="296"/>
      <c r="C107" s="299"/>
      <c r="D107" s="325"/>
      <c r="E107" s="146"/>
      <c r="F107" s="100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 t="str">
        <f t="shared" ref="V107" si="95">IF(V108&gt;0,"НУ","")</f>
        <v/>
      </c>
      <c r="W107" s="101"/>
      <c r="X107" s="102"/>
      <c r="Y107" s="102"/>
      <c r="Z107" s="102"/>
      <c r="AA107" s="102"/>
      <c r="AB107" s="101"/>
      <c r="AC107" s="101"/>
      <c r="AD107" s="102"/>
      <c r="AE107" s="180"/>
      <c r="AF107" s="101"/>
      <c r="AG107" s="101"/>
      <c r="AH107" s="101" t="str">
        <f t="shared" si="77"/>
        <v/>
      </c>
      <c r="AI107" s="101" t="str">
        <f t="shared" si="77"/>
        <v/>
      </c>
      <c r="AJ107" s="130" t="str">
        <f t="shared" si="77"/>
        <v/>
      </c>
      <c r="AK107" s="321"/>
      <c r="AL107" s="279"/>
      <c r="AM107" s="305"/>
      <c r="AN107" s="308"/>
      <c r="AO107" s="311"/>
      <c r="AP107" s="311"/>
      <c r="AQ107" s="311"/>
      <c r="AR107" s="241"/>
      <c r="AS107" s="241"/>
      <c r="AT107" s="241"/>
      <c r="AU107" s="241"/>
      <c r="AV107" s="241"/>
      <c r="AW107" s="241"/>
      <c r="AX107" s="241"/>
      <c r="AY107" s="316"/>
      <c r="AZ107" s="316"/>
      <c r="BA107" s="319"/>
    </row>
    <row r="108" spans="1:53" ht="13.5" customHeight="1" thickBot="1" x14ac:dyDescent="0.25">
      <c r="A108" s="294"/>
      <c r="B108" s="297"/>
      <c r="C108" s="300"/>
      <c r="D108" s="326"/>
      <c r="E108" s="147"/>
      <c r="F108" s="105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94"/>
      <c r="Y108" s="194"/>
      <c r="Z108" s="194"/>
      <c r="AA108" s="194"/>
      <c r="AB108" s="106"/>
      <c r="AC108" s="106"/>
      <c r="AD108" s="194"/>
      <c r="AE108" s="181"/>
      <c r="AF108" s="106"/>
      <c r="AG108" s="106"/>
      <c r="AH108" s="106"/>
      <c r="AI108" s="106"/>
      <c r="AJ108" s="107"/>
      <c r="AK108" s="322"/>
      <c r="AL108" s="280"/>
      <c r="AM108" s="306"/>
      <c r="AN108" s="309"/>
      <c r="AO108" s="312"/>
      <c r="AP108" s="312"/>
      <c r="AQ108" s="312"/>
      <c r="AR108" s="242"/>
      <c r="AS108" s="242"/>
      <c r="AT108" s="242"/>
      <c r="AU108" s="242"/>
      <c r="AV108" s="242"/>
      <c r="AW108" s="242"/>
      <c r="AX108" s="242"/>
      <c r="AY108" s="317"/>
      <c r="AZ108" s="317"/>
      <c r="BA108" s="320"/>
    </row>
    <row r="109" spans="1:53" ht="27" customHeight="1" thickBot="1" x14ac:dyDescent="0.25">
      <c r="A109" s="335" t="s">
        <v>496</v>
      </c>
      <c r="B109" s="336"/>
      <c r="C109" s="336"/>
      <c r="D109" s="336"/>
      <c r="E109" s="337"/>
      <c r="F109" s="218">
        <f>IF(COUNTIF(F$9:F$108,"Р")=0,"-",COUNTIF(F$9:F$108,"Р"))</f>
        <v>14</v>
      </c>
      <c r="G109" s="218" t="str">
        <f t="shared" ref="G109:AJ109" si="96">IF(COUNTIF(G$9:G$108,"Р")=0,"-",COUNTIF(G$9:G$108,"Р"))</f>
        <v>-</v>
      </c>
      <c r="H109" s="218" t="str">
        <f t="shared" si="96"/>
        <v>-</v>
      </c>
      <c r="I109" s="218">
        <f t="shared" si="96"/>
        <v>18</v>
      </c>
      <c r="J109" s="218">
        <f t="shared" si="96"/>
        <v>17</v>
      </c>
      <c r="K109" s="218">
        <f t="shared" si="96"/>
        <v>19</v>
      </c>
      <c r="L109" s="218">
        <f t="shared" si="96"/>
        <v>16</v>
      </c>
      <c r="M109" s="218">
        <f t="shared" si="96"/>
        <v>15</v>
      </c>
      <c r="N109" s="218" t="str">
        <f t="shared" si="96"/>
        <v>-</v>
      </c>
      <c r="O109" s="218" t="str">
        <f t="shared" si="96"/>
        <v>-</v>
      </c>
      <c r="P109" s="218">
        <f t="shared" si="96"/>
        <v>16</v>
      </c>
      <c r="Q109" s="218">
        <f t="shared" si="96"/>
        <v>14</v>
      </c>
      <c r="R109" s="218">
        <f t="shared" si="96"/>
        <v>12</v>
      </c>
      <c r="S109" s="218">
        <f t="shared" si="96"/>
        <v>16</v>
      </c>
      <c r="T109" s="218">
        <f t="shared" si="96"/>
        <v>12</v>
      </c>
      <c r="U109" s="218" t="str">
        <f t="shared" si="96"/>
        <v>-</v>
      </c>
      <c r="V109" s="218" t="str">
        <f t="shared" si="96"/>
        <v>-</v>
      </c>
      <c r="W109" s="218">
        <f t="shared" si="96"/>
        <v>11</v>
      </c>
      <c r="X109" s="218">
        <f t="shared" si="96"/>
        <v>11</v>
      </c>
      <c r="Y109" s="234">
        <f t="shared" si="96"/>
        <v>13</v>
      </c>
      <c r="Z109" s="234">
        <f t="shared" si="96"/>
        <v>10</v>
      </c>
      <c r="AA109" s="234" t="str">
        <f t="shared" si="96"/>
        <v>-</v>
      </c>
      <c r="AB109" s="218" t="str">
        <f t="shared" si="96"/>
        <v>-</v>
      </c>
      <c r="AC109" s="218" t="str">
        <f t="shared" si="96"/>
        <v>-</v>
      </c>
      <c r="AD109" s="234">
        <f t="shared" si="96"/>
        <v>12</v>
      </c>
      <c r="AE109" s="236">
        <f t="shared" si="96"/>
        <v>11</v>
      </c>
      <c r="AF109" s="218">
        <f t="shared" si="96"/>
        <v>12</v>
      </c>
      <c r="AG109" s="218">
        <f t="shared" si="96"/>
        <v>12</v>
      </c>
      <c r="AH109" s="218" t="str">
        <f t="shared" si="96"/>
        <v>-</v>
      </c>
      <c r="AI109" s="218" t="str">
        <f t="shared" si="96"/>
        <v>-</v>
      </c>
      <c r="AJ109" s="218" t="str">
        <f t="shared" si="96"/>
        <v>-</v>
      </c>
      <c r="AK109" s="229">
        <f ca="1">IF(SUM(AK$9:AK$108)&gt;0,SUM(AK$9:AK$108),"-")</f>
        <v>1627</v>
      </c>
      <c r="AL109" s="219" t="str">
        <f t="shared" ref="AL109:BA109" ca="1" si="97">IF(SUM(AL$9:AL$108)&gt;0,SUM(AL$9:AL$108),"-")</f>
        <v>-</v>
      </c>
      <c r="AM109" s="219" t="str">
        <f t="shared" ca="1" si="97"/>
        <v>-</v>
      </c>
      <c r="AN109" s="230">
        <f t="shared" ca="1" si="97"/>
        <v>1627</v>
      </c>
      <c r="AO109" s="220">
        <f t="shared" si="97"/>
        <v>261</v>
      </c>
      <c r="AP109" s="220">
        <f t="shared" si="97"/>
        <v>154</v>
      </c>
      <c r="AQ109" s="220">
        <f t="shared" si="97"/>
        <v>2</v>
      </c>
      <c r="AR109" s="220" t="str">
        <f t="shared" si="97"/>
        <v>-</v>
      </c>
      <c r="AS109" s="220">
        <f t="shared" si="97"/>
        <v>2</v>
      </c>
      <c r="AT109" s="220" t="str">
        <f t="shared" si="97"/>
        <v>-</v>
      </c>
      <c r="AU109" s="220" t="str">
        <f t="shared" si="97"/>
        <v>-</v>
      </c>
      <c r="AV109" s="220" t="str">
        <f t="shared" si="97"/>
        <v>-</v>
      </c>
      <c r="AW109" s="220">
        <f t="shared" si="97"/>
        <v>14</v>
      </c>
      <c r="AX109" s="220" t="str">
        <f t="shared" si="97"/>
        <v>-</v>
      </c>
      <c r="AY109" s="220">
        <f t="shared" si="97"/>
        <v>5</v>
      </c>
      <c r="AZ109" s="220">
        <f t="shared" si="97"/>
        <v>89</v>
      </c>
      <c r="BA109" s="221">
        <f t="shared" si="97"/>
        <v>3360</v>
      </c>
    </row>
    <row r="110" spans="1:53" ht="27" customHeight="1" thickBot="1" x14ac:dyDescent="0.25">
      <c r="A110" s="335" t="s">
        <v>85</v>
      </c>
      <c r="B110" s="336"/>
      <c r="C110" s="336"/>
      <c r="D110" s="336"/>
      <c r="E110" s="337"/>
      <c r="F110" s="218" t="str">
        <f>IF(COUNTIF(F$9:F$108,"РВ")=0,"-",COUNTIF(F$9:F$108,"РВ"))</f>
        <v>-</v>
      </c>
      <c r="G110" s="218" t="str">
        <f t="shared" ref="G110:AJ110" si="98">IF(COUNTIF(G$9:G$108,"РВ")=0,"-",COUNTIF(G$9:G$108,"РВ"))</f>
        <v>-</v>
      </c>
      <c r="H110" s="218" t="str">
        <f t="shared" si="98"/>
        <v>-</v>
      </c>
      <c r="I110" s="218" t="str">
        <f t="shared" si="98"/>
        <v>-</v>
      </c>
      <c r="J110" s="218" t="str">
        <f t="shared" si="98"/>
        <v>-</v>
      </c>
      <c r="K110" s="218" t="str">
        <f t="shared" si="98"/>
        <v>-</v>
      </c>
      <c r="L110" s="218" t="str">
        <f t="shared" si="98"/>
        <v>-</v>
      </c>
      <c r="M110" s="218" t="str">
        <f t="shared" si="98"/>
        <v>-</v>
      </c>
      <c r="N110" s="218" t="str">
        <f t="shared" si="98"/>
        <v>-</v>
      </c>
      <c r="O110" s="218" t="str">
        <f t="shared" si="98"/>
        <v>-</v>
      </c>
      <c r="P110" s="218" t="str">
        <f t="shared" si="98"/>
        <v>-</v>
      </c>
      <c r="Q110" s="218" t="str">
        <f t="shared" si="98"/>
        <v>-</v>
      </c>
      <c r="R110" s="218" t="str">
        <f t="shared" si="98"/>
        <v>-</v>
      </c>
      <c r="S110" s="218" t="str">
        <f t="shared" si="98"/>
        <v>-</v>
      </c>
      <c r="T110" s="218" t="str">
        <f t="shared" si="98"/>
        <v>-</v>
      </c>
      <c r="U110" s="218" t="str">
        <f t="shared" si="98"/>
        <v>-</v>
      </c>
      <c r="V110" s="218" t="str">
        <f t="shared" si="98"/>
        <v>-</v>
      </c>
      <c r="W110" s="218" t="str">
        <f t="shared" si="98"/>
        <v>-</v>
      </c>
      <c r="X110" s="218" t="str">
        <f t="shared" si="98"/>
        <v>-</v>
      </c>
      <c r="Y110" s="234" t="str">
        <f t="shared" si="98"/>
        <v>-</v>
      </c>
      <c r="Z110" s="234" t="str">
        <f t="shared" si="98"/>
        <v>-</v>
      </c>
      <c r="AA110" s="234" t="str">
        <f t="shared" si="98"/>
        <v>-</v>
      </c>
      <c r="AB110" s="218" t="str">
        <f t="shared" si="98"/>
        <v>-</v>
      </c>
      <c r="AC110" s="218" t="str">
        <f t="shared" si="98"/>
        <v>-</v>
      </c>
      <c r="AD110" s="234" t="str">
        <f t="shared" si="98"/>
        <v>-</v>
      </c>
      <c r="AE110" s="236" t="str">
        <f t="shared" si="98"/>
        <v>-</v>
      </c>
      <c r="AF110" s="218" t="str">
        <f t="shared" si="98"/>
        <v>-</v>
      </c>
      <c r="AG110" s="218" t="str">
        <f t="shared" si="98"/>
        <v>-</v>
      </c>
      <c r="AH110" s="218" t="str">
        <f t="shared" si="98"/>
        <v>-</v>
      </c>
      <c r="AI110" s="218" t="str">
        <f t="shared" si="98"/>
        <v>-</v>
      </c>
      <c r="AJ110" s="218" t="str">
        <f t="shared" si="98"/>
        <v>-</v>
      </c>
      <c r="AK110" s="231"/>
      <c r="AL110" s="231"/>
      <c r="AM110" s="231"/>
      <c r="AN110" s="231"/>
      <c r="AO110" s="231"/>
      <c r="AP110" s="231"/>
      <c r="AQ110" s="231"/>
      <c r="AR110" s="231"/>
      <c r="AS110" s="231"/>
      <c r="AT110" s="231"/>
      <c r="AU110" s="231"/>
      <c r="AV110" s="231"/>
      <c r="AW110" s="231"/>
      <c r="AX110" s="231"/>
      <c r="AY110" s="231"/>
      <c r="AZ110" s="231"/>
      <c r="BA110" s="232"/>
    </row>
    <row r="111" spans="1:53" ht="27" customHeight="1" thickBot="1" x14ac:dyDescent="0.25">
      <c r="A111" s="335" t="s">
        <v>84</v>
      </c>
      <c r="B111" s="336"/>
      <c r="C111" s="336"/>
      <c r="D111" s="336"/>
      <c r="E111" s="336"/>
      <c r="F111" s="218" t="str">
        <f>IF(COUNTIF(F$9:F$108,"НУ")=0,"-",COUNTIF(F$9:F$108,"НУ"))</f>
        <v>-</v>
      </c>
      <c r="G111" s="218" t="str">
        <f t="shared" ref="G111:AJ111" si="99">IF(COUNTIF(G$9:G$108,"НУ")=0,"-",COUNTIF(G$9:G$108,"НУ"))</f>
        <v>-</v>
      </c>
      <c r="H111" s="218" t="str">
        <f t="shared" si="99"/>
        <v>-</v>
      </c>
      <c r="I111" s="218" t="str">
        <f t="shared" si="99"/>
        <v>-</v>
      </c>
      <c r="J111" s="218" t="str">
        <f t="shared" si="99"/>
        <v>-</v>
      </c>
      <c r="K111" s="218" t="str">
        <f t="shared" si="99"/>
        <v>-</v>
      </c>
      <c r="L111" s="218" t="str">
        <f t="shared" si="99"/>
        <v>-</v>
      </c>
      <c r="M111" s="218" t="str">
        <f t="shared" si="99"/>
        <v>-</v>
      </c>
      <c r="N111" s="218" t="str">
        <f t="shared" si="99"/>
        <v>-</v>
      </c>
      <c r="O111" s="218" t="str">
        <f t="shared" si="99"/>
        <v>-</v>
      </c>
      <c r="P111" s="218" t="str">
        <f t="shared" si="99"/>
        <v>-</v>
      </c>
      <c r="Q111" s="218" t="str">
        <f t="shared" si="99"/>
        <v>-</v>
      </c>
      <c r="R111" s="218" t="str">
        <f t="shared" si="99"/>
        <v>-</v>
      </c>
      <c r="S111" s="218" t="str">
        <f t="shared" si="99"/>
        <v>-</v>
      </c>
      <c r="T111" s="218" t="str">
        <f t="shared" si="99"/>
        <v>-</v>
      </c>
      <c r="U111" s="218" t="str">
        <f t="shared" si="99"/>
        <v>-</v>
      </c>
      <c r="V111" s="218" t="str">
        <f t="shared" si="99"/>
        <v>-</v>
      </c>
      <c r="W111" s="218" t="str">
        <f t="shared" si="99"/>
        <v>-</v>
      </c>
      <c r="X111" s="218" t="str">
        <f t="shared" si="99"/>
        <v>-</v>
      </c>
      <c r="Y111" s="234" t="str">
        <f t="shared" si="99"/>
        <v>-</v>
      </c>
      <c r="Z111" s="234" t="str">
        <f t="shared" si="99"/>
        <v>-</v>
      </c>
      <c r="AA111" s="234" t="str">
        <f t="shared" si="99"/>
        <v>-</v>
      </c>
      <c r="AB111" s="218" t="str">
        <f t="shared" si="99"/>
        <v>-</v>
      </c>
      <c r="AC111" s="218" t="str">
        <f t="shared" si="99"/>
        <v>-</v>
      </c>
      <c r="AD111" s="234" t="str">
        <f t="shared" si="99"/>
        <v>-</v>
      </c>
      <c r="AE111" s="236" t="str">
        <f t="shared" si="99"/>
        <v>-</v>
      </c>
      <c r="AF111" s="218" t="str">
        <f t="shared" si="99"/>
        <v>-</v>
      </c>
      <c r="AG111" s="218" t="str">
        <f t="shared" si="99"/>
        <v>-</v>
      </c>
      <c r="AH111" s="218" t="str">
        <f t="shared" si="99"/>
        <v>-</v>
      </c>
      <c r="AI111" s="218" t="str">
        <f t="shared" si="99"/>
        <v>-</v>
      </c>
      <c r="AJ111" s="218" t="str">
        <f t="shared" si="99"/>
        <v>-</v>
      </c>
      <c r="AK111" s="231"/>
      <c r="AL111" s="231"/>
      <c r="AM111" s="231"/>
      <c r="AN111" s="231"/>
      <c r="AO111" s="231"/>
      <c r="AP111" s="231"/>
      <c r="AQ111" s="231"/>
      <c r="AR111" s="231"/>
      <c r="AS111" s="231"/>
      <c r="AT111" s="231"/>
      <c r="AU111" s="231"/>
      <c r="AV111" s="231"/>
      <c r="AW111" s="231"/>
      <c r="AX111" s="231"/>
      <c r="AY111" s="231"/>
      <c r="AZ111" s="231"/>
      <c r="BA111" s="232"/>
    </row>
    <row r="112" spans="1:53" ht="27" customHeight="1" thickBot="1" x14ac:dyDescent="0.25">
      <c r="A112" s="338" t="s">
        <v>640</v>
      </c>
      <c r="B112" s="339"/>
      <c r="C112" s="339"/>
      <c r="D112" s="339"/>
      <c r="E112" s="339"/>
      <c r="F112" s="222">
        <f>IF(COUNTIF(F$9:F$108,"ВВ"),"-",IF(COUNTIF(F$9:F$108,"НЗ")+COUNTIF(F$9:F$108,"ТН")+COUNTIF(F$9:F$108,"ПР")+COUNTIF(F$9:F$108,"П")+COUNTIF(F$9:F$108,"В")+COUNTIF(F$9:F$108,"НА")+COUNTIF(F$9:F$108,"ВД")+COUNTIF(F$9:F$108,"ВП")+COUNTIF(F$9:F$108,"ДД")+COUNTIF(F$9:F$108,"І")=0,"-",COUNTIF(F$9:F$108,"НЗ")+COUNTIF(F$9:F$108,"ТН")+COUNTIF(F$9:F$108,"ПР")+COUNTIF(F$9:F$108,"П")+COUNTIF(F$9:F$108,"В")+COUNTIF(F$9:F$108,"НА")+COUNTIF(F$9:F$108,"ВД")+COUNTIF(F$9:F$108,"ВП")+COUNTIF(F$9:F$108,"ДД")+COUNTIF(F$9:F$108,"І")))</f>
        <v>7</v>
      </c>
      <c r="G112" s="222" t="str">
        <f t="shared" ref="G112:AJ112" si="100">IF(COUNTIF(G$9:G$108,"ВВ"),"-",IF(COUNTIF(G$9:G$108,"НЗ")+COUNTIF(G$9:G$108,"ТН")+COUNTIF(G$9:G$108,"ПР")+COUNTIF(G$9:G$108,"П")+COUNTIF(G$9:G$108,"В")+COUNTIF(G$9:G$108,"НА")+COUNTIF(G$9:G$108,"ВД")+COUNTIF(G$9:G$108,"ВП")+COUNTIF(G$9:G$108,"ДД")+COUNTIF(G$9:G$108,"І")=0,"-",COUNTIF(G$9:G$108,"НЗ")+COUNTIF(G$9:G$108,"ТН")+COUNTIF(G$9:G$108,"ПР")+COUNTIF(G$9:G$108,"П")+COUNTIF(G$9:G$108,"В")+COUNTIF(G$9:G$108,"НА")+COUNTIF(G$9:G$108,"ВД")+COUNTIF(G$9:G$108,"ВП")+COUNTIF(G$9:G$108,"ДД")+COUNTIF(G$9:G$108,"І")))</f>
        <v>-</v>
      </c>
      <c r="H112" s="222" t="str">
        <f t="shared" si="100"/>
        <v>-</v>
      </c>
      <c r="I112" s="222">
        <f t="shared" si="100"/>
        <v>3</v>
      </c>
      <c r="J112" s="222">
        <f t="shared" si="100"/>
        <v>4</v>
      </c>
      <c r="K112" s="222">
        <f t="shared" si="100"/>
        <v>2</v>
      </c>
      <c r="L112" s="222">
        <f t="shared" si="100"/>
        <v>5</v>
      </c>
      <c r="M112" s="222">
        <f t="shared" si="100"/>
        <v>5</v>
      </c>
      <c r="N112" s="222" t="str">
        <f t="shared" si="100"/>
        <v>-</v>
      </c>
      <c r="O112" s="222" t="str">
        <f t="shared" si="100"/>
        <v>-</v>
      </c>
      <c r="P112" s="222">
        <f t="shared" si="100"/>
        <v>5</v>
      </c>
      <c r="Q112" s="222">
        <f t="shared" si="100"/>
        <v>7</v>
      </c>
      <c r="R112" s="222">
        <f t="shared" si="100"/>
        <v>9</v>
      </c>
      <c r="S112" s="222">
        <f t="shared" si="100"/>
        <v>5</v>
      </c>
      <c r="T112" s="222">
        <f t="shared" si="100"/>
        <v>9</v>
      </c>
      <c r="U112" s="222" t="str">
        <f t="shared" si="100"/>
        <v>-</v>
      </c>
      <c r="V112" s="222" t="str">
        <f t="shared" si="100"/>
        <v>-</v>
      </c>
      <c r="W112" s="222">
        <f t="shared" si="100"/>
        <v>8</v>
      </c>
      <c r="X112" s="222">
        <f t="shared" si="100"/>
        <v>6</v>
      </c>
      <c r="Y112" s="235">
        <f t="shared" si="100"/>
        <v>5</v>
      </c>
      <c r="Z112" s="235">
        <f t="shared" si="100"/>
        <v>6</v>
      </c>
      <c r="AA112" s="235">
        <f t="shared" si="100"/>
        <v>17</v>
      </c>
      <c r="AB112" s="222" t="str">
        <f t="shared" si="100"/>
        <v>-</v>
      </c>
      <c r="AC112" s="222" t="str">
        <f t="shared" si="100"/>
        <v>-</v>
      </c>
      <c r="AD112" s="235">
        <f t="shared" si="100"/>
        <v>3</v>
      </c>
      <c r="AE112" s="237">
        <f t="shared" si="100"/>
        <v>2</v>
      </c>
      <c r="AF112" s="222">
        <f t="shared" si="100"/>
        <v>1</v>
      </c>
      <c r="AG112" s="222">
        <f t="shared" si="100"/>
        <v>1</v>
      </c>
      <c r="AH112" s="222" t="str">
        <f t="shared" si="100"/>
        <v>-</v>
      </c>
      <c r="AI112" s="222" t="str">
        <f t="shared" si="100"/>
        <v>-</v>
      </c>
      <c r="AJ112" s="222" t="str">
        <f t="shared" si="100"/>
        <v>-</v>
      </c>
      <c r="AK112" s="223"/>
      <c r="AL112" s="223"/>
      <c r="AM112" s="223"/>
      <c r="AN112" s="223"/>
      <c r="AO112" s="223"/>
      <c r="AP112" s="223"/>
      <c r="AQ112" s="223"/>
      <c r="AR112" s="223"/>
      <c r="AS112" s="223"/>
      <c r="AT112" s="223"/>
      <c r="AU112" s="223"/>
      <c r="AV112" s="223"/>
      <c r="AW112" s="223"/>
      <c r="AX112" s="223"/>
      <c r="AY112" s="223"/>
      <c r="AZ112" s="223"/>
      <c r="BA112" s="224"/>
    </row>
    <row r="113" spans="1:53" x14ac:dyDescent="0.2">
      <c r="D113" s="226"/>
    </row>
    <row r="114" spans="1:53" x14ac:dyDescent="0.2">
      <c r="A114" s="331" t="s">
        <v>62</v>
      </c>
      <c r="B114" s="331"/>
      <c r="C114" s="331"/>
      <c r="D114" s="331"/>
      <c r="E114" s="332"/>
      <c r="F114" s="332"/>
      <c r="G114" s="332"/>
      <c r="H114" s="332"/>
      <c r="I114" s="332"/>
      <c r="J114" s="332"/>
      <c r="L114" s="329"/>
      <c r="M114" s="329"/>
      <c r="N114" s="329"/>
      <c r="P114" s="330"/>
      <c r="Q114" s="330"/>
      <c r="R114" s="330"/>
      <c r="S114" s="330"/>
      <c r="T114" s="330"/>
      <c r="U114" s="111"/>
      <c r="V114" s="111"/>
      <c r="W114" s="111"/>
      <c r="X114" s="195"/>
      <c r="Y114" s="195"/>
      <c r="Z114" s="195"/>
      <c r="AA114" s="195"/>
      <c r="AB114" s="111"/>
      <c r="AC114" s="111"/>
      <c r="AD114" s="195"/>
      <c r="AE114" s="182"/>
      <c r="AF114" s="111"/>
      <c r="AG114" s="111"/>
      <c r="AH114" s="111"/>
      <c r="AI114" s="111"/>
      <c r="AJ114" s="111"/>
      <c r="AK114" s="333"/>
      <c r="AL114" s="333"/>
      <c r="AM114" s="333"/>
      <c r="AN114" s="112"/>
      <c r="AO114" s="112"/>
    </row>
    <row r="115" spans="1:53" x14ac:dyDescent="0.15">
      <c r="A115" s="78"/>
      <c r="B115" s="133"/>
      <c r="C115" s="114"/>
      <c r="D115" s="172"/>
      <c r="E115" s="334" t="s">
        <v>63</v>
      </c>
      <c r="F115" s="334"/>
      <c r="G115" s="334"/>
      <c r="H115" s="334"/>
      <c r="I115" s="334"/>
      <c r="J115" s="334"/>
      <c r="K115" s="78"/>
      <c r="L115" s="334" t="s">
        <v>64</v>
      </c>
      <c r="M115" s="334"/>
      <c r="N115" s="334"/>
      <c r="O115" s="78"/>
      <c r="P115" s="334" t="s">
        <v>65</v>
      </c>
      <c r="Q115" s="334"/>
      <c r="R115" s="334"/>
      <c r="S115" s="334"/>
      <c r="T115" s="334"/>
      <c r="U115" s="78"/>
      <c r="V115" s="78"/>
      <c r="W115" s="78"/>
      <c r="X115" s="196"/>
      <c r="Y115" s="196"/>
      <c r="Z115" s="196"/>
      <c r="AA115" s="196"/>
      <c r="AB115" s="78"/>
      <c r="AC115" s="78"/>
      <c r="AD115" s="196"/>
      <c r="AE115" s="183"/>
      <c r="AF115" s="78"/>
      <c r="AG115" s="78"/>
      <c r="AH115" s="78"/>
      <c r="AI115" s="78"/>
      <c r="AJ115" s="78"/>
      <c r="AK115" s="78"/>
      <c r="AL115" s="115"/>
      <c r="AM115" s="78"/>
      <c r="AN115" s="116"/>
      <c r="AO115" s="116"/>
      <c r="AP115" s="78"/>
      <c r="AQ115" s="78"/>
      <c r="AR115" s="78"/>
      <c r="AS115" s="78"/>
      <c r="AT115" s="78"/>
      <c r="AU115" s="78"/>
      <c r="AV115" s="78"/>
      <c r="AW115" s="78"/>
      <c r="AX115" s="78"/>
      <c r="AY115" s="78"/>
      <c r="AZ115" s="78"/>
      <c r="BA115" s="117"/>
    </row>
    <row r="116" spans="1:53" x14ac:dyDescent="0.2">
      <c r="A116" s="118" t="s">
        <v>66</v>
      </c>
      <c r="B116" s="134"/>
      <c r="C116" s="119"/>
      <c r="E116" s="328" t="s">
        <v>67</v>
      </c>
      <c r="F116" s="328"/>
      <c r="G116" s="328"/>
      <c r="H116" s="328"/>
      <c r="I116" s="328"/>
      <c r="J116" s="328"/>
      <c r="L116" s="329"/>
      <c r="M116" s="329"/>
      <c r="N116" s="329"/>
      <c r="P116" s="330"/>
      <c r="Q116" s="330"/>
      <c r="R116" s="330"/>
      <c r="S116" s="330"/>
      <c r="T116" s="330"/>
      <c r="U116" s="111"/>
      <c r="V116" s="111"/>
      <c r="W116" s="111"/>
      <c r="X116" s="195"/>
      <c r="Y116" s="195"/>
      <c r="Z116" s="195"/>
      <c r="AA116" s="195"/>
      <c r="AB116" s="111"/>
      <c r="AC116" s="111"/>
      <c r="AD116" s="195"/>
      <c r="AE116" s="182"/>
      <c r="AF116" s="111"/>
      <c r="AG116" s="111"/>
      <c r="AH116" s="111"/>
      <c r="AI116" s="111"/>
      <c r="AJ116" s="111"/>
      <c r="AK116" s="340">
        <f ca="1">AO3</f>
        <v>43522</v>
      </c>
      <c r="AL116" s="340"/>
      <c r="AM116" s="340"/>
      <c r="AN116" s="112"/>
      <c r="AO116" s="112"/>
    </row>
    <row r="117" spans="1:53" x14ac:dyDescent="0.2">
      <c r="A117" s="78"/>
      <c r="B117" s="78"/>
      <c r="C117" s="120"/>
      <c r="D117" s="172"/>
      <c r="E117" s="334" t="s">
        <v>63</v>
      </c>
      <c r="F117" s="334"/>
      <c r="G117" s="334"/>
      <c r="H117" s="334"/>
      <c r="I117" s="334"/>
      <c r="J117" s="334"/>
      <c r="K117" s="78"/>
      <c r="L117" s="334" t="s">
        <v>64</v>
      </c>
      <c r="M117" s="334"/>
      <c r="N117" s="334"/>
      <c r="O117" s="78"/>
      <c r="P117" s="334" t="s">
        <v>65</v>
      </c>
      <c r="Q117" s="334"/>
      <c r="R117" s="334"/>
      <c r="S117" s="334"/>
      <c r="T117" s="334"/>
      <c r="U117" s="116"/>
      <c r="V117" s="116"/>
      <c r="W117" s="116"/>
      <c r="X117" s="197"/>
      <c r="Y117" s="197"/>
      <c r="Z117" s="197"/>
      <c r="AA117" s="197"/>
      <c r="AB117" s="116"/>
      <c r="AC117" s="116"/>
      <c r="AD117" s="197"/>
      <c r="AE117" s="184"/>
      <c r="AF117" s="116"/>
      <c r="AG117" s="116"/>
      <c r="AH117" s="116"/>
      <c r="AI117" s="116"/>
      <c r="AJ117" s="116"/>
      <c r="AK117" s="116"/>
      <c r="AL117" s="78"/>
      <c r="AM117" s="116"/>
      <c r="AN117" s="116"/>
      <c r="AO117" s="116"/>
      <c r="AP117" s="78"/>
      <c r="AQ117" s="78"/>
      <c r="AR117" s="78"/>
      <c r="AS117" s="78"/>
      <c r="AT117" s="78"/>
      <c r="AU117" s="78"/>
      <c r="AV117" s="78"/>
      <c r="AW117" s="78"/>
      <c r="AX117" s="78"/>
      <c r="AY117" s="78"/>
      <c r="AZ117" s="78"/>
      <c r="BA117" s="117"/>
    </row>
    <row r="119" spans="1:53" x14ac:dyDescent="0.2">
      <c r="D119" s="341" t="s">
        <v>68</v>
      </c>
      <c r="E119" s="342"/>
      <c r="F119" s="342"/>
      <c r="G119" s="342"/>
      <c r="H119" s="342"/>
      <c r="I119" s="342"/>
      <c r="J119" s="342"/>
      <c r="K119" s="342"/>
      <c r="L119" s="342"/>
      <c r="M119" s="342"/>
      <c r="N119" s="342"/>
      <c r="O119" s="342"/>
      <c r="P119" s="342"/>
      <c r="Q119" s="342"/>
      <c r="R119" s="342"/>
      <c r="S119" s="342"/>
      <c r="T119" s="342"/>
      <c r="U119" s="342"/>
      <c r="V119" s="342"/>
      <c r="W119" s="342"/>
      <c r="X119" s="342"/>
      <c r="Y119" s="342"/>
      <c r="Z119" s="342"/>
      <c r="AA119" s="342"/>
      <c r="AB119" s="342"/>
      <c r="AC119" s="342"/>
      <c r="AD119" s="342"/>
      <c r="AE119" s="342"/>
      <c r="AF119" s="342"/>
      <c r="AG119" s="342"/>
      <c r="AH119" s="342"/>
      <c r="AI119" s="342"/>
      <c r="AJ119" s="342"/>
      <c r="AK119" s="342"/>
      <c r="AL119" s="342"/>
      <c r="AM119" s="342"/>
    </row>
    <row r="120" spans="1:53" x14ac:dyDescent="0.2">
      <c r="D120" s="227" t="s">
        <v>10</v>
      </c>
      <c r="E120" s="148" t="s">
        <v>69</v>
      </c>
      <c r="F120" s="327" t="s">
        <v>70</v>
      </c>
      <c r="G120" s="327"/>
      <c r="H120" s="327"/>
      <c r="I120" s="327"/>
      <c r="J120" s="327"/>
      <c r="K120" s="327"/>
      <c r="L120" s="327"/>
      <c r="M120" s="327"/>
      <c r="N120" s="327"/>
      <c r="O120" s="327"/>
      <c r="P120" s="327"/>
      <c r="Q120" s="327"/>
      <c r="R120" s="327"/>
      <c r="S120" s="327"/>
      <c r="T120" s="327"/>
      <c r="U120" s="327"/>
      <c r="V120" s="327"/>
      <c r="W120" s="327"/>
      <c r="X120" s="327"/>
      <c r="Y120" s="327"/>
      <c r="Z120" s="327"/>
      <c r="AA120" s="327"/>
      <c r="AB120" s="327"/>
      <c r="AC120" s="327"/>
      <c r="AD120" s="327"/>
      <c r="AE120" s="327"/>
      <c r="AF120" s="327"/>
      <c r="AG120" s="327"/>
      <c r="AH120" s="327"/>
      <c r="AI120" s="327"/>
      <c r="AJ120" s="327"/>
      <c r="AK120" s="327"/>
      <c r="AL120" s="327"/>
      <c r="AM120" s="327"/>
    </row>
    <row r="121" spans="1:53" x14ac:dyDescent="0.2">
      <c r="D121" s="227" t="s">
        <v>11</v>
      </c>
      <c r="E121" s="148" t="s">
        <v>69</v>
      </c>
      <c r="F121" s="327" t="s">
        <v>71</v>
      </c>
      <c r="G121" s="327"/>
      <c r="H121" s="327"/>
      <c r="I121" s="327"/>
      <c r="J121" s="327"/>
      <c r="K121" s="327"/>
      <c r="L121" s="327"/>
      <c r="M121" s="327"/>
      <c r="N121" s="327"/>
      <c r="O121" s="327"/>
      <c r="P121" s="327"/>
      <c r="Q121" s="327"/>
      <c r="R121" s="327"/>
      <c r="S121" s="327"/>
      <c r="T121" s="327"/>
      <c r="U121" s="327"/>
      <c r="V121" s="327"/>
      <c r="W121" s="327"/>
      <c r="X121" s="327"/>
      <c r="Y121" s="327"/>
      <c r="Z121" s="327"/>
      <c r="AA121" s="327"/>
      <c r="AB121" s="327"/>
      <c r="AC121" s="327"/>
      <c r="AD121" s="327"/>
      <c r="AE121" s="327"/>
      <c r="AF121" s="327"/>
      <c r="AG121" s="327"/>
      <c r="AH121" s="327"/>
      <c r="AI121" s="327"/>
      <c r="AJ121" s="327"/>
      <c r="AK121" s="327"/>
      <c r="AL121" s="327"/>
      <c r="AM121" s="327"/>
    </row>
    <row r="122" spans="1:53" x14ac:dyDescent="0.2">
      <c r="D122" s="227" t="s">
        <v>72</v>
      </c>
      <c r="E122" s="148" t="s">
        <v>69</v>
      </c>
      <c r="F122" s="327" t="s">
        <v>73</v>
      </c>
      <c r="G122" s="327"/>
      <c r="H122" s="327"/>
      <c r="I122" s="327"/>
      <c r="J122" s="327"/>
      <c r="K122" s="327"/>
      <c r="L122" s="327"/>
      <c r="M122" s="327"/>
      <c r="N122" s="327"/>
      <c r="O122" s="327"/>
      <c r="P122" s="327"/>
      <c r="Q122" s="327"/>
      <c r="R122" s="327"/>
      <c r="S122" s="327"/>
      <c r="T122" s="327"/>
      <c r="U122" s="327"/>
      <c r="V122" s="327"/>
      <c r="W122" s="327"/>
      <c r="X122" s="327"/>
      <c r="Y122" s="327"/>
      <c r="Z122" s="327"/>
      <c r="AA122" s="327"/>
      <c r="AB122" s="327"/>
      <c r="AC122" s="327"/>
      <c r="AD122" s="327"/>
      <c r="AE122" s="327"/>
      <c r="AF122" s="327"/>
      <c r="AG122" s="327"/>
      <c r="AH122" s="327"/>
      <c r="AI122" s="327"/>
      <c r="AJ122" s="327"/>
      <c r="AK122" s="327"/>
      <c r="AL122" s="327"/>
      <c r="AM122" s="327"/>
    </row>
    <row r="123" spans="1:53" x14ac:dyDescent="0.2">
      <c r="D123" s="227" t="s">
        <v>74</v>
      </c>
      <c r="E123" s="148" t="s">
        <v>69</v>
      </c>
      <c r="F123" s="327" t="s">
        <v>75</v>
      </c>
      <c r="G123" s="327"/>
      <c r="H123" s="327"/>
      <c r="I123" s="327"/>
      <c r="J123" s="327"/>
      <c r="K123" s="327"/>
      <c r="L123" s="327"/>
      <c r="M123" s="327"/>
      <c r="N123" s="327"/>
      <c r="O123" s="327"/>
      <c r="P123" s="327"/>
      <c r="Q123" s="327"/>
      <c r="R123" s="327"/>
      <c r="S123" s="327"/>
      <c r="T123" s="327"/>
      <c r="U123" s="327"/>
      <c r="V123" s="327"/>
      <c r="W123" s="327"/>
      <c r="X123" s="327"/>
      <c r="Y123" s="327"/>
      <c r="Z123" s="327"/>
      <c r="AA123" s="327"/>
      <c r="AB123" s="327"/>
      <c r="AC123" s="327"/>
      <c r="AD123" s="327"/>
      <c r="AE123" s="327"/>
      <c r="AF123" s="327"/>
      <c r="AG123" s="327"/>
      <c r="AH123" s="327"/>
      <c r="AI123" s="327"/>
      <c r="AJ123" s="327"/>
      <c r="AK123" s="327"/>
      <c r="AL123" s="327"/>
      <c r="AM123" s="327"/>
    </row>
    <row r="124" spans="1:53" x14ac:dyDescent="0.2">
      <c r="D124" s="227" t="s">
        <v>50</v>
      </c>
      <c r="E124" s="148" t="s">
        <v>69</v>
      </c>
      <c r="F124" s="327" t="s">
        <v>76</v>
      </c>
      <c r="G124" s="327"/>
      <c r="H124" s="327"/>
      <c r="I124" s="327"/>
      <c r="J124" s="327"/>
      <c r="K124" s="327"/>
      <c r="L124" s="327"/>
      <c r="M124" s="327"/>
      <c r="N124" s="327"/>
      <c r="O124" s="327"/>
      <c r="P124" s="327"/>
      <c r="Q124" s="327"/>
      <c r="R124" s="327"/>
      <c r="S124" s="327"/>
      <c r="T124" s="327"/>
      <c r="U124" s="327"/>
      <c r="V124" s="327"/>
      <c r="W124" s="327"/>
      <c r="X124" s="327"/>
      <c r="Y124" s="327"/>
      <c r="Z124" s="327"/>
      <c r="AA124" s="327"/>
      <c r="AB124" s="327"/>
      <c r="AC124" s="327"/>
      <c r="AD124" s="327"/>
      <c r="AE124" s="327"/>
      <c r="AF124" s="327"/>
      <c r="AG124" s="327"/>
      <c r="AH124" s="327"/>
      <c r="AI124" s="327"/>
      <c r="AJ124" s="327"/>
      <c r="AK124" s="327"/>
      <c r="AL124" s="327"/>
      <c r="AM124" s="327"/>
    </row>
    <row r="125" spans="1:53" x14ac:dyDescent="0.2">
      <c r="D125" s="227" t="s">
        <v>51</v>
      </c>
      <c r="E125" s="148" t="s">
        <v>69</v>
      </c>
      <c r="F125" s="327" t="s">
        <v>77</v>
      </c>
      <c r="G125" s="327"/>
      <c r="H125" s="327"/>
      <c r="I125" s="327"/>
      <c r="J125" s="327"/>
      <c r="K125" s="327"/>
      <c r="L125" s="327"/>
      <c r="M125" s="327"/>
      <c r="N125" s="327"/>
      <c r="O125" s="327"/>
      <c r="P125" s="327"/>
      <c r="Q125" s="327"/>
      <c r="R125" s="327"/>
      <c r="S125" s="327"/>
      <c r="T125" s="327"/>
      <c r="U125" s="327"/>
      <c r="V125" s="327"/>
      <c r="W125" s="327"/>
      <c r="X125" s="327"/>
      <c r="Y125" s="327"/>
      <c r="Z125" s="327"/>
      <c r="AA125" s="327"/>
      <c r="AB125" s="327"/>
      <c r="AC125" s="327"/>
      <c r="AD125" s="327"/>
      <c r="AE125" s="327"/>
      <c r="AF125" s="327"/>
      <c r="AG125" s="327"/>
      <c r="AH125" s="327"/>
      <c r="AI125" s="327"/>
      <c r="AJ125" s="327"/>
      <c r="AK125" s="327"/>
      <c r="AL125" s="327"/>
      <c r="AM125" s="327"/>
    </row>
    <row r="126" spans="1:53" x14ac:dyDescent="0.2">
      <c r="D126" s="227" t="s">
        <v>55</v>
      </c>
      <c r="E126" s="148" t="s">
        <v>69</v>
      </c>
      <c r="F126" s="327" t="s">
        <v>42</v>
      </c>
      <c r="G126" s="327"/>
      <c r="H126" s="327"/>
      <c r="I126" s="327"/>
      <c r="J126" s="327"/>
      <c r="K126" s="327"/>
      <c r="L126" s="327"/>
      <c r="M126" s="327"/>
      <c r="N126" s="327"/>
      <c r="O126" s="327"/>
      <c r="P126" s="327"/>
      <c r="Q126" s="327"/>
      <c r="R126" s="327"/>
      <c r="S126" s="327"/>
      <c r="T126" s="327"/>
      <c r="U126" s="327"/>
      <c r="V126" s="327"/>
      <c r="W126" s="327"/>
      <c r="X126" s="327"/>
      <c r="Y126" s="327"/>
      <c r="Z126" s="327"/>
      <c r="AA126" s="327"/>
      <c r="AB126" s="327"/>
      <c r="AC126" s="327"/>
      <c r="AD126" s="327"/>
      <c r="AE126" s="327"/>
      <c r="AF126" s="327"/>
      <c r="AG126" s="327"/>
      <c r="AH126" s="327"/>
      <c r="AI126" s="327"/>
      <c r="AJ126" s="327"/>
      <c r="AK126" s="327"/>
      <c r="AL126" s="327"/>
      <c r="AM126" s="327"/>
    </row>
    <row r="127" spans="1:53" x14ac:dyDescent="0.2">
      <c r="D127" s="227" t="s">
        <v>78</v>
      </c>
      <c r="E127" s="148" t="s">
        <v>69</v>
      </c>
      <c r="F127" s="327" t="s">
        <v>79</v>
      </c>
      <c r="G127" s="327"/>
      <c r="H127" s="327"/>
      <c r="I127" s="327"/>
      <c r="J127" s="327"/>
      <c r="K127" s="327"/>
      <c r="L127" s="327"/>
      <c r="M127" s="327"/>
      <c r="N127" s="327"/>
      <c r="O127" s="327"/>
      <c r="P127" s="327"/>
      <c r="Q127" s="327"/>
      <c r="R127" s="327"/>
      <c r="S127" s="327"/>
      <c r="T127" s="327"/>
      <c r="U127" s="327"/>
      <c r="V127" s="327"/>
      <c r="W127" s="327"/>
      <c r="X127" s="327"/>
      <c r="Y127" s="327"/>
      <c r="Z127" s="327"/>
      <c r="AA127" s="327"/>
      <c r="AB127" s="327"/>
      <c r="AC127" s="327"/>
      <c r="AD127" s="327"/>
      <c r="AE127" s="327"/>
      <c r="AF127" s="327"/>
      <c r="AG127" s="327"/>
      <c r="AH127" s="327"/>
      <c r="AI127" s="327"/>
      <c r="AJ127" s="327"/>
      <c r="AK127" s="327"/>
      <c r="AL127" s="327"/>
      <c r="AM127" s="327"/>
    </row>
    <row r="128" spans="1:53" x14ac:dyDescent="0.2">
      <c r="D128" s="227" t="s">
        <v>56</v>
      </c>
      <c r="E128" s="148" t="s">
        <v>69</v>
      </c>
      <c r="F128" s="327" t="s">
        <v>80</v>
      </c>
      <c r="G128" s="327"/>
      <c r="H128" s="327"/>
      <c r="I128" s="327"/>
      <c r="J128" s="327"/>
      <c r="K128" s="327"/>
      <c r="L128" s="327"/>
      <c r="M128" s="327"/>
      <c r="N128" s="327"/>
      <c r="O128" s="327"/>
      <c r="P128" s="327"/>
      <c r="Q128" s="327"/>
      <c r="R128" s="327"/>
      <c r="S128" s="327"/>
      <c r="T128" s="327"/>
      <c r="U128" s="327"/>
      <c r="V128" s="327"/>
      <c r="W128" s="327"/>
      <c r="X128" s="327"/>
      <c r="Y128" s="327"/>
      <c r="Z128" s="327"/>
      <c r="AA128" s="327"/>
      <c r="AB128" s="327"/>
      <c r="AC128" s="327"/>
      <c r="AD128" s="327"/>
      <c r="AE128" s="327"/>
      <c r="AF128" s="327"/>
      <c r="AG128" s="327"/>
      <c r="AH128" s="327"/>
      <c r="AI128" s="327"/>
      <c r="AJ128" s="327"/>
      <c r="AK128" s="327"/>
      <c r="AL128" s="327"/>
      <c r="AM128" s="327"/>
    </row>
    <row r="129" spans="4:39" x14ac:dyDescent="0.2">
      <c r="D129" s="227" t="s">
        <v>57</v>
      </c>
      <c r="E129" s="148" t="s">
        <v>69</v>
      </c>
      <c r="F129" s="327" t="s">
        <v>81</v>
      </c>
      <c r="G129" s="327"/>
      <c r="H129" s="327"/>
      <c r="I129" s="327"/>
      <c r="J129" s="327"/>
      <c r="K129" s="327"/>
      <c r="L129" s="327"/>
      <c r="M129" s="327"/>
      <c r="N129" s="327"/>
      <c r="O129" s="327"/>
      <c r="P129" s="327"/>
      <c r="Q129" s="327"/>
      <c r="R129" s="327"/>
      <c r="S129" s="327"/>
      <c r="T129" s="327"/>
      <c r="U129" s="327"/>
      <c r="V129" s="327"/>
      <c r="W129" s="327"/>
      <c r="X129" s="327"/>
      <c r="Y129" s="327"/>
      <c r="Z129" s="327"/>
      <c r="AA129" s="327"/>
      <c r="AB129" s="327"/>
      <c r="AC129" s="327"/>
      <c r="AD129" s="327"/>
      <c r="AE129" s="327"/>
      <c r="AF129" s="327"/>
      <c r="AG129" s="327"/>
      <c r="AH129" s="327"/>
      <c r="AI129" s="327"/>
      <c r="AJ129" s="327"/>
      <c r="AK129" s="327"/>
      <c r="AL129" s="327"/>
      <c r="AM129" s="327"/>
    </row>
    <row r="130" spans="4:39" x14ac:dyDescent="0.2">
      <c r="D130" s="227" t="s">
        <v>53</v>
      </c>
      <c r="E130" s="148" t="s">
        <v>69</v>
      </c>
      <c r="F130" s="327" t="s">
        <v>82</v>
      </c>
      <c r="G130" s="327"/>
      <c r="H130" s="327"/>
      <c r="I130" s="327"/>
      <c r="J130" s="327"/>
      <c r="K130" s="327"/>
      <c r="L130" s="327"/>
      <c r="M130" s="327"/>
      <c r="N130" s="327"/>
      <c r="O130" s="327"/>
      <c r="P130" s="327"/>
      <c r="Q130" s="327"/>
      <c r="R130" s="327"/>
      <c r="S130" s="327"/>
      <c r="T130" s="327"/>
      <c r="U130" s="327"/>
      <c r="V130" s="327"/>
      <c r="W130" s="327"/>
      <c r="X130" s="327"/>
      <c r="Y130" s="327"/>
      <c r="Z130" s="327"/>
      <c r="AA130" s="327"/>
      <c r="AB130" s="327"/>
      <c r="AC130" s="327"/>
      <c r="AD130" s="327"/>
      <c r="AE130" s="327"/>
      <c r="AF130" s="327"/>
      <c r="AG130" s="327"/>
      <c r="AH130" s="327"/>
      <c r="AI130" s="327"/>
      <c r="AJ130" s="327"/>
      <c r="AK130" s="327"/>
      <c r="AL130" s="327"/>
      <c r="AM130" s="327"/>
    </row>
    <row r="131" spans="4:39" x14ac:dyDescent="0.2">
      <c r="D131" s="227" t="s">
        <v>58</v>
      </c>
      <c r="E131" s="148" t="s">
        <v>69</v>
      </c>
      <c r="F131" s="327" t="s">
        <v>45</v>
      </c>
      <c r="G131" s="327"/>
      <c r="H131" s="327"/>
      <c r="I131" s="327"/>
      <c r="J131" s="327"/>
      <c r="K131" s="327"/>
      <c r="L131" s="327"/>
      <c r="M131" s="327"/>
      <c r="N131" s="327"/>
      <c r="O131" s="327"/>
      <c r="P131" s="327"/>
      <c r="Q131" s="327"/>
      <c r="R131" s="327"/>
      <c r="S131" s="327"/>
      <c r="T131" s="327"/>
      <c r="U131" s="327"/>
      <c r="V131" s="327"/>
      <c r="W131" s="327"/>
      <c r="X131" s="327"/>
      <c r="Y131" s="327"/>
      <c r="Z131" s="327"/>
      <c r="AA131" s="327"/>
      <c r="AB131" s="327"/>
      <c r="AC131" s="327"/>
      <c r="AD131" s="327"/>
      <c r="AE131" s="327"/>
      <c r="AF131" s="327"/>
      <c r="AG131" s="327"/>
      <c r="AH131" s="327"/>
      <c r="AI131" s="327"/>
      <c r="AJ131" s="327"/>
      <c r="AK131" s="327"/>
      <c r="AL131" s="327"/>
      <c r="AM131" s="327"/>
    </row>
    <row r="132" spans="4:39" x14ac:dyDescent="0.2">
      <c r="D132" s="227" t="s">
        <v>59</v>
      </c>
      <c r="E132" s="148" t="s">
        <v>69</v>
      </c>
      <c r="F132" s="327" t="s">
        <v>46</v>
      </c>
      <c r="G132" s="327"/>
      <c r="H132" s="327"/>
      <c r="I132" s="327"/>
      <c r="J132" s="327"/>
      <c r="K132" s="327"/>
      <c r="L132" s="327"/>
      <c r="M132" s="327"/>
      <c r="N132" s="327"/>
      <c r="O132" s="327"/>
      <c r="P132" s="327"/>
      <c r="Q132" s="327"/>
      <c r="R132" s="327"/>
      <c r="S132" s="327"/>
      <c r="T132" s="327"/>
      <c r="U132" s="327"/>
      <c r="V132" s="327"/>
      <c r="W132" s="327"/>
      <c r="X132" s="327"/>
      <c r="Y132" s="327"/>
      <c r="Z132" s="327"/>
      <c r="AA132" s="327"/>
      <c r="AB132" s="327"/>
      <c r="AC132" s="327"/>
      <c r="AD132" s="327"/>
      <c r="AE132" s="327"/>
      <c r="AF132" s="327"/>
      <c r="AG132" s="327"/>
      <c r="AH132" s="327"/>
      <c r="AI132" s="327"/>
      <c r="AJ132" s="327"/>
      <c r="AK132" s="327"/>
      <c r="AL132" s="327"/>
      <c r="AM132" s="327"/>
    </row>
    <row r="133" spans="4:39" ht="13.5" thickBot="1" x14ac:dyDescent="0.25">
      <c r="D133" s="227" t="s">
        <v>54</v>
      </c>
      <c r="E133" s="148" t="s">
        <v>69</v>
      </c>
      <c r="F133" s="327" t="s">
        <v>83</v>
      </c>
      <c r="G133" s="327"/>
      <c r="H133" s="327"/>
      <c r="I133" s="327"/>
      <c r="J133" s="327"/>
      <c r="K133" s="327"/>
      <c r="L133" s="327"/>
      <c r="M133" s="327"/>
      <c r="N133" s="327"/>
      <c r="O133" s="327"/>
      <c r="P133" s="327"/>
      <c r="Q133" s="327"/>
      <c r="R133" s="327"/>
      <c r="S133" s="327"/>
      <c r="T133" s="327"/>
      <c r="U133" s="327"/>
      <c r="V133" s="327"/>
      <c r="W133" s="327"/>
      <c r="X133" s="327"/>
      <c r="Y133" s="327"/>
      <c r="Z133" s="327"/>
      <c r="AA133" s="327"/>
      <c r="AB133" s="327"/>
      <c r="AC133" s="327"/>
      <c r="AD133" s="327"/>
      <c r="AE133" s="327"/>
      <c r="AF133" s="327"/>
      <c r="AG133" s="327"/>
      <c r="AH133" s="327"/>
      <c r="AI133" s="327"/>
      <c r="AJ133" s="327"/>
      <c r="AK133" s="327"/>
      <c r="AL133" s="327"/>
      <c r="AM133" s="327"/>
    </row>
    <row r="134" spans="4:39" ht="13.5" thickBot="1" x14ac:dyDescent="0.25">
      <c r="D134" s="228" t="s">
        <v>497</v>
      </c>
      <c r="E134" s="148" t="s">
        <v>69</v>
      </c>
      <c r="F134" s="327" t="s">
        <v>47</v>
      </c>
      <c r="G134" s="327"/>
      <c r="H134" s="327"/>
      <c r="I134" s="327"/>
      <c r="J134" s="327"/>
      <c r="K134" s="327"/>
      <c r="L134" s="327"/>
      <c r="M134" s="327"/>
      <c r="N134" s="327"/>
      <c r="O134" s="327"/>
      <c r="P134" s="327"/>
      <c r="Q134" s="327"/>
      <c r="R134" s="327"/>
      <c r="S134" s="327"/>
      <c r="T134" s="327"/>
      <c r="U134" s="327"/>
      <c r="V134" s="327"/>
      <c r="W134" s="327"/>
      <c r="X134" s="327"/>
      <c r="Y134" s="327"/>
      <c r="Z134" s="327"/>
      <c r="AA134" s="327"/>
      <c r="AB134" s="327"/>
      <c r="AC134" s="327"/>
      <c r="AD134" s="327"/>
      <c r="AE134" s="327"/>
      <c r="AF134" s="327"/>
      <c r="AG134" s="327"/>
      <c r="AH134" s="327"/>
      <c r="AI134" s="327"/>
      <c r="AJ134" s="327"/>
      <c r="AK134" s="327"/>
      <c r="AL134" s="327"/>
      <c r="AM134" s="327"/>
    </row>
    <row r="135" spans="4:39" x14ac:dyDescent="0.2">
      <c r="D135" s="227" t="s">
        <v>60</v>
      </c>
      <c r="E135" s="148" t="s">
        <v>69</v>
      </c>
      <c r="F135" s="327" t="s">
        <v>48</v>
      </c>
      <c r="G135" s="327"/>
      <c r="H135" s="327"/>
      <c r="I135" s="327"/>
      <c r="J135" s="327"/>
      <c r="K135" s="327"/>
      <c r="L135" s="327"/>
      <c r="M135" s="327"/>
      <c r="N135" s="327"/>
      <c r="O135" s="327"/>
      <c r="P135" s="327"/>
      <c r="Q135" s="327"/>
      <c r="R135" s="327"/>
      <c r="S135" s="327"/>
      <c r="T135" s="327"/>
      <c r="U135" s="327"/>
      <c r="V135" s="327"/>
      <c r="W135" s="327"/>
      <c r="X135" s="327"/>
      <c r="Y135" s="327"/>
      <c r="Z135" s="327"/>
      <c r="AA135" s="327"/>
      <c r="AB135" s="327"/>
      <c r="AC135" s="327"/>
      <c r="AD135" s="327"/>
      <c r="AE135" s="327"/>
      <c r="AF135" s="327"/>
      <c r="AG135" s="327"/>
      <c r="AH135" s="327"/>
      <c r="AI135" s="327"/>
      <c r="AJ135" s="327"/>
      <c r="AK135" s="327"/>
      <c r="AL135" s="327"/>
      <c r="AM135" s="327"/>
    </row>
    <row r="136" spans="4:39" x14ac:dyDescent="0.2">
      <c r="E136" s="149"/>
    </row>
    <row r="137" spans="4:39" x14ac:dyDescent="0.2">
      <c r="E137" s="149"/>
    </row>
    <row r="138" spans="4:39" x14ac:dyDescent="0.2">
      <c r="E138" s="149"/>
    </row>
    <row r="139" spans="4:39" x14ac:dyDescent="0.2">
      <c r="E139" s="149"/>
    </row>
  </sheetData>
  <autoFilter ref="A8:BA112"/>
  <mergeCells count="598">
    <mergeCell ref="A37:A40"/>
    <mergeCell ref="B37:B40"/>
    <mergeCell ref="C37:C40"/>
    <mergeCell ref="A17:A20"/>
    <mergeCell ref="B17:B20"/>
    <mergeCell ref="C17:C20"/>
    <mergeCell ref="D17:D20"/>
    <mergeCell ref="AK17:AK20"/>
    <mergeCell ref="A21:A24"/>
    <mergeCell ref="B21:B24"/>
    <mergeCell ref="C21:C24"/>
    <mergeCell ref="D21:D24"/>
    <mergeCell ref="AK21:AK24"/>
    <mergeCell ref="D37:D40"/>
    <mergeCell ref="AK37:AK40"/>
    <mergeCell ref="H5:Q5"/>
    <mergeCell ref="R5:AK5"/>
    <mergeCell ref="A6:A7"/>
    <mergeCell ref="B6:B7"/>
    <mergeCell ref="C6:C7"/>
    <mergeCell ref="D6:D7"/>
    <mergeCell ref="E6:E7"/>
    <mergeCell ref="F6:AJ6"/>
    <mergeCell ref="AK6:AK7"/>
    <mergeCell ref="A3:O3"/>
    <mergeCell ref="AE3:AG3"/>
    <mergeCell ref="AH3:AJ3"/>
    <mergeCell ref="AL3:AN3"/>
    <mergeCell ref="AO3:AQ3"/>
    <mergeCell ref="I4:U4"/>
    <mergeCell ref="A1:O1"/>
    <mergeCell ref="AE1:AJ1"/>
    <mergeCell ref="AL1:AN2"/>
    <mergeCell ref="AO1:AQ2"/>
    <mergeCell ref="AE2:AG2"/>
    <mergeCell ref="AH2:AJ2"/>
    <mergeCell ref="AX6:AX7"/>
    <mergeCell ref="AY6:AY7"/>
    <mergeCell ref="AZ6:AZ7"/>
    <mergeCell ref="BA6:BA7"/>
    <mergeCell ref="A9:A12"/>
    <mergeCell ref="B9:B12"/>
    <mergeCell ref="C9:C12"/>
    <mergeCell ref="D9:D12"/>
    <mergeCell ref="AK9:AK12"/>
    <mergeCell ref="AL9:AL12"/>
    <mergeCell ref="AR6:AR7"/>
    <mergeCell ref="AS6:AS7"/>
    <mergeCell ref="AT6:AT7"/>
    <mergeCell ref="AU6:AU7"/>
    <mergeCell ref="AV6:AV7"/>
    <mergeCell ref="AW6:AW7"/>
    <mergeCell ref="AL6:AL7"/>
    <mergeCell ref="AM6:AM7"/>
    <mergeCell ref="AN6:AN7"/>
    <mergeCell ref="AO6:AO7"/>
    <mergeCell ref="AP6:AP7"/>
    <mergeCell ref="AQ6:AQ7"/>
    <mergeCell ref="AY9:AY12"/>
    <mergeCell ref="AZ9:AZ12"/>
    <mergeCell ref="BA9:BA12"/>
    <mergeCell ref="A13:A16"/>
    <mergeCell ref="B13:B16"/>
    <mergeCell ref="C13:C16"/>
    <mergeCell ref="D13:D16"/>
    <mergeCell ref="AK13:AK16"/>
    <mergeCell ref="AL13:AL16"/>
    <mergeCell ref="AM13:AM16"/>
    <mergeCell ref="AS9:AS12"/>
    <mergeCell ref="AT9:AT12"/>
    <mergeCell ref="AU9:AU12"/>
    <mergeCell ref="AV9:AV12"/>
    <mergeCell ref="AW9:AW12"/>
    <mergeCell ref="AX9:AX12"/>
    <mergeCell ref="AM9:AM12"/>
    <mergeCell ref="AN9:AN12"/>
    <mergeCell ref="AO9:AO12"/>
    <mergeCell ref="AP9:AP12"/>
    <mergeCell ref="AQ9:AQ12"/>
    <mergeCell ref="AR9:AR12"/>
    <mergeCell ref="AZ13:AZ16"/>
    <mergeCell ref="BA13:BA16"/>
    <mergeCell ref="AU13:AU16"/>
    <mergeCell ref="AV13:AV16"/>
    <mergeCell ref="AL17:AL20"/>
    <mergeCell ref="AM17:AM20"/>
    <mergeCell ref="AN17:AN20"/>
    <mergeCell ref="AT13:AT16"/>
    <mergeCell ref="AO17:AO20"/>
    <mergeCell ref="AW13:AW16"/>
    <mergeCell ref="AX13:AX16"/>
    <mergeCell ref="AY13:AY16"/>
    <mergeCell ref="AN13:AN16"/>
    <mergeCell ref="AO13:AO16"/>
    <mergeCell ref="AP13:AP16"/>
    <mergeCell ref="AQ13:AQ16"/>
    <mergeCell ref="AR13:AR16"/>
    <mergeCell ref="AS13:AS16"/>
    <mergeCell ref="AZ21:AZ24"/>
    <mergeCell ref="BA21:BA24"/>
    <mergeCell ref="AP21:AP24"/>
    <mergeCell ref="AQ21:AQ24"/>
    <mergeCell ref="AR21:AR24"/>
    <mergeCell ref="AS21:AS24"/>
    <mergeCell ref="AT21:AT24"/>
    <mergeCell ref="AU21:AU24"/>
    <mergeCell ref="AS17:AS20"/>
    <mergeCell ref="AT17:AT20"/>
    <mergeCell ref="BA17:BA20"/>
    <mergeCell ref="AU17:AU20"/>
    <mergeCell ref="AV17:AV20"/>
    <mergeCell ref="AW17:AW20"/>
    <mergeCell ref="AX17:AX20"/>
    <mergeCell ref="AY17:AY20"/>
    <mergeCell ref="AZ17:AZ20"/>
    <mergeCell ref="AP17:AP20"/>
    <mergeCell ref="AQ17:AQ20"/>
    <mergeCell ref="AR17:AR20"/>
    <mergeCell ref="AV21:AV24"/>
    <mergeCell ref="AW21:AW24"/>
    <mergeCell ref="AX21:AX24"/>
    <mergeCell ref="AY21:AY24"/>
    <mergeCell ref="AL21:AL24"/>
    <mergeCell ref="AM21:AM24"/>
    <mergeCell ref="AN21:AN24"/>
    <mergeCell ref="AO21:AO24"/>
    <mergeCell ref="AY25:AY28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S25:AS28"/>
    <mergeCell ref="AT25:AT28"/>
    <mergeCell ref="AU25:AU28"/>
    <mergeCell ref="AV25:AV28"/>
    <mergeCell ref="AW25:AW28"/>
    <mergeCell ref="AX25:AX28"/>
    <mergeCell ref="AM25:AM28"/>
    <mergeCell ref="AN25:AN28"/>
    <mergeCell ref="AO25:AO28"/>
    <mergeCell ref="AP25:AP28"/>
    <mergeCell ref="AQ25:AQ28"/>
    <mergeCell ref="AR25:AR28"/>
    <mergeCell ref="A25:A28"/>
    <mergeCell ref="B25:B28"/>
    <mergeCell ref="C25:C28"/>
    <mergeCell ref="D25:D28"/>
    <mergeCell ref="AK25:AK28"/>
    <mergeCell ref="AL25:AL28"/>
    <mergeCell ref="AS33:AS36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T29:AT32"/>
    <mergeCell ref="AU29:AU32"/>
    <mergeCell ref="AV29:AV32"/>
    <mergeCell ref="AW29:AW32"/>
    <mergeCell ref="AX29:AX32"/>
    <mergeCell ref="AY29:AY32"/>
    <mergeCell ref="AN29:AN32"/>
    <mergeCell ref="AO29:AO32"/>
    <mergeCell ref="AP29:AP32"/>
    <mergeCell ref="AQ29:AQ32"/>
    <mergeCell ref="AR29:AR32"/>
    <mergeCell ref="AS29:AS32"/>
    <mergeCell ref="AX37:AX40"/>
    <mergeCell ref="AY37:AY40"/>
    <mergeCell ref="AZ37:AZ40"/>
    <mergeCell ref="AP33:AP36"/>
    <mergeCell ref="AQ33:AQ36"/>
    <mergeCell ref="AR33:AR36"/>
    <mergeCell ref="BA37:BA40"/>
    <mergeCell ref="AP37:AP40"/>
    <mergeCell ref="AQ37:AQ40"/>
    <mergeCell ref="AR37:AR40"/>
    <mergeCell ref="AS37:AS40"/>
    <mergeCell ref="AT37:AT40"/>
    <mergeCell ref="AU37:AU40"/>
    <mergeCell ref="BA33:BA36"/>
    <mergeCell ref="AX33:AX36"/>
    <mergeCell ref="AY33:AY36"/>
    <mergeCell ref="AZ33:AZ36"/>
    <mergeCell ref="AT33:AT36"/>
    <mergeCell ref="AL37:AL40"/>
    <mergeCell ref="AM37:AM40"/>
    <mergeCell ref="AN37:AN40"/>
    <mergeCell ref="AO37:AO40"/>
    <mergeCell ref="AU33:AU36"/>
    <mergeCell ref="AV33:AV36"/>
    <mergeCell ref="AW33:AW36"/>
    <mergeCell ref="AO33:AO36"/>
    <mergeCell ref="AV37:AV40"/>
    <mergeCell ref="AW37:AW40"/>
    <mergeCell ref="AY41:AY44"/>
    <mergeCell ref="AZ41:AZ44"/>
    <mergeCell ref="BA41:BA44"/>
    <mergeCell ref="A45:A48"/>
    <mergeCell ref="B45:B48"/>
    <mergeCell ref="C45:C48"/>
    <mergeCell ref="D45:D48"/>
    <mergeCell ref="AK45:AK48"/>
    <mergeCell ref="AL45:AL48"/>
    <mergeCell ref="AM45:AM48"/>
    <mergeCell ref="AS41:AS44"/>
    <mergeCell ref="AT41:AT44"/>
    <mergeCell ref="AU41:AU44"/>
    <mergeCell ref="AV41:AV44"/>
    <mergeCell ref="AW41:AW44"/>
    <mergeCell ref="AX41:AX44"/>
    <mergeCell ref="AM41:AM44"/>
    <mergeCell ref="AN41:AN44"/>
    <mergeCell ref="AO41:AO44"/>
    <mergeCell ref="AP41:AP44"/>
    <mergeCell ref="AQ41:AQ44"/>
    <mergeCell ref="AR41:AR44"/>
    <mergeCell ref="A41:A44"/>
    <mergeCell ref="B41:B44"/>
    <mergeCell ref="C41:C44"/>
    <mergeCell ref="D41:D44"/>
    <mergeCell ref="AK41:AK44"/>
    <mergeCell ref="AL41:AL44"/>
    <mergeCell ref="AS49:AS52"/>
    <mergeCell ref="AT49:AT52"/>
    <mergeCell ref="AZ45:AZ48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T45:AT48"/>
    <mergeCell ref="AU45:AU48"/>
    <mergeCell ref="AV45:AV48"/>
    <mergeCell ref="AW45:AW48"/>
    <mergeCell ref="AX45:AX48"/>
    <mergeCell ref="AY45:AY48"/>
    <mergeCell ref="AN45:AN48"/>
    <mergeCell ref="AO45:AO48"/>
    <mergeCell ref="AP45:AP48"/>
    <mergeCell ref="AQ45:AQ48"/>
    <mergeCell ref="AR45:AR48"/>
    <mergeCell ref="AS45:AS48"/>
    <mergeCell ref="AV53:AV56"/>
    <mergeCell ref="AW53:AW56"/>
    <mergeCell ref="AX53:AX56"/>
    <mergeCell ref="AY53:AY56"/>
    <mergeCell ref="AZ53:AZ56"/>
    <mergeCell ref="AP49:AP52"/>
    <mergeCell ref="AQ49:AQ52"/>
    <mergeCell ref="AR49:AR52"/>
    <mergeCell ref="BA53:BA56"/>
    <mergeCell ref="AP53:AP56"/>
    <mergeCell ref="AQ53:AQ56"/>
    <mergeCell ref="AR53:AR56"/>
    <mergeCell ref="AS53:AS56"/>
    <mergeCell ref="AT53:AT56"/>
    <mergeCell ref="AU53:AU56"/>
    <mergeCell ref="BA49:BA52"/>
    <mergeCell ref="A53:A56"/>
    <mergeCell ref="B53:B56"/>
    <mergeCell ref="C53:C56"/>
    <mergeCell ref="D53:D56"/>
    <mergeCell ref="AK53:AK56"/>
    <mergeCell ref="AL53:AL56"/>
    <mergeCell ref="AM53:AM56"/>
    <mergeCell ref="AN53:AN56"/>
    <mergeCell ref="AO53:AO56"/>
    <mergeCell ref="AU49:AU52"/>
    <mergeCell ref="AV49:AV52"/>
    <mergeCell ref="AW49:AW52"/>
    <mergeCell ref="AX49:AX52"/>
    <mergeCell ref="AY49:AY52"/>
    <mergeCell ref="AZ49:AZ52"/>
    <mergeCell ref="AO49:AO52"/>
    <mergeCell ref="AY57:AY60"/>
    <mergeCell ref="AZ57:AZ60"/>
    <mergeCell ref="BA57:BA60"/>
    <mergeCell ref="A61:A64"/>
    <mergeCell ref="B61:B64"/>
    <mergeCell ref="C61:C64"/>
    <mergeCell ref="D61:D64"/>
    <mergeCell ref="AK61:AK64"/>
    <mergeCell ref="AL61:AL64"/>
    <mergeCell ref="AM61:AM64"/>
    <mergeCell ref="AS57:AS60"/>
    <mergeCell ref="AT57:AT60"/>
    <mergeCell ref="AU57:AU60"/>
    <mergeCell ref="AV57:AV60"/>
    <mergeCell ref="AW57:AW60"/>
    <mergeCell ref="AX57:AX60"/>
    <mergeCell ref="AM57:AM60"/>
    <mergeCell ref="AN57:AN60"/>
    <mergeCell ref="AO57:AO60"/>
    <mergeCell ref="AP57:AP60"/>
    <mergeCell ref="AQ57:AQ60"/>
    <mergeCell ref="AR57:AR60"/>
    <mergeCell ref="A57:A60"/>
    <mergeCell ref="B57:B60"/>
    <mergeCell ref="C57:C60"/>
    <mergeCell ref="D57:D60"/>
    <mergeCell ref="AK57:AK60"/>
    <mergeCell ref="AL57:AL60"/>
    <mergeCell ref="AS65:AS68"/>
    <mergeCell ref="AT65:AT68"/>
    <mergeCell ref="AZ61:AZ64"/>
    <mergeCell ref="BA61:BA64"/>
    <mergeCell ref="A65:A68"/>
    <mergeCell ref="B65:B68"/>
    <mergeCell ref="C65:C68"/>
    <mergeCell ref="D65:D68"/>
    <mergeCell ref="AK65:AK68"/>
    <mergeCell ref="AL65:AL68"/>
    <mergeCell ref="AM65:AM68"/>
    <mergeCell ref="AN65:AN68"/>
    <mergeCell ref="AT61:AT64"/>
    <mergeCell ref="AU61:AU64"/>
    <mergeCell ref="AV61:AV64"/>
    <mergeCell ref="AW61:AW64"/>
    <mergeCell ref="AX61:AX64"/>
    <mergeCell ref="AY61:AY64"/>
    <mergeCell ref="AN61:AN64"/>
    <mergeCell ref="AO61:AO64"/>
    <mergeCell ref="AP61:AP64"/>
    <mergeCell ref="AQ61:AQ64"/>
    <mergeCell ref="AR61:AR64"/>
    <mergeCell ref="AS61:AS64"/>
    <mergeCell ref="AV69:AV72"/>
    <mergeCell ref="AW69:AW72"/>
    <mergeCell ref="AX69:AX72"/>
    <mergeCell ref="AY69:AY72"/>
    <mergeCell ref="AZ69:AZ72"/>
    <mergeCell ref="AP65:AP68"/>
    <mergeCell ref="AQ65:AQ68"/>
    <mergeCell ref="AR65:AR68"/>
    <mergeCell ref="BA69:BA72"/>
    <mergeCell ref="AP69:AP72"/>
    <mergeCell ref="AQ69:AQ72"/>
    <mergeCell ref="AR69:AR72"/>
    <mergeCell ref="AS69:AS72"/>
    <mergeCell ref="AT69:AT72"/>
    <mergeCell ref="AU69:AU72"/>
    <mergeCell ref="BA65:BA68"/>
    <mergeCell ref="A69:A72"/>
    <mergeCell ref="B69:B72"/>
    <mergeCell ref="C69:C72"/>
    <mergeCell ref="D69:D72"/>
    <mergeCell ref="AK69:AK72"/>
    <mergeCell ref="AL69:AL72"/>
    <mergeCell ref="AM69:AM72"/>
    <mergeCell ref="AN69:AN72"/>
    <mergeCell ref="AO69:AO72"/>
    <mergeCell ref="AU65:AU68"/>
    <mergeCell ref="AV65:AV68"/>
    <mergeCell ref="AW65:AW68"/>
    <mergeCell ref="AX65:AX68"/>
    <mergeCell ref="AY65:AY68"/>
    <mergeCell ref="AZ65:AZ68"/>
    <mergeCell ref="AO65:AO68"/>
    <mergeCell ref="AY73:AY76"/>
    <mergeCell ref="AZ73:AZ76"/>
    <mergeCell ref="BA73:BA76"/>
    <mergeCell ref="A77:A80"/>
    <mergeCell ref="B77:B80"/>
    <mergeCell ref="C77:C80"/>
    <mergeCell ref="D77:D80"/>
    <mergeCell ref="AK77:AK80"/>
    <mergeCell ref="AL77:AL80"/>
    <mergeCell ref="AM77:AM80"/>
    <mergeCell ref="AS73:AS76"/>
    <mergeCell ref="AT73:AT76"/>
    <mergeCell ref="AU73:AU76"/>
    <mergeCell ref="AV73:AV76"/>
    <mergeCell ref="AW73:AW76"/>
    <mergeCell ref="AX73:AX76"/>
    <mergeCell ref="AM73:AM76"/>
    <mergeCell ref="AN73:AN76"/>
    <mergeCell ref="AO73:AO76"/>
    <mergeCell ref="AP73:AP76"/>
    <mergeCell ref="AQ73:AQ76"/>
    <mergeCell ref="AR73:AR76"/>
    <mergeCell ref="A73:A76"/>
    <mergeCell ref="B73:B76"/>
    <mergeCell ref="C73:C76"/>
    <mergeCell ref="D73:D76"/>
    <mergeCell ref="AK73:AK76"/>
    <mergeCell ref="AL73:AL76"/>
    <mergeCell ref="AS81:AS84"/>
    <mergeCell ref="AT81:AT84"/>
    <mergeCell ref="AZ77:AZ80"/>
    <mergeCell ref="BA77:BA80"/>
    <mergeCell ref="A81:A84"/>
    <mergeCell ref="B81:B84"/>
    <mergeCell ref="C81:C84"/>
    <mergeCell ref="D81:D84"/>
    <mergeCell ref="AK81:AK84"/>
    <mergeCell ref="AL81:AL84"/>
    <mergeCell ref="AM81:AM84"/>
    <mergeCell ref="AN81:AN84"/>
    <mergeCell ref="AT77:AT80"/>
    <mergeCell ref="AU77:AU80"/>
    <mergeCell ref="AV77:AV80"/>
    <mergeCell ref="AW77:AW80"/>
    <mergeCell ref="AX77:AX80"/>
    <mergeCell ref="AY77:AY80"/>
    <mergeCell ref="AN77:AN80"/>
    <mergeCell ref="AO77:AO80"/>
    <mergeCell ref="AP77:AP80"/>
    <mergeCell ref="AQ77:AQ80"/>
    <mergeCell ref="AR77:AR80"/>
    <mergeCell ref="AS77:AS80"/>
    <mergeCell ref="AV85:AV88"/>
    <mergeCell ref="AW85:AW88"/>
    <mergeCell ref="AX85:AX88"/>
    <mergeCell ref="AY85:AY88"/>
    <mergeCell ref="AZ85:AZ88"/>
    <mergeCell ref="AP81:AP84"/>
    <mergeCell ref="AQ81:AQ84"/>
    <mergeCell ref="AR81:AR84"/>
    <mergeCell ref="BA85:BA88"/>
    <mergeCell ref="AP85:AP88"/>
    <mergeCell ref="AQ85:AQ88"/>
    <mergeCell ref="AR85:AR88"/>
    <mergeCell ref="AS85:AS88"/>
    <mergeCell ref="AT85:AT88"/>
    <mergeCell ref="AU85:AU88"/>
    <mergeCell ref="BA81:BA84"/>
    <mergeCell ref="A85:A88"/>
    <mergeCell ref="B85:B88"/>
    <mergeCell ref="C85:C88"/>
    <mergeCell ref="D85:D88"/>
    <mergeCell ref="AK85:AK88"/>
    <mergeCell ref="AL85:AL88"/>
    <mergeCell ref="AM85:AM88"/>
    <mergeCell ref="AN85:AN88"/>
    <mergeCell ref="AO85:AO88"/>
    <mergeCell ref="AU81:AU84"/>
    <mergeCell ref="AV81:AV84"/>
    <mergeCell ref="AW81:AW84"/>
    <mergeCell ref="AX81:AX84"/>
    <mergeCell ref="AY81:AY84"/>
    <mergeCell ref="AZ81:AZ84"/>
    <mergeCell ref="AO81:AO84"/>
    <mergeCell ref="AY89:AY92"/>
    <mergeCell ref="AZ89:AZ92"/>
    <mergeCell ref="BA89:BA92"/>
    <mergeCell ref="A93:A96"/>
    <mergeCell ref="B93:B96"/>
    <mergeCell ref="C93:C96"/>
    <mergeCell ref="D93:D96"/>
    <mergeCell ref="AK93:AK96"/>
    <mergeCell ref="AL93:AL96"/>
    <mergeCell ref="AM93:AM96"/>
    <mergeCell ref="AS89:AS92"/>
    <mergeCell ref="AT89:AT92"/>
    <mergeCell ref="AU89:AU92"/>
    <mergeCell ref="AV89:AV92"/>
    <mergeCell ref="AW89:AW92"/>
    <mergeCell ref="AX89:AX92"/>
    <mergeCell ref="AM89:AM92"/>
    <mergeCell ref="AN89:AN92"/>
    <mergeCell ref="AO89:AO92"/>
    <mergeCell ref="AP89:AP92"/>
    <mergeCell ref="AQ89:AQ92"/>
    <mergeCell ref="AR89:AR92"/>
    <mergeCell ref="A89:A92"/>
    <mergeCell ref="B89:B92"/>
    <mergeCell ref="C89:C92"/>
    <mergeCell ref="D89:D92"/>
    <mergeCell ref="AK89:AK92"/>
    <mergeCell ref="AL89:AL92"/>
    <mergeCell ref="AS97:AS100"/>
    <mergeCell ref="AT97:AT100"/>
    <mergeCell ref="AZ93:AZ96"/>
    <mergeCell ref="BA93:BA96"/>
    <mergeCell ref="A97:A100"/>
    <mergeCell ref="B97:B100"/>
    <mergeCell ref="C97:C100"/>
    <mergeCell ref="D97:D100"/>
    <mergeCell ref="AK97:AK100"/>
    <mergeCell ref="AL97:AL100"/>
    <mergeCell ref="AM97:AM100"/>
    <mergeCell ref="AN97:AN100"/>
    <mergeCell ref="AT93:AT96"/>
    <mergeCell ref="AU93:AU96"/>
    <mergeCell ref="AV93:AV96"/>
    <mergeCell ref="AW93:AW96"/>
    <mergeCell ref="AX93:AX96"/>
    <mergeCell ref="AY93:AY96"/>
    <mergeCell ref="AN93:AN96"/>
    <mergeCell ref="AO93:AO96"/>
    <mergeCell ref="AP93:AP96"/>
    <mergeCell ref="AQ93:AQ96"/>
    <mergeCell ref="AR93:AR96"/>
    <mergeCell ref="AS93:AS96"/>
    <mergeCell ref="AV101:AV104"/>
    <mergeCell ref="AW101:AW104"/>
    <mergeCell ref="AX101:AX104"/>
    <mergeCell ref="AY101:AY104"/>
    <mergeCell ref="AZ101:AZ104"/>
    <mergeCell ref="AP97:AP100"/>
    <mergeCell ref="AQ97:AQ100"/>
    <mergeCell ref="AR97:AR100"/>
    <mergeCell ref="BA101:BA104"/>
    <mergeCell ref="AP101:AP104"/>
    <mergeCell ref="AQ101:AQ104"/>
    <mergeCell ref="AR101:AR104"/>
    <mergeCell ref="AS101:AS104"/>
    <mergeCell ref="AT101:AT104"/>
    <mergeCell ref="AU101:AU104"/>
    <mergeCell ref="BA97:BA100"/>
    <mergeCell ref="A101:A104"/>
    <mergeCell ref="B101:B104"/>
    <mergeCell ref="C101:C104"/>
    <mergeCell ref="D101:D104"/>
    <mergeCell ref="AK101:AK104"/>
    <mergeCell ref="AL101:AL104"/>
    <mergeCell ref="AM101:AM104"/>
    <mergeCell ref="AN101:AN104"/>
    <mergeCell ref="AO101:AO104"/>
    <mergeCell ref="AU97:AU100"/>
    <mergeCell ref="AV97:AV100"/>
    <mergeCell ref="AW97:AW100"/>
    <mergeCell ref="AX97:AX100"/>
    <mergeCell ref="AY97:AY100"/>
    <mergeCell ref="AZ97:AZ100"/>
    <mergeCell ref="AO97:AO100"/>
    <mergeCell ref="AY105:AY108"/>
    <mergeCell ref="AZ105:AZ108"/>
    <mergeCell ref="BA105:BA108"/>
    <mergeCell ref="AS105:AS108"/>
    <mergeCell ref="AT105:AT108"/>
    <mergeCell ref="AU105:AU108"/>
    <mergeCell ref="AV105:AV108"/>
    <mergeCell ref="AW105:AW108"/>
    <mergeCell ref="AX105:AX108"/>
    <mergeCell ref="P116:T116"/>
    <mergeCell ref="AM105:AM108"/>
    <mergeCell ref="AN105:AN108"/>
    <mergeCell ref="AO105:AO108"/>
    <mergeCell ref="AP105:AP108"/>
    <mergeCell ref="AQ105:AQ108"/>
    <mergeCell ref="AR105:AR108"/>
    <mergeCell ref="A105:A108"/>
    <mergeCell ref="B105:B108"/>
    <mergeCell ref="C105:C108"/>
    <mergeCell ref="D105:D108"/>
    <mergeCell ref="AK105:AK108"/>
    <mergeCell ref="AL105:AL108"/>
    <mergeCell ref="A109:E109"/>
    <mergeCell ref="A110:E110"/>
    <mergeCell ref="E115:J115"/>
    <mergeCell ref="L115:N115"/>
    <mergeCell ref="P115:T115"/>
    <mergeCell ref="A114:D114"/>
    <mergeCell ref="E114:J114"/>
    <mergeCell ref="L114:N114"/>
    <mergeCell ref="P114:T114"/>
    <mergeCell ref="A111:E111"/>
    <mergeCell ref="A112:E112"/>
    <mergeCell ref="AK114:AM114"/>
    <mergeCell ref="F133:AM133"/>
    <mergeCell ref="F134:AM134"/>
    <mergeCell ref="F135:AM135"/>
    <mergeCell ref="F127:AM127"/>
    <mergeCell ref="F128:AM128"/>
    <mergeCell ref="F129:AM129"/>
    <mergeCell ref="F130:AM130"/>
    <mergeCell ref="F131:AM131"/>
    <mergeCell ref="F132:AM132"/>
    <mergeCell ref="F121:AM121"/>
    <mergeCell ref="F122:AM122"/>
    <mergeCell ref="F123:AM123"/>
    <mergeCell ref="F124:AM124"/>
    <mergeCell ref="F125:AM125"/>
    <mergeCell ref="F126:AM126"/>
    <mergeCell ref="AK116:AM116"/>
    <mergeCell ref="E117:J117"/>
    <mergeCell ref="L117:N117"/>
    <mergeCell ref="P117:T117"/>
    <mergeCell ref="D119:AM119"/>
    <mergeCell ref="F120:AM120"/>
    <mergeCell ref="E116:J116"/>
    <mergeCell ref="L116:N116"/>
  </mergeCells>
  <conditionalFormatting sqref="W12:AJ12 W16:AJ16 W20:AJ20 W24:AJ24 W28:AJ28 W32:AJ32 W36:AJ36 W40:AJ40 W44:AJ44 W48:AJ48 W68:AJ68 W72:AJ72 W76:AJ76 W80:AA80 W84:AJ84 W88:AA88 W92:AA92 W96:AJ96 W100:AJ100 W104:AJ104 W108:AJ108 W52:AJ52 W56:AJ56 W64:AJ64 W60:AJ60 AH80:AJ80 AH88:AJ88 AH92:AJ92">
    <cfRule type="cellIs" dxfId="58" priority="7" stopIfTrue="1" operator="greaterThan">
      <formula>4</formula>
    </cfRule>
  </conditionalFormatting>
  <conditionalFormatting sqref="F12:R12 F16:R16 F20:R20 F24:R24 F28:R28 F32:R32 F36:R36 F40:R40 F44:R44 F48:R48 F52:R52 F56:R56 F60:R60 F64:R64 F68:R68 F72:R72 F76:R76 F80:R80 F84:R84 F88:R88 F92:R92 F96:R96 F100:R100 F104:R104 F108:R108">
    <cfRule type="cellIs" dxfId="57" priority="6" stopIfTrue="1" operator="greaterThan">
      <formula>4</formula>
    </cfRule>
  </conditionalFormatting>
  <conditionalFormatting sqref="E12">
    <cfRule type="cellIs" dxfId="56" priority="5" stopIfTrue="1" operator="greaterThan">
      <formula>4</formula>
    </cfRule>
  </conditionalFormatting>
  <conditionalFormatting sqref="S12:V12 S16:V16 S20:V20 S24:V24 S28:V28 S32:V32 S36:V36 S40:V40 S44:V44 S48:V48 S52:V52 S56:V56 S60:V60 S64:V64 S68:V68 S72:V72 S76:V76 S80:V80 S84:V84 S88:V88 S92:V92 S96:V96 S100:V100 S104:V104 S108:V108">
    <cfRule type="cellIs" dxfId="55" priority="4" stopIfTrue="1" operator="greaterThan">
      <formula>4</formula>
    </cfRule>
  </conditionalFormatting>
  <conditionalFormatting sqref="AB80:AG80">
    <cfRule type="cellIs" dxfId="54" priority="3" stopIfTrue="1" operator="greaterThan">
      <formula>4</formula>
    </cfRule>
  </conditionalFormatting>
  <conditionalFormatting sqref="AB88:AG88">
    <cfRule type="cellIs" dxfId="53" priority="2" stopIfTrue="1" operator="greaterThan">
      <formula>4</formula>
    </cfRule>
  </conditionalFormatting>
  <conditionalFormatting sqref="AB92:AG92">
    <cfRule type="cellIs" dxfId="52" priority="1" stopIfTrue="1" operator="greaterThan">
      <formula>4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4">
    <tabColor theme="8"/>
  </sheetPr>
  <dimension ref="A1:BA75"/>
  <sheetViews>
    <sheetView zoomScale="80" zoomScaleNormal="80" workbookViewId="0">
      <pane xSplit="5" ySplit="8" topLeftCell="S18" activePane="bottomRight" state="frozen"/>
      <selection pane="topRight" activeCell="F1" sqref="F1"/>
      <selection pane="bottomLeft" activeCell="A13" sqref="A13"/>
      <selection pane="bottomRight" activeCell="AD1" sqref="AD1:AD1048576"/>
    </sheetView>
  </sheetViews>
  <sheetFormatPr defaultRowHeight="12.75" x14ac:dyDescent="0.2"/>
  <cols>
    <col min="1" max="1" width="4" style="63" customWidth="1"/>
    <col min="2" max="2" width="29.5703125" style="63" customWidth="1"/>
    <col min="3" max="3" width="13.140625" style="65" customWidth="1"/>
    <col min="4" max="4" width="27.7109375" style="63" customWidth="1"/>
    <col min="5" max="5" width="4" style="99" customWidth="1"/>
    <col min="6" max="23" width="4.7109375" style="63" customWidth="1"/>
    <col min="24" max="26" width="4.7109375" style="190" customWidth="1"/>
    <col min="27" max="29" width="4.7109375" style="63" customWidth="1"/>
    <col min="30" max="30" width="4.7109375" style="174" customWidth="1"/>
    <col min="31" max="36" width="4.7109375" style="63" customWidth="1"/>
    <col min="37" max="37" width="8.5703125" style="63" customWidth="1"/>
    <col min="38" max="39" width="4.7109375" style="63" customWidth="1"/>
    <col min="40" max="40" width="8.85546875" style="63" customWidth="1"/>
    <col min="41" max="41" width="6.140625" style="63" customWidth="1"/>
    <col min="42" max="42" width="6.28515625" style="63" customWidth="1"/>
    <col min="43" max="45" width="4.7109375" style="63" customWidth="1"/>
    <col min="46" max="46" width="4.85546875" style="63" customWidth="1"/>
    <col min="47" max="47" width="9.5703125" style="63" customWidth="1"/>
    <col min="48" max="48" width="7.85546875" style="63" customWidth="1"/>
    <col min="49" max="52" width="4.7109375" style="63" customWidth="1"/>
    <col min="53" max="53" width="8.7109375" style="64" customWidth="1"/>
    <col min="54" max="256" width="9.140625" style="63"/>
    <col min="257" max="257" width="4" style="63" customWidth="1"/>
    <col min="258" max="258" width="29.5703125" style="63" customWidth="1"/>
    <col min="259" max="259" width="16.5703125" style="63" customWidth="1"/>
    <col min="260" max="260" width="27.7109375" style="63" customWidth="1"/>
    <col min="261" max="261" width="4" style="63" customWidth="1"/>
    <col min="262" max="292" width="4.7109375" style="63" customWidth="1"/>
    <col min="293" max="293" width="8.5703125" style="63" customWidth="1"/>
    <col min="294" max="295" width="4.7109375" style="63" customWidth="1"/>
    <col min="296" max="296" width="9.42578125" style="63" customWidth="1"/>
    <col min="297" max="297" width="6.140625" style="63" customWidth="1"/>
    <col min="298" max="298" width="6.28515625" style="63" customWidth="1"/>
    <col min="299" max="301" width="4.7109375" style="63" customWidth="1"/>
    <col min="302" max="302" width="4.85546875" style="63" customWidth="1"/>
    <col min="303" max="303" width="7" style="63" customWidth="1"/>
    <col min="304" max="304" width="6.28515625" style="63" customWidth="1"/>
    <col min="305" max="308" width="4.7109375" style="63" customWidth="1"/>
    <col min="309" max="309" width="8.7109375" style="63" customWidth="1"/>
    <col min="310" max="512" width="9.140625" style="63"/>
    <col min="513" max="513" width="4" style="63" customWidth="1"/>
    <col min="514" max="514" width="29.5703125" style="63" customWidth="1"/>
    <col min="515" max="515" width="16.5703125" style="63" customWidth="1"/>
    <col min="516" max="516" width="27.7109375" style="63" customWidth="1"/>
    <col min="517" max="517" width="4" style="63" customWidth="1"/>
    <col min="518" max="548" width="4.7109375" style="63" customWidth="1"/>
    <col min="549" max="549" width="8.5703125" style="63" customWidth="1"/>
    <col min="550" max="551" width="4.7109375" style="63" customWidth="1"/>
    <col min="552" max="552" width="9.42578125" style="63" customWidth="1"/>
    <col min="553" max="553" width="6.140625" style="63" customWidth="1"/>
    <col min="554" max="554" width="6.28515625" style="63" customWidth="1"/>
    <col min="555" max="557" width="4.7109375" style="63" customWidth="1"/>
    <col min="558" max="558" width="4.85546875" style="63" customWidth="1"/>
    <col min="559" max="559" width="7" style="63" customWidth="1"/>
    <col min="560" max="560" width="6.28515625" style="63" customWidth="1"/>
    <col min="561" max="564" width="4.7109375" style="63" customWidth="1"/>
    <col min="565" max="565" width="8.7109375" style="63" customWidth="1"/>
    <col min="566" max="768" width="9.140625" style="63"/>
    <col min="769" max="769" width="4" style="63" customWidth="1"/>
    <col min="770" max="770" width="29.5703125" style="63" customWidth="1"/>
    <col min="771" max="771" width="16.5703125" style="63" customWidth="1"/>
    <col min="772" max="772" width="27.7109375" style="63" customWidth="1"/>
    <col min="773" max="773" width="4" style="63" customWidth="1"/>
    <col min="774" max="804" width="4.7109375" style="63" customWidth="1"/>
    <col min="805" max="805" width="8.5703125" style="63" customWidth="1"/>
    <col min="806" max="807" width="4.7109375" style="63" customWidth="1"/>
    <col min="808" max="808" width="9.42578125" style="63" customWidth="1"/>
    <col min="809" max="809" width="6.140625" style="63" customWidth="1"/>
    <col min="810" max="810" width="6.28515625" style="63" customWidth="1"/>
    <col min="811" max="813" width="4.7109375" style="63" customWidth="1"/>
    <col min="814" max="814" width="4.85546875" style="63" customWidth="1"/>
    <col min="815" max="815" width="7" style="63" customWidth="1"/>
    <col min="816" max="816" width="6.28515625" style="63" customWidth="1"/>
    <col min="817" max="820" width="4.7109375" style="63" customWidth="1"/>
    <col min="821" max="821" width="8.7109375" style="63" customWidth="1"/>
    <col min="822" max="1024" width="9.140625" style="63"/>
    <col min="1025" max="1025" width="4" style="63" customWidth="1"/>
    <col min="1026" max="1026" width="29.5703125" style="63" customWidth="1"/>
    <col min="1027" max="1027" width="16.5703125" style="63" customWidth="1"/>
    <col min="1028" max="1028" width="27.7109375" style="63" customWidth="1"/>
    <col min="1029" max="1029" width="4" style="63" customWidth="1"/>
    <col min="1030" max="1060" width="4.7109375" style="63" customWidth="1"/>
    <col min="1061" max="1061" width="8.5703125" style="63" customWidth="1"/>
    <col min="1062" max="1063" width="4.7109375" style="63" customWidth="1"/>
    <col min="1064" max="1064" width="9.42578125" style="63" customWidth="1"/>
    <col min="1065" max="1065" width="6.140625" style="63" customWidth="1"/>
    <col min="1066" max="1066" width="6.28515625" style="63" customWidth="1"/>
    <col min="1067" max="1069" width="4.7109375" style="63" customWidth="1"/>
    <col min="1070" max="1070" width="4.85546875" style="63" customWidth="1"/>
    <col min="1071" max="1071" width="7" style="63" customWidth="1"/>
    <col min="1072" max="1072" width="6.28515625" style="63" customWidth="1"/>
    <col min="1073" max="1076" width="4.7109375" style="63" customWidth="1"/>
    <col min="1077" max="1077" width="8.7109375" style="63" customWidth="1"/>
    <col min="1078" max="1280" width="9.140625" style="63"/>
    <col min="1281" max="1281" width="4" style="63" customWidth="1"/>
    <col min="1282" max="1282" width="29.5703125" style="63" customWidth="1"/>
    <col min="1283" max="1283" width="16.5703125" style="63" customWidth="1"/>
    <col min="1284" max="1284" width="27.7109375" style="63" customWidth="1"/>
    <col min="1285" max="1285" width="4" style="63" customWidth="1"/>
    <col min="1286" max="1316" width="4.7109375" style="63" customWidth="1"/>
    <col min="1317" max="1317" width="8.5703125" style="63" customWidth="1"/>
    <col min="1318" max="1319" width="4.7109375" style="63" customWidth="1"/>
    <col min="1320" max="1320" width="9.42578125" style="63" customWidth="1"/>
    <col min="1321" max="1321" width="6.140625" style="63" customWidth="1"/>
    <col min="1322" max="1322" width="6.28515625" style="63" customWidth="1"/>
    <col min="1323" max="1325" width="4.7109375" style="63" customWidth="1"/>
    <col min="1326" max="1326" width="4.85546875" style="63" customWidth="1"/>
    <col min="1327" max="1327" width="7" style="63" customWidth="1"/>
    <col min="1328" max="1328" width="6.28515625" style="63" customWidth="1"/>
    <col min="1329" max="1332" width="4.7109375" style="63" customWidth="1"/>
    <col min="1333" max="1333" width="8.7109375" style="63" customWidth="1"/>
    <col min="1334" max="1536" width="9.140625" style="63"/>
    <col min="1537" max="1537" width="4" style="63" customWidth="1"/>
    <col min="1538" max="1538" width="29.5703125" style="63" customWidth="1"/>
    <col min="1539" max="1539" width="16.5703125" style="63" customWidth="1"/>
    <col min="1540" max="1540" width="27.7109375" style="63" customWidth="1"/>
    <col min="1541" max="1541" width="4" style="63" customWidth="1"/>
    <col min="1542" max="1572" width="4.7109375" style="63" customWidth="1"/>
    <col min="1573" max="1573" width="8.5703125" style="63" customWidth="1"/>
    <col min="1574" max="1575" width="4.7109375" style="63" customWidth="1"/>
    <col min="1576" max="1576" width="9.42578125" style="63" customWidth="1"/>
    <col min="1577" max="1577" width="6.140625" style="63" customWidth="1"/>
    <col min="1578" max="1578" width="6.28515625" style="63" customWidth="1"/>
    <col min="1579" max="1581" width="4.7109375" style="63" customWidth="1"/>
    <col min="1582" max="1582" width="4.85546875" style="63" customWidth="1"/>
    <col min="1583" max="1583" width="7" style="63" customWidth="1"/>
    <col min="1584" max="1584" width="6.28515625" style="63" customWidth="1"/>
    <col min="1585" max="1588" width="4.7109375" style="63" customWidth="1"/>
    <col min="1589" max="1589" width="8.7109375" style="63" customWidth="1"/>
    <col min="1590" max="1792" width="9.140625" style="63"/>
    <col min="1793" max="1793" width="4" style="63" customWidth="1"/>
    <col min="1794" max="1794" width="29.5703125" style="63" customWidth="1"/>
    <col min="1795" max="1795" width="16.5703125" style="63" customWidth="1"/>
    <col min="1796" max="1796" width="27.7109375" style="63" customWidth="1"/>
    <col min="1797" max="1797" width="4" style="63" customWidth="1"/>
    <col min="1798" max="1828" width="4.7109375" style="63" customWidth="1"/>
    <col min="1829" max="1829" width="8.5703125" style="63" customWidth="1"/>
    <col min="1830" max="1831" width="4.7109375" style="63" customWidth="1"/>
    <col min="1832" max="1832" width="9.42578125" style="63" customWidth="1"/>
    <col min="1833" max="1833" width="6.140625" style="63" customWidth="1"/>
    <col min="1834" max="1834" width="6.28515625" style="63" customWidth="1"/>
    <col min="1835" max="1837" width="4.7109375" style="63" customWidth="1"/>
    <col min="1838" max="1838" width="4.85546875" style="63" customWidth="1"/>
    <col min="1839" max="1839" width="7" style="63" customWidth="1"/>
    <col min="1840" max="1840" width="6.28515625" style="63" customWidth="1"/>
    <col min="1841" max="1844" width="4.7109375" style="63" customWidth="1"/>
    <col min="1845" max="1845" width="8.7109375" style="63" customWidth="1"/>
    <col min="1846" max="2048" width="9.140625" style="63"/>
    <col min="2049" max="2049" width="4" style="63" customWidth="1"/>
    <col min="2050" max="2050" width="29.5703125" style="63" customWidth="1"/>
    <col min="2051" max="2051" width="16.5703125" style="63" customWidth="1"/>
    <col min="2052" max="2052" width="27.7109375" style="63" customWidth="1"/>
    <col min="2053" max="2053" width="4" style="63" customWidth="1"/>
    <col min="2054" max="2084" width="4.7109375" style="63" customWidth="1"/>
    <col min="2085" max="2085" width="8.5703125" style="63" customWidth="1"/>
    <col min="2086" max="2087" width="4.7109375" style="63" customWidth="1"/>
    <col min="2088" max="2088" width="9.42578125" style="63" customWidth="1"/>
    <col min="2089" max="2089" width="6.140625" style="63" customWidth="1"/>
    <col min="2090" max="2090" width="6.28515625" style="63" customWidth="1"/>
    <col min="2091" max="2093" width="4.7109375" style="63" customWidth="1"/>
    <col min="2094" max="2094" width="4.85546875" style="63" customWidth="1"/>
    <col min="2095" max="2095" width="7" style="63" customWidth="1"/>
    <col min="2096" max="2096" width="6.28515625" style="63" customWidth="1"/>
    <col min="2097" max="2100" width="4.7109375" style="63" customWidth="1"/>
    <col min="2101" max="2101" width="8.7109375" style="63" customWidth="1"/>
    <col min="2102" max="2304" width="9.140625" style="63"/>
    <col min="2305" max="2305" width="4" style="63" customWidth="1"/>
    <col min="2306" max="2306" width="29.5703125" style="63" customWidth="1"/>
    <col min="2307" max="2307" width="16.5703125" style="63" customWidth="1"/>
    <col min="2308" max="2308" width="27.7109375" style="63" customWidth="1"/>
    <col min="2309" max="2309" width="4" style="63" customWidth="1"/>
    <col min="2310" max="2340" width="4.7109375" style="63" customWidth="1"/>
    <col min="2341" max="2341" width="8.5703125" style="63" customWidth="1"/>
    <col min="2342" max="2343" width="4.7109375" style="63" customWidth="1"/>
    <col min="2344" max="2344" width="9.42578125" style="63" customWidth="1"/>
    <col min="2345" max="2345" width="6.140625" style="63" customWidth="1"/>
    <col min="2346" max="2346" width="6.28515625" style="63" customWidth="1"/>
    <col min="2347" max="2349" width="4.7109375" style="63" customWidth="1"/>
    <col min="2350" max="2350" width="4.85546875" style="63" customWidth="1"/>
    <col min="2351" max="2351" width="7" style="63" customWidth="1"/>
    <col min="2352" max="2352" width="6.28515625" style="63" customWidth="1"/>
    <col min="2353" max="2356" width="4.7109375" style="63" customWidth="1"/>
    <col min="2357" max="2357" width="8.7109375" style="63" customWidth="1"/>
    <col min="2358" max="2560" width="9.140625" style="63"/>
    <col min="2561" max="2561" width="4" style="63" customWidth="1"/>
    <col min="2562" max="2562" width="29.5703125" style="63" customWidth="1"/>
    <col min="2563" max="2563" width="16.5703125" style="63" customWidth="1"/>
    <col min="2564" max="2564" width="27.7109375" style="63" customWidth="1"/>
    <col min="2565" max="2565" width="4" style="63" customWidth="1"/>
    <col min="2566" max="2596" width="4.7109375" style="63" customWidth="1"/>
    <col min="2597" max="2597" width="8.5703125" style="63" customWidth="1"/>
    <col min="2598" max="2599" width="4.7109375" style="63" customWidth="1"/>
    <col min="2600" max="2600" width="9.42578125" style="63" customWidth="1"/>
    <col min="2601" max="2601" width="6.140625" style="63" customWidth="1"/>
    <col min="2602" max="2602" width="6.28515625" style="63" customWidth="1"/>
    <col min="2603" max="2605" width="4.7109375" style="63" customWidth="1"/>
    <col min="2606" max="2606" width="4.85546875" style="63" customWidth="1"/>
    <col min="2607" max="2607" width="7" style="63" customWidth="1"/>
    <col min="2608" max="2608" width="6.28515625" style="63" customWidth="1"/>
    <col min="2609" max="2612" width="4.7109375" style="63" customWidth="1"/>
    <col min="2613" max="2613" width="8.7109375" style="63" customWidth="1"/>
    <col min="2614" max="2816" width="9.140625" style="63"/>
    <col min="2817" max="2817" width="4" style="63" customWidth="1"/>
    <col min="2818" max="2818" width="29.5703125" style="63" customWidth="1"/>
    <col min="2819" max="2819" width="16.5703125" style="63" customWidth="1"/>
    <col min="2820" max="2820" width="27.7109375" style="63" customWidth="1"/>
    <col min="2821" max="2821" width="4" style="63" customWidth="1"/>
    <col min="2822" max="2852" width="4.7109375" style="63" customWidth="1"/>
    <col min="2853" max="2853" width="8.5703125" style="63" customWidth="1"/>
    <col min="2854" max="2855" width="4.7109375" style="63" customWidth="1"/>
    <col min="2856" max="2856" width="9.42578125" style="63" customWidth="1"/>
    <col min="2857" max="2857" width="6.140625" style="63" customWidth="1"/>
    <col min="2858" max="2858" width="6.28515625" style="63" customWidth="1"/>
    <col min="2859" max="2861" width="4.7109375" style="63" customWidth="1"/>
    <col min="2862" max="2862" width="4.85546875" style="63" customWidth="1"/>
    <col min="2863" max="2863" width="7" style="63" customWidth="1"/>
    <col min="2864" max="2864" width="6.28515625" style="63" customWidth="1"/>
    <col min="2865" max="2868" width="4.7109375" style="63" customWidth="1"/>
    <col min="2869" max="2869" width="8.7109375" style="63" customWidth="1"/>
    <col min="2870" max="3072" width="9.140625" style="63"/>
    <col min="3073" max="3073" width="4" style="63" customWidth="1"/>
    <col min="3074" max="3074" width="29.5703125" style="63" customWidth="1"/>
    <col min="3075" max="3075" width="16.5703125" style="63" customWidth="1"/>
    <col min="3076" max="3076" width="27.7109375" style="63" customWidth="1"/>
    <col min="3077" max="3077" width="4" style="63" customWidth="1"/>
    <col min="3078" max="3108" width="4.7109375" style="63" customWidth="1"/>
    <col min="3109" max="3109" width="8.5703125" style="63" customWidth="1"/>
    <col min="3110" max="3111" width="4.7109375" style="63" customWidth="1"/>
    <col min="3112" max="3112" width="9.42578125" style="63" customWidth="1"/>
    <col min="3113" max="3113" width="6.140625" style="63" customWidth="1"/>
    <col min="3114" max="3114" width="6.28515625" style="63" customWidth="1"/>
    <col min="3115" max="3117" width="4.7109375" style="63" customWidth="1"/>
    <col min="3118" max="3118" width="4.85546875" style="63" customWidth="1"/>
    <col min="3119" max="3119" width="7" style="63" customWidth="1"/>
    <col min="3120" max="3120" width="6.28515625" style="63" customWidth="1"/>
    <col min="3121" max="3124" width="4.7109375" style="63" customWidth="1"/>
    <col min="3125" max="3125" width="8.7109375" style="63" customWidth="1"/>
    <col min="3126" max="3328" width="9.140625" style="63"/>
    <col min="3329" max="3329" width="4" style="63" customWidth="1"/>
    <col min="3330" max="3330" width="29.5703125" style="63" customWidth="1"/>
    <col min="3331" max="3331" width="16.5703125" style="63" customWidth="1"/>
    <col min="3332" max="3332" width="27.7109375" style="63" customWidth="1"/>
    <col min="3333" max="3333" width="4" style="63" customWidth="1"/>
    <col min="3334" max="3364" width="4.7109375" style="63" customWidth="1"/>
    <col min="3365" max="3365" width="8.5703125" style="63" customWidth="1"/>
    <col min="3366" max="3367" width="4.7109375" style="63" customWidth="1"/>
    <col min="3368" max="3368" width="9.42578125" style="63" customWidth="1"/>
    <col min="3369" max="3369" width="6.140625" style="63" customWidth="1"/>
    <col min="3370" max="3370" width="6.28515625" style="63" customWidth="1"/>
    <col min="3371" max="3373" width="4.7109375" style="63" customWidth="1"/>
    <col min="3374" max="3374" width="4.85546875" style="63" customWidth="1"/>
    <col min="3375" max="3375" width="7" style="63" customWidth="1"/>
    <col min="3376" max="3376" width="6.28515625" style="63" customWidth="1"/>
    <col min="3377" max="3380" width="4.7109375" style="63" customWidth="1"/>
    <col min="3381" max="3381" width="8.7109375" style="63" customWidth="1"/>
    <col min="3382" max="3584" width="9.140625" style="63"/>
    <col min="3585" max="3585" width="4" style="63" customWidth="1"/>
    <col min="3586" max="3586" width="29.5703125" style="63" customWidth="1"/>
    <col min="3587" max="3587" width="16.5703125" style="63" customWidth="1"/>
    <col min="3588" max="3588" width="27.7109375" style="63" customWidth="1"/>
    <col min="3589" max="3589" width="4" style="63" customWidth="1"/>
    <col min="3590" max="3620" width="4.7109375" style="63" customWidth="1"/>
    <col min="3621" max="3621" width="8.5703125" style="63" customWidth="1"/>
    <col min="3622" max="3623" width="4.7109375" style="63" customWidth="1"/>
    <col min="3624" max="3624" width="9.42578125" style="63" customWidth="1"/>
    <col min="3625" max="3625" width="6.140625" style="63" customWidth="1"/>
    <col min="3626" max="3626" width="6.28515625" style="63" customWidth="1"/>
    <col min="3627" max="3629" width="4.7109375" style="63" customWidth="1"/>
    <col min="3630" max="3630" width="4.85546875" style="63" customWidth="1"/>
    <col min="3631" max="3631" width="7" style="63" customWidth="1"/>
    <col min="3632" max="3632" width="6.28515625" style="63" customWidth="1"/>
    <col min="3633" max="3636" width="4.7109375" style="63" customWidth="1"/>
    <col min="3637" max="3637" width="8.7109375" style="63" customWidth="1"/>
    <col min="3638" max="3840" width="9.140625" style="63"/>
    <col min="3841" max="3841" width="4" style="63" customWidth="1"/>
    <col min="3842" max="3842" width="29.5703125" style="63" customWidth="1"/>
    <col min="3843" max="3843" width="16.5703125" style="63" customWidth="1"/>
    <col min="3844" max="3844" width="27.7109375" style="63" customWidth="1"/>
    <col min="3845" max="3845" width="4" style="63" customWidth="1"/>
    <col min="3846" max="3876" width="4.7109375" style="63" customWidth="1"/>
    <col min="3877" max="3877" width="8.5703125" style="63" customWidth="1"/>
    <col min="3878" max="3879" width="4.7109375" style="63" customWidth="1"/>
    <col min="3880" max="3880" width="9.42578125" style="63" customWidth="1"/>
    <col min="3881" max="3881" width="6.140625" style="63" customWidth="1"/>
    <col min="3882" max="3882" width="6.28515625" style="63" customWidth="1"/>
    <col min="3883" max="3885" width="4.7109375" style="63" customWidth="1"/>
    <col min="3886" max="3886" width="4.85546875" style="63" customWidth="1"/>
    <col min="3887" max="3887" width="7" style="63" customWidth="1"/>
    <col min="3888" max="3888" width="6.28515625" style="63" customWidth="1"/>
    <col min="3889" max="3892" width="4.7109375" style="63" customWidth="1"/>
    <col min="3893" max="3893" width="8.7109375" style="63" customWidth="1"/>
    <col min="3894" max="4096" width="9.140625" style="63"/>
    <col min="4097" max="4097" width="4" style="63" customWidth="1"/>
    <col min="4098" max="4098" width="29.5703125" style="63" customWidth="1"/>
    <col min="4099" max="4099" width="16.5703125" style="63" customWidth="1"/>
    <col min="4100" max="4100" width="27.7109375" style="63" customWidth="1"/>
    <col min="4101" max="4101" width="4" style="63" customWidth="1"/>
    <col min="4102" max="4132" width="4.7109375" style="63" customWidth="1"/>
    <col min="4133" max="4133" width="8.5703125" style="63" customWidth="1"/>
    <col min="4134" max="4135" width="4.7109375" style="63" customWidth="1"/>
    <col min="4136" max="4136" width="9.42578125" style="63" customWidth="1"/>
    <col min="4137" max="4137" width="6.140625" style="63" customWidth="1"/>
    <col min="4138" max="4138" width="6.28515625" style="63" customWidth="1"/>
    <col min="4139" max="4141" width="4.7109375" style="63" customWidth="1"/>
    <col min="4142" max="4142" width="4.85546875" style="63" customWidth="1"/>
    <col min="4143" max="4143" width="7" style="63" customWidth="1"/>
    <col min="4144" max="4144" width="6.28515625" style="63" customWidth="1"/>
    <col min="4145" max="4148" width="4.7109375" style="63" customWidth="1"/>
    <col min="4149" max="4149" width="8.7109375" style="63" customWidth="1"/>
    <col min="4150" max="4352" width="9.140625" style="63"/>
    <col min="4353" max="4353" width="4" style="63" customWidth="1"/>
    <col min="4354" max="4354" width="29.5703125" style="63" customWidth="1"/>
    <col min="4355" max="4355" width="16.5703125" style="63" customWidth="1"/>
    <col min="4356" max="4356" width="27.7109375" style="63" customWidth="1"/>
    <col min="4357" max="4357" width="4" style="63" customWidth="1"/>
    <col min="4358" max="4388" width="4.7109375" style="63" customWidth="1"/>
    <col min="4389" max="4389" width="8.5703125" style="63" customWidth="1"/>
    <col min="4390" max="4391" width="4.7109375" style="63" customWidth="1"/>
    <col min="4392" max="4392" width="9.42578125" style="63" customWidth="1"/>
    <col min="4393" max="4393" width="6.140625" style="63" customWidth="1"/>
    <col min="4394" max="4394" width="6.28515625" style="63" customWidth="1"/>
    <col min="4395" max="4397" width="4.7109375" style="63" customWidth="1"/>
    <col min="4398" max="4398" width="4.85546875" style="63" customWidth="1"/>
    <col min="4399" max="4399" width="7" style="63" customWidth="1"/>
    <col min="4400" max="4400" width="6.28515625" style="63" customWidth="1"/>
    <col min="4401" max="4404" width="4.7109375" style="63" customWidth="1"/>
    <col min="4405" max="4405" width="8.7109375" style="63" customWidth="1"/>
    <col min="4406" max="4608" width="9.140625" style="63"/>
    <col min="4609" max="4609" width="4" style="63" customWidth="1"/>
    <col min="4610" max="4610" width="29.5703125" style="63" customWidth="1"/>
    <col min="4611" max="4611" width="16.5703125" style="63" customWidth="1"/>
    <col min="4612" max="4612" width="27.7109375" style="63" customWidth="1"/>
    <col min="4613" max="4613" width="4" style="63" customWidth="1"/>
    <col min="4614" max="4644" width="4.7109375" style="63" customWidth="1"/>
    <col min="4645" max="4645" width="8.5703125" style="63" customWidth="1"/>
    <col min="4646" max="4647" width="4.7109375" style="63" customWidth="1"/>
    <col min="4648" max="4648" width="9.42578125" style="63" customWidth="1"/>
    <col min="4649" max="4649" width="6.140625" style="63" customWidth="1"/>
    <col min="4650" max="4650" width="6.28515625" style="63" customWidth="1"/>
    <col min="4651" max="4653" width="4.7109375" style="63" customWidth="1"/>
    <col min="4654" max="4654" width="4.85546875" style="63" customWidth="1"/>
    <col min="4655" max="4655" width="7" style="63" customWidth="1"/>
    <col min="4656" max="4656" width="6.28515625" style="63" customWidth="1"/>
    <col min="4657" max="4660" width="4.7109375" style="63" customWidth="1"/>
    <col min="4661" max="4661" width="8.7109375" style="63" customWidth="1"/>
    <col min="4662" max="4864" width="9.140625" style="63"/>
    <col min="4865" max="4865" width="4" style="63" customWidth="1"/>
    <col min="4866" max="4866" width="29.5703125" style="63" customWidth="1"/>
    <col min="4867" max="4867" width="16.5703125" style="63" customWidth="1"/>
    <col min="4868" max="4868" width="27.7109375" style="63" customWidth="1"/>
    <col min="4869" max="4869" width="4" style="63" customWidth="1"/>
    <col min="4870" max="4900" width="4.7109375" style="63" customWidth="1"/>
    <col min="4901" max="4901" width="8.5703125" style="63" customWidth="1"/>
    <col min="4902" max="4903" width="4.7109375" style="63" customWidth="1"/>
    <col min="4904" max="4904" width="9.42578125" style="63" customWidth="1"/>
    <col min="4905" max="4905" width="6.140625" style="63" customWidth="1"/>
    <col min="4906" max="4906" width="6.28515625" style="63" customWidth="1"/>
    <col min="4907" max="4909" width="4.7109375" style="63" customWidth="1"/>
    <col min="4910" max="4910" width="4.85546875" style="63" customWidth="1"/>
    <col min="4911" max="4911" width="7" style="63" customWidth="1"/>
    <col min="4912" max="4912" width="6.28515625" style="63" customWidth="1"/>
    <col min="4913" max="4916" width="4.7109375" style="63" customWidth="1"/>
    <col min="4917" max="4917" width="8.7109375" style="63" customWidth="1"/>
    <col min="4918" max="5120" width="9.140625" style="63"/>
    <col min="5121" max="5121" width="4" style="63" customWidth="1"/>
    <col min="5122" max="5122" width="29.5703125" style="63" customWidth="1"/>
    <col min="5123" max="5123" width="16.5703125" style="63" customWidth="1"/>
    <col min="5124" max="5124" width="27.7109375" style="63" customWidth="1"/>
    <col min="5125" max="5125" width="4" style="63" customWidth="1"/>
    <col min="5126" max="5156" width="4.7109375" style="63" customWidth="1"/>
    <col min="5157" max="5157" width="8.5703125" style="63" customWidth="1"/>
    <col min="5158" max="5159" width="4.7109375" style="63" customWidth="1"/>
    <col min="5160" max="5160" width="9.42578125" style="63" customWidth="1"/>
    <col min="5161" max="5161" width="6.140625" style="63" customWidth="1"/>
    <col min="5162" max="5162" width="6.28515625" style="63" customWidth="1"/>
    <col min="5163" max="5165" width="4.7109375" style="63" customWidth="1"/>
    <col min="5166" max="5166" width="4.85546875" style="63" customWidth="1"/>
    <col min="5167" max="5167" width="7" style="63" customWidth="1"/>
    <col min="5168" max="5168" width="6.28515625" style="63" customWidth="1"/>
    <col min="5169" max="5172" width="4.7109375" style="63" customWidth="1"/>
    <col min="5173" max="5173" width="8.7109375" style="63" customWidth="1"/>
    <col min="5174" max="5376" width="9.140625" style="63"/>
    <col min="5377" max="5377" width="4" style="63" customWidth="1"/>
    <col min="5378" max="5378" width="29.5703125" style="63" customWidth="1"/>
    <col min="5379" max="5379" width="16.5703125" style="63" customWidth="1"/>
    <col min="5380" max="5380" width="27.7109375" style="63" customWidth="1"/>
    <col min="5381" max="5381" width="4" style="63" customWidth="1"/>
    <col min="5382" max="5412" width="4.7109375" style="63" customWidth="1"/>
    <col min="5413" max="5413" width="8.5703125" style="63" customWidth="1"/>
    <col min="5414" max="5415" width="4.7109375" style="63" customWidth="1"/>
    <col min="5416" max="5416" width="9.42578125" style="63" customWidth="1"/>
    <col min="5417" max="5417" width="6.140625" style="63" customWidth="1"/>
    <col min="5418" max="5418" width="6.28515625" style="63" customWidth="1"/>
    <col min="5419" max="5421" width="4.7109375" style="63" customWidth="1"/>
    <col min="5422" max="5422" width="4.85546875" style="63" customWidth="1"/>
    <col min="5423" max="5423" width="7" style="63" customWidth="1"/>
    <col min="5424" max="5424" width="6.28515625" style="63" customWidth="1"/>
    <col min="5425" max="5428" width="4.7109375" style="63" customWidth="1"/>
    <col min="5429" max="5429" width="8.7109375" style="63" customWidth="1"/>
    <col min="5430" max="5632" width="9.140625" style="63"/>
    <col min="5633" max="5633" width="4" style="63" customWidth="1"/>
    <col min="5634" max="5634" width="29.5703125" style="63" customWidth="1"/>
    <col min="5635" max="5635" width="16.5703125" style="63" customWidth="1"/>
    <col min="5636" max="5636" width="27.7109375" style="63" customWidth="1"/>
    <col min="5637" max="5637" width="4" style="63" customWidth="1"/>
    <col min="5638" max="5668" width="4.7109375" style="63" customWidth="1"/>
    <col min="5669" max="5669" width="8.5703125" style="63" customWidth="1"/>
    <col min="5670" max="5671" width="4.7109375" style="63" customWidth="1"/>
    <col min="5672" max="5672" width="9.42578125" style="63" customWidth="1"/>
    <col min="5673" max="5673" width="6.140625" style="63" customWidth="1"/>
    <col min="5674" max="5674" width="6.28515625" style="63" customWidth="1"/>
    <col min="5675" max="5677" width="4.7109375" style="63" customWidth="1"/>
    <col min="5678" max="5678" width="4.85546875" style="63" customWidth="1"/>
    <col min="5679" max="5679" width="7" style="63" customWidth="1"/>
    <col min="5680" max="5680" width="6.28515625" style="63" customWidth="1"/>
    <col min="5681" max="5684" width="4.7109375" style="63" customWidth="1"/>
    <col min="5685" max="5685" width="8.7109375" style="63" customWidth="1"/>
    <col min="5686" max="5888" width="9.140625" style="63"/>
    <col min="5889" max="5889" width="4" style="63" customWidth="1"/>
    <col min="5890" max="5890" width="29.5703125" style="63" customWidth="1"/>
    <col min="5891" max="5891" width="16.5703125" style="63" customWidth="1"/>
    <col min="5892" max="5892" width="27.7109375" style="63" customWidth="1"/>
    <col min="5893" max="5893" width="4" style="63" customWidth="1"/>
    <col min="5894" max="5924" width="4.7109375" style="63" customWidth="1"/>
    <col min="5925" max="5925" width="8.5703125" style="63" customWidth="1"/>
    <col min="5926" max="5927" width="4.7109375" style="63" customWidth="1"/>
    <col min="5928" max="5928" width="9.42578125" style="63" customWidth="1"/>
    <col min="5929" max="5929" width="6.140625" style="63" customWidth="1"/>
    <col min="5930" max="5930" width="6.28515625" style="63" customWidth="1"/>
    <col min="5931" max="5933" width="4.7109375" style="63" customWidth="1"/>
    <col min="5934" max="5934" width="4.85546875" style="63" customWidth="1"/>
    <col min="5935" max="5935" width="7" style="63" customWidth="1"/>
    <col min="5936" max="5936" width="6.28515625" style="63" customWidth="1"/>
    <col min="5937" max="5940" width="4.7109375" style="63" customWidth="1"/>
    <col min="5941" max="5941" width="8.7109375" style="63" customWidth="1"/>
    <col min="5942" max="6144" width="9.140625" style="63"/>
    <col min="6145" max="6145" width="4" style="63" customWidth="1"/>
    <col min="6146" max="6146" width="29.5703125" style="63" customWidth="1"/>
    <col min="6147" max="6147" width="16.5703125" style="63" customWidth="1"/>
    <col min="6148" max="6148" width="27.7109375" style="63" customWidth="1"/>
    <col min="6149" max="6149" width="4" style="63" customWidth="1"/>
    <col min="6150" max="6180" width="4.7109375" style="63" customWidth="1"/>
    <col min="6181" max="6181" width="8.5703125" style="63" customWidth="1"/>
    <col min="6182" max="6183" width="4.7109375" style="63" customWidth="1"/>
    <col min="6184" max="6184" width="9.42578125" style="63" customWidth="1"/>
    <col min="6185" max="6185" width="6.140625" style="63" customWidth="1"/>
    <col min="6186" max="6186" width="6.28515625" style="63" customWidth="1"/>
    <col min="6187" max="6189" width="4.7109375" style="63" customWidth="1"/>
    <col min="6190" max="6190" width="4.85546875" style="63" customWidth="1"/>
    <col min="6191" max="6191" width="7" style="63" customWidth="1"/>
    <col min="6192" max="6192" width="6.28515625" style="63" customWidth="1"/>
    <col min="6193" max="6196" width="4.7109375" style="63" customWidth="1"/>
    <col min="6197" max="6197" width="8.7109375" style="63" customWidth="1"/>
    <col min="6198" max="6400" width="9.140625" style="63"/>
    <col min="6401" max="6401" width="4" style="63" customWidth="1"/>
    <col min="6402" max="6402" width="29.5703125" style="63" customWidth="1"/>
    <col min="6403" max="6403" width="16.5703125" style="63" customWidth="1"/>
    <col min="6404" max="6404" width="27.7109375" style="63" customWidth="1"/>
    <col min="6405" max="6405" width="4" style="63" customWidth="1"/>
    <col min="6406" max="6436" width="4.7109375" style="63" customWidth="1"/>
    <col min="6437" max="6437" width="8.5703125" style="63" customWidth="1"/>
    <col min="6438" max="6439" width="4.7109375" style="63" customWidth="1"/>
    <col min="6440" max="6440" width="9.42578125" style="63" customWidth="1"/>
    <col min="6441" max="6441" width="6.140625" style="63" customWidth="1"/>
    <col min="6442" max="6442" width="6.28515625" style="63" customWidth="1"/>
    <col min="6443" max="6445" width="4.7109375" style="63" customWidth="1"/>
    <col min="6446" max="6446" width="4.85546875" style="63" customWidth="1"/>
    <col min="6447" max="6447" width="7" style="63" customWidth="1"/>
    <col min="6448" max="6448" width="6.28515625" style="63" customWidth="1"/>
    <col min="6449" max="6452" width="4.7109375" style="63" customWidth="1"/>
    <col min="6453" max="6453" width="8.7109375" style="63" customWidth="1"/>
    <col min="6454" max="6656" width="9.140625" style="63"/>
    <col min="6657" max="6657" width="4" style="63" customWidth="1"/>
    <col min="6658" max="6658" width="29.5703125" style="63" customWidth="1"/>
    <col min="6659" max="6659" width="16.5703125" style="63" customWidth="1"/>
    <col min="6660" max="6660" width="27.7109375" style="63" customWidth="1"/>
    <col min="6661" max="6661" width="4" style="63" customWidth="1"/>
    <col min="6662" max="6692" width="4.7109375" style="63" customWidth="1"/>
    <col min="6693" max="6693" width="8.5703125" style="63" customWidth="1"/>
    <col min="6694" max="6695" width="4.7109375" style="63" customWidth="1"/>
    <col min="6696" max="6696" width="9.42578125" style="63" customWidth="1"/>
    <col min="6697" max="6697" width="6.140625" style="63" customWidth="1"/>
    <col min="6698" max="6698" width="6.28515625" style="63" customWidth="1"/>
    <col min="6699" max="6701" width="4.7109375" style="63" customWidth="1"/>
    <col min="6702" max="6702" width="4.85546875" style="63" customWidth="1"/>
    <col min="6703" max="6703" width="7" style="63" customWidth="1"/>
    <col min="6704" max="6704" width="6.28515625" style="63" customWidth="1"/>
    <col min="6705" max="6708" width="4.7109375" style="63" customWidth="1"/>
    <col min="6709" max="6709" width="8.7109375" style="63" customWidth="1"/>
    <col min="6710" max="6912" width="9.140625" style="63"/>
    <col min="6913" max="6913" width="4" style="63" customWidth="1"/>
    <col min="6914" max="6914" width="29.5703125" style="63" customWidth="1"/>
    <col min="6915" max="6915" width="16.5703125" style="63" customWidth="1"/>
    <col min="6916" max="6916" width="27.7109375" style="63" customWidth="1"/>
    <col min="6917" max="6917" width="4" style="63" customWidth="1"/>
    <col min="6918" max="6948" width="4.7109375" style="63" customWidth="1"/>
    <col min="6949" max="6949" width="8.5703125" style="63" customWidth="1"/>
    <col min="6950" max="6951" width="4.7109375" style="63" customWidth="1"/>
    <col min="6952" max="6952" width="9.42578125" style="63" customWidth="1"/>
    <col min="6953" max="6953" width="6.140625" style="63" customWidth="1"/>
    <col min="6954" max="6954" width="6.28515625" style="63" customWidth="1"/>
    <col min="6955" max="6957" width="4.7109375" style="63" customWidth="1"/>
    <col min="6958" max="6958" width="4.85546875" style="63" customWidth="1"/>
    <col min="6959" max="6959" width="7" style="63" customWidth="1"/>
    <col min="6960" max="6960" width="6.28515625" style="63" customWidth="1"/>
    <col min="6961" max="6964" width="4.7109375" style="63" customWidth="1"/>
    <col min="6965" max="6965" width="8.7109375" style="63" customWidth="1"/>
    <col min="6966" max="7168" width="9.140625" style="63"/>
    <col min="7169" max="7169" width="4" style="63" customWidth="1"/>
    <col min="7170" max="7170" width="29.5703125" style="63" customWidth="1"/>
    <col min="7171" max="7171" width="16.5703125" style="63" customWidth="1"/>
    <col min="7172" max="7172" width="27.7109375" style="63" customWidth="1"/>
    <col min="7173" max="7173" width="4" style="63" customWidth="1"/>
    <col min="7174" max="7204" width="4.7109375" style="63" customWidth="1"/>
    <col min="7205" max="7205" width="8.5703125" style="63" customWidth="1"/>
    <col min="7206" max="7207" width="4.7109375" style="63" customWidth="1"/>
    <col min="7208" max="7208" width="9.42578125" style="63" customWidth="1"/>
    <col min="7209" max="7209" width="6.140625" style="63" customWidth="1"/>
    <col min="7210" max="7210" width="6.28515625" style="63" customWidth="1"/>
    <col min="7211" max="7213" width="4.7109375" style="63" customWidth="1"/>
    <col min="7214" max="7214" width="4.85546875" style="63" customWidth="1"/>
    <col min="7215" max="7215" width="7" style="63" customWidth="1"/>
    <col min="7216" max="7216" width="6.28515625" style="63" customWidth="1"/>
    <col min="7217" max="7220" width="4.7109375" style="63" customWidth="1"/>
    <col min="7221" max="7221" width="8.7109375" style="63" customWidth="1"/>
    <col min="7222" max="7424" width="9.140625" style="63"/>
    <col min="7425" max="7425" width="4" style="63" customWidth="1"/>
    <col min="7426" max="7426" width="29.5703125" style="63" customWidth="1"/>
    <col min="7427" max="7427" width="16.5703125" style="63" customWidth="1"/>
    <col min="7428" max="7428" width="27.7109375" style="63" customWidth="1"/>
    <col min="7429" max="7429" width="4" style="63" customWidth="1"/>
    <col min="7430" max="7460" width="4.7109375" style="63" customWidth="1"/>
    <col min="7461" max="7461" width="8.5703125" style="63" customWidth="1"/>
    <col min="7462" max="7463" width="4.7109375" style="63" customWidth="1"/>
    <col min="7464" max="7464" width="9.42578125" style="63" customWidth="1"/>
    <col min="7465" max="7465" width="6.140625" style="63" customWidth="1"/>
    <col min="7466" max="7466" width="6.28515625" style="63" customWidth="1"/>
    <col min="7467" max="7469" width="4.7109375" style="63" customWidth="1"/>
    <col min="7470" max="7470" width="4.85546875" style="63" customWidth="1"/>
    <col min="7471" max="7471" width="7" style="63" customWidth="1"/>
    <col min="7472" max="7472" width="6.28515625" style="63" customWidth="1"/>
    <col min="7473" max="7476" width="4.7109375" style="63" customWidth="1"/>
    <col min="7477" max="7477" width="8.7109375" style="63" customWidth="1"/>
    <col min="7478" max="7680" width="9.140625" style="63"/>
    <col min="7681" max="7681" width="4" style="63" customWidth="1"/>
    <col min="7682" max="7682" width="29.5703125" style="63" customWidth="1"/>
    <col min="7683" max="7683" width="16.5703125" style="63" customWidth="1"/>
    <col min="7684" max="7684" width="27.7109375" style="63" customWidth="1"/>
    <col min="7685" max="7685" width="4" style="63" customWidth="1"/>
    <col min="7686" max="7716" width="4.7109375" style="63" customWidth="1"/>
    <col min="7717" max="7717" width="8.5703125" style="63" customWidth="1"/>
    <col min="7718" max="7719" width="4.7109375" style="63" customWidth="1"/>
    <col min="7720" max="7720" width="9.42578125" style="63" customWidth="1"/>
    <col min="7721" max="7721" width="6.140625" style="63" customWidth="1"/>
    <col min="7722" max="7722" width="6.28515625" style="63" customWidth="1"/>
    <col min="7723" max="7725" width="4.7109375" style="63" customWidth="1"/>
    <col min="7726" max="7726" width="4.85546875" style="63" customWidth="1"/>
    <col min="7727" max="7727" width="7" style="63" customWidth="1"/>
    <col min="7728" max="7728" width="6.28515625" style="63" customWidth="1"/>
    <col min="7729" max="7732" width="4.7109375" style="63" customWidth="1"/>
    <col min="7733" max="7733" width="8.7109375" style="63" customWidth="1"/>
    <col min="7734" max="7936" width="9.140625" style="63"/>
    <col min="7937" max="7937" width="4" style="63" customWidth="1"/>
    <col min="7938" max="7938" width="29.5703125" style="63" customWidth="1"/>
    <col min="7939" max="7939" width="16.5703125" style="63" customWidth="1"/>
    <col min="7940" max="7940" width="27.7109375" style="63" customWidth="1"/>
    <col min="7941" max="7941" width="4" style="63" customWidth="1"/>
    <col min="7942" max="7972" width="4.7109375" style="63" customWidth="1"/>
    <col min="7973" max="7973" width="8.5703125" style="63" customWidth="1"/>
    <col min="7974" max="7975" width="4.7109375" style="63" customWidth="1"/>
    <col min="7976" max="7976" width="9.42578125" style="63" customWidth="1"/>
    <col min="7977" max="7977" width="6.140625" style="63" customWidth="1"/>
    <col min="7978" max="7978" width="6.28515625" style="63" customWidth="1"/>
    <col min="7979" max="7981" width="4.7109375" style="63" customWidth="1"/>
    <col min="7982" max="7982" width="4.85546875" style="63" customWidth="1"/>
    <col min="7983" max="7983" width="7" style="63" customWidth="1"/>
    <col min="7984" max="7984" width="6.28515625" style="63" customWidth="1"/>
    <col min="7985" max="7988" width="4.7109375" style="63" customWidth="1"/>
    <col min="7989" max="7989" width="8.7109375" style="63" customWidth="1"/>
    <col min="7990" max="8192" width="9.140625" style="63"/>
    <col min="8193" max="8193" width="4" style="63" customWidth="1"/>
    <col min="8194" max="8194" width="29.5703125" style="63" customWidth="1"/>
    <col min="8195" max="8195" width="16.5703125" style="63" customWidth="1"/>
    <col min="8196" max="8196" width="27.7109375" style="63" customWidth="1"/>
    <col min="8197" max="8197" width="4" style="63" customWidth="1"/>
    <col min="8198" max="8228" width="4.7109375" style="63" customWidth="1"/>
    <col min="8229" max="8229" width="8.5703125" style="63" customWidth="1"/>
    <col min="8230" max="8231" width="4.7109375" style="63" customWidth="1"/>
    <col min="8232" max="8232" width="9.42578125" style="63" customWidth="1"/>
    <col min="8233" max="8233" width="6.140625" style="63" customWidth="1"/>
    <col min="8234" max="8234" width="6.28515625" style="63" customWidth="1"/>
    <col min="8235" max="8237" width="4.7109375" style="63" customWidth="1"/>
    <col min="8238" max="8238" width="4.85546875" style="63" customWidth="1"/>
    <col min="8239" max="8239" width="7" style="63" customWidth="1"/>
    <col min="8240" max="8240" width="6.28515625" style="63" customWidth="1"/>
    <col min="8241" max="8244" width="4.7109375" style="63" customWidth="1"/>
    <col min="8245" max="8245" width="8.7109375" style="63" customWidth="1"/>
    <col min="8246" max="8448" width="9.140625" style="63"/>
    <col min="8449" max="8449" width="4" style="63" customWidth="1"/>
    <col min="8450" max="8450" width="29.5703125" style="63" customWidth="1"/>
    <col min="8451" max="8451" width="16.5703125" style="63" customWidth="1"/>
    <col min="8452" max="8452" width="27.7109375" style="63" customWidth="1"/>
    <col min="8453" max="8453" width="4" style="63" customWidth="1"/>
    <col min="8454" max="8484" width="4.7109375" style="63" customWidth="1"/>
    <col min="8485" max="8485" width="8.5703125" style="63" customWidth="1"/>
    <col min="8486" max="8487" width="4.7109375" style="63" customWidth="1"/>
    <col min="8488" max="8488" width="9.42578125" style="63" customWidth="1"/>
    <col min="8489" max="8489" width="6.140625" style="63" customWidth="1"/>
    <col min="8490" max="8490" width="6.28515625" style="63" customWidth="1"/>
    <col min="8491" max="8493" width="4.7109375" style="63" customWidth="1"/>
    <col min="8494" max="8494" width="4.85546875" style="63" customWidth="1"/>
    <col min="8495" max="8495" width="7" style="63" customWidth="1"/>
    <col min="8496" max="8496" width="6.28515625" style="63" customWidth="1"/>
    <col min="8497" max="8500" width="4.7109375" style="63" customWidth="1"/>
    <col min="8501" max="8501" width="8.7109375" style="63" customWidth="1"/>
    <col min="8502" max="8704" width="9.140625" style="63"/>
    <col min="8705" max="8705" width="4" style="63" customWidth="1"/>
    <col min="8706" max="8706" width="29.5703125" style="63" customWidth="1"/>
    <col min="8707" max="8707" width="16.5703125" style="63" customWidth="1"/>
    <col min="8708" max="8708" width="27.7109375" style="63" customWidth="1"/>
    <col min="8709" max="8709" width="4" style="63" customWidth="1"/>
    <col min="8710" max="8740" width="4.7109375" style="63" customWidth="1"/>
    <col min="8741" max="8741" width="8.5703125" style="63" customWidth="1"/>
    <col min="8742" max="8743" width="4.7109375" style="63" customWidth="1"/>
    <col min="8744" max="8744" width="9.42578125" style="63" customWidth="1"/>
    <col min="8745" max="8745" width="6.140625" style="63" customWidth="1"/>
    <col min="8746" max="8746" width="6.28515625" style="63" customWidth="1"/>
    <col min="8747" max="8749" width="4.7109375" style="63" customWidth="1"/>
    <col min="8750" max="8750" width="4.85546875" style="63" customWidth="1"/>
    <col min="8751" max="8751" width="7" style="63" customWidth="1"/>
    <col min="8752" max="8752" width="6.28515625" style="63" customWidth="1"/>
    <col min="8753" max="8756" width="4.7109375" style="63" customWidth="1"/>
    <col min="8757" max="8757" width="8.7109375" style="63" customWidth="1"/>
    <col min="8758" max="8960" width="9.140625" style="63"/>
    <col min="8961" max="8961" width="4" style="63" customWidth="1"/>
    <col min="8962" max="8962" width="29.5703125" style="63" customWidth="1"/>
    <col min="8963" max="8963" width="16.5703125" style="63" customWidth="1"/>
    <col min="8964" max="8964" width="27.7109375" style="63" customWidth="1"/>
    <col min="8965" max="8965" width="4" style="63" customWidth="1"/>
    <col min="8966" max="8996" width="4.7109375" style="63" customWidth="1"/>
    <col min="8997" max="8997" width="8.5703125" style="63" customWidth="1"/>
    <col min="8998" max="8999" width="4.7109375" style="63" customWidth="1"/>
    <col min="9000" max="9000" width="9.42578125" style="63" customWidth="1"/>
    <col min="9001" max="9001" width="6.140625" style="63" customWidth="1"/>
    <col min="9002" max="9002" width="6.28515625" style="63" customWidth="1"/>
    <col min="9003" max="9005" width="4.7109375" style="63" customWidth="1"/>
    <col min="9006" max="9006" width="4.85546875" style="63" customWidth="1"/>
    <col min="9007" max="9007" width="7" style="63" customWidth="1"/>
    <col min="9008" max="9008" width="6.28515625" style="63" customWidth="1"/>
    <col min="9009" max="9012" width="4.7109375" style="63" customWidth="1"/>
    <col min="9013" max="9013" width="8.7109375" style="63" customWidth="1"/>
    <col min="9014" max="9216" width="9.140625" style="63"/>
    <col min="9217" max="9217" width="4" style="63" customWidth="1"/>
    <col min="9218" max="9218" width="29.5703125" style="63" customWidth="1"/>
    <col min="9219" max="9219" width="16.5703125" style="63" customWidth="1"/>
    <col min="9220" max="9220" width="27.7109375" style="63" customWidth="1"/>
    <col min="9221" max="9221" width="4" style="63" customWidth="1"/>
    <col min="9222" max="9252" width="4.7109375" style="63" customWidth="1"/>
    <col min="9253" max="9253" width="8.5703125" style="63" customWidth="1"/>
    <col min="9254" max="9255" width="4.7109375" style="63" customWidth="1"/>
    <col min="9256" max="9256" width="9.42578125" style="63" customWidth="1"/>
    <col min="9257" max="9257" width="6.140625" style="63" customWidth="1"/>
    <col min="9258" max="9258" width="6.28515625" style="63" customWidth="1"/>
    <col min="9259" max="9261" width="4.7109375" style="63" customWidth="1"/>
    <col min="9262" max="9262" width="4.85546875" style="63" customWidth="1"/>
    <col min="9263" max="9263" width="7" style="63" customWidth="1"/>
    <col min="9264" max="9264" width="6.28515625" style="63" customWidth="1"/>
    <col min="9265" max="9268" width="4.7109375" style="63" customWidth="1"/>
    <col min="9269" max="9269" width="8.7109375" style="63" customWidth="1"/>
    <col min="9270" max="9472" width="9.140625" style="63"/>
    <col min="9473" max="9473" width="4" style="63" customWidth="1"/>
    <col min="9474" max="9474" width="29.5703125" style="63" customWidth="1"/>
    <col min="9475" max="9475" width="16.5703125" style="63" customWidth="1"/>
    <col min="9476" max="9476" width="27.7109375" style="63" customWidth="1"/>
    <col min="9477" max="9477" width="4" style="63" customWidth="1"/>
    <col min="9478" max="9508" width="4.7109375" style="63" customWidth="1"/>
    <col min="9509" max="9509" width="8.5703125" style="63" customWidth="1"/>
    <col min="9510" max="9511" width="4.7109375" style="63" customWidth="1"/>
    <col min="9512" max="9512" width="9.42578125" style="63" customWidth="1"/>
    <col min="9513" max="9513" width="6.140625" style="63" customWidth="1"/>
    <col min="9514" max="9514" width="6.28515625" style="63" customWidth="1"/>
    <col min="9515" max="9517" width="4.7109375" style="63" customWidth="1"/>
    <col min="9518" max="9518" width="4.85546875" style="63" customWidth="1"/>
    <col min="9519" max="9519" width="7" style="63" customWidth="1"/>
    <col min="9520" max="9520" width="6.28515625" style="63" customWidth="1"/>
    <col min="9521" max="9524" width="4.7109375" style="63" customWidth="1"/>
    <col min="9525" max="9525" width="8.7109375" style="63" customWidth="1"/>
    <col min="9526" max="9728" width="9.140625" style="63"/>
    <col min="9729" max="9729" width="4" style="63" customWidth="1"/>
    <col min="9730" max="9730" width="29.5703125" style="63" customWidth="1"/>
    <col min="9731" max="9731" width="16.5703125" style="63" customWidth="1"/>
    <col min="9732" max="9732" width="27.7109375" style="63" customWidth="1"/>
    <col min="9733" max="9733" width="4" style="63" customWidth="1"/>
    <col min="9734" max="9764" width="4.7109375" style="63" customWidth="1"/>
    <col min="9765" max="9765" width="8.5703125" style="63" customWidth="1"/>
    <col min="9766" max="9767" width="4.7109375" style="63" customWidth="1"/>
    <col min="9768" max="9768" width="9.42578125" style="63" customWidth="1"/>
    <col min="9769" max="9769" width="6.140625" style="63" customWidth="1"/>
    <col min="9770" max="9770" width="6.28515625" style="63" customWidth="1"/>
    <col min="9771" max="9773" width="4.7109375" style="63" customWidth="1"/>
    <col min="9774" max="9774" width="4.85546875" style="63" customWidth="1"/>
    <col min="9775" max="9775" width="7" style="63" customWidth="1"/>
    <col min="9776" max="9776" width="6.28515625" style="63" customWidth="1"/>
    <col min="9777" max="9780" width="4.7109375" style="63" customWidth="1"/>
    <col min="9781" max="9781" width="8.7109375" style="63" customWidth="1"/>
    <col min="9782" max="9984" width="9.140625" style="63"/>
    <col min="9985" max="9985" width="4" style="63" customWidth="1"/>
    <col min="9986" max="9986" width="29.5703125" style="63" customWidth="1"/>
    <col min="9987" max="9987" width="16.5703125" style="63" customWidth="1"/>
    <col min="9988" max="9988" width="27.7109375" style="63" customWidth="1"/>
    <col min="9989" max="9989" width="4" style="63" customWidth="1"/>
    <col min="9990" max="10020" width="4.7109375" style="63" customWidth="1"/>
    <col min="10021" max="10021" width="8.5703125" style="63" customWidth="1"/>
    <col min="10022" max="10023" width="4.7109375" style="63" customWidth="1"/>
    <col min="10024" max="10024" width="9.42578125" style="63" customWidth="1"/>
    <col min="10025" max="10025" width="6.140625" style="63" customWidth="1"/>
    <col min="10026" max="10026" width="6.28515625" style="63" customWidth="1"/>
    <col min="10027" max="10029" width="4.7109375" style="63" customWidth="1"/>
    <col min="10030" max="10030" width="4.85546875" style="63" customWidth="1"/>
    <col min="10031" max="10031" width="7" style="63" customWidth="1"/>
    <col min="10032" max="10032" width="6.28515625" style="63" customWidth="1"/>
    <col min="10033" max="10036" width="4.7109375" style="63" customWidth="1"/>
    <col min="10037" max="10037" width="8.7109375" style="63" customWidth="1"/>
    <col min="10038" max="10240" width="9.140625" style="63"/>
    <col min="10241" max="10241" width="4" style="63" customWidth="1"/>
    <col min="10242" max="10242" width="29.5703125" style="63" customWidth="1"/>
    <col min="10243" max="10243" width="16.5703125" style="63" customWidth="1"/>
    <col min="10244" max="10244" width="27.7109375" style="63" customWidth="1"/>
    <col min="10245" max="10245" width="4" style="63" customWidth="1"/>
    <col min="10246" max="10276" width="4.7109375" style="63" customWidth="1"/>
    <col min="10277" max="10277" width="8.5703125" style="63" customWidth="1"/>
    <col min="10278" max="10279" width="4.7109375" style="63" customWidth="1"/>
    <col min="10280" max="10280" width="9.42578125" style="63" customWidth="1"/>
    <col min="10281" max="10281" width="6.140625" style="63" customWidth="1"/>
    <col min="10282" max="10282" width="6.28515625" style="63" customWidth="1"/>
    <col min="10283" max="10285" width="4.7109375" style="63" customWidth="1"/>
    <col min="10286" max="10286" width="4.85546875" style="63" customWidth="1"/>
    <col min="10287" max="10287" width="7" style="63" customWidth="1"/>
    <col min="10288" max="10288" width="6.28515625" style="63" customWidth="1"/>
    <col min="10289" max="10292" width="4.7109375" style="63" customWidth="1"/>
    <col min="10293" max="10293" width="8.7109375" style="63" customWidth="1"/>
    <col min="10294" max="10496" width="9.140625" style="63"/>
    <col min="10497" max="10497" width="4" style="63" customWidth="1"/>
    <col min="10498" max="10498" width="29.5703125" style="63" customWidth="1"/>
    <col min="10499" max="10499" width="16.5703125" style="63" customWidth="1"/>
    <col min="10500" max="10500" width="27.7109375" style="63" customWidth="1"/>
    <col min="10501" max="10501" width="4" style="63" customWidth="1"/>
    <col min="10502" max="10532" width="4.7109375" style="63" customWidth="1"/>
    <col min="10533" max="10533" width="8.5703125" style="63" customWidth="1"/>
    <col min="10534" max="10535" width="4.7109375" style="63" customWidth="1"/>
    <col min="10536" max="10536" width="9.42578125" style="63" customWidth="1"/>
    <col min="10537" max="10537" width="6.140625" style="63" customWidth="1"/>
    <col min="10538" max="10538" width="6.28515625" style="63" customWidth="1"/>
    <col min="10539" max="10541" width="4.7109375" style="63" customWidth="1"/>
    <col min="10542" max="10542" width="4.85546875" style="63" customWidth="1"/>
    <col min="10543" max="10543" width="7" style="63" customWidth="1"/>
    <col min="10544" max="10544" width="6.28515625" style="63" customWidth="1"/>
    <col min="10545" max="10548" width="4.7109375" style="63" customWidth="1"/>
    <col min="10549" max="10549" width="8.7109375" style="63" customWidth="1"/>
    <col min="10550" max="10752" width="9.140625" style="63"/>
    <col min="10753" max="10753" width="4" style="63" customWidth="1"/>
    <col min="10754" max="10754" width="29.5703125" style="63" customWidth="1"/>
    <col min="10755" max="10755" width="16.5703125" style="63" customWidth="1"/>
    <col min="10756" max="10756" width="27.7109375" style="63" customWidth="1"/>
    <col min="10757" max="10757" width="4" style="63" customWidth="1"/>
    <col min="10758" max="10788" width="4.7109375" style="63" customWidth="1"/>
    <col min="10789" max="10789" width="8.5703125" style="63" customWidth="1"/>
    <col min="10790" max="10791" width="4.7109375" style="63" customWidth="1"/>
    <col min="10792" max="10792" width="9.42578125" style="63" customWidth="1"/>
    <col min="10793" max="10793" width="6.140625" style="63" customWidth="1"/>
    <col min="10794" max="10794" width="6.28515625" style="63" customWidth="1"/>
    <col min="10795" max="10797" width="4.7109375" style="63" customWidth="1"/>
    <col min="10798" max="10798" width="4.85546875" style="63" customWidth="1"/>
    <col min="10799" max="10799" width="7" style="63" customWidth="1"/>
    <col min="10800" max="10800" width="6.28515625" style="63" customWidth="1"/>
    <col min="10801" max="10804" width="4.7109375" style="63" customWidth="1"/>
    <col min="10805" max="10805" width="8.7109375" style="63" customWidth="1"/>
    <col min="10806" max="11008" width="9.140625" style="63"/>
    <col min="11009" max="11009" width="4" style="63" customWidth="1"/>
    <col min="11010" max="11010" width="29.5703125" style="63" customWidth="1"/>
    <col min="11011" max="11011" width="16.5703125" style="63" customWidth="1"/>
    <col min="11012" max="11012" width="27.7109375" style="63" customWidth="1"/>
    <col min="11013" max="11013" width="4" style="63" customWidth="1"/>
    <col min="11014" max="11044" width="4.7109375" style="63" customWidth="1"/>
    <col min="11045" max="11045" width="8.5703125" style="63" customWidth="1"/>
    <col min="11046" max="11047" width="4.7109375" style="63" customWidth="1"/>
    <col min="11048" max="11048" width="9.42578125" style="63" customWidth="1"/>
    <col min="11049" max="11049" width="6.140625" style="63" customWidth="1"/>
    <col min="11050" max="11050" width="6.28515625" style="63" customWidth="1"/>
    <col min="11051" max="11053" width="4.7109375" style="63" customWidth="1"/>
    <col min="11054" max="11054" width="4.85546875" style="63" customWidth="1"/>
    <col min="11055" max="11055" width="7" style="63" customWidth="1"/>
    <col min="11056" max="11056" width="6.28515625" style="63" customWidth="1"/>
    <col min="11057" max="11060" width="4.7109375" style="63" customWidth="1"/>
    <col min="11061" max="11061" width="8.7109375" style="63" customWidth="1"/>
    <col min="11062" max="11264" width="9.140625" style="63"/>
    <col min="11265" max="11265" width="4" style="63" customWidth="1"/>
    <col min="11266" max="11266" width="29.5703125" style="63" customWidth="1"/>
    <col min="11267" max="11267" width="16.5703125" style="63" customWidth="1"/>
    <col min="11268" max="11268" width="27.7109375" style="63" customWidth="1"/>
    <col min="11269" max="11269" width="4" style="63" customWidth="1"/>
    <col min="11270" max="11300" width="4.7109375" style="63" customWidth="1"/>
    <col min="11301" max="11301" width="8.5703125" style="63" customWidth="1"/>
    <col min="11302" max="11303" width="4.7109375" style="63" customWidth="1"/>
    <col min="11304" max="11304" width="9.42578125" style="63" customWidth="1"/>
    <col min="11305" max="11305" width="6.140625" style="63" customWidth="1"/>
    <col min="11306" max="11306" width="6.28515625" style="63" customWidth="1"/>
    <col min="11307" max="11309" width="4.7109375" style="63" customWidth="1"/>
    <col min="11310" max="11310" width="4.85546875" style="63" customWidth="1"/>
    <col min="11311" max="11311" width="7" style="63" customWidth="1"/>
    <col min="11312" max="11312" width="6.28515625" style="63" customWidth="1"/>
    <col min="11313" max="11316" width="4.7109375" style="63" customWidth="1"/>
    <col min="11317" max="11317" width="8.7109375" style="63" customWidth="1"/>
    <col min="11318" max="11520" width="9.140625" style="63"/>
    <col min="11521" max="11521" width="4" style="63" customWidth="1"/>
    <col min="11522" max="11522" width="29.5703125" style="63" customWidth="1"/>
    <col min="11523" max="11523" width="16.5703125" style="63" customWidth="1"/>
    <col min="11524" max="11524" width="27.7109375" style="63" customWidth="1"/>
    <col min="11525" max="11525" width="4" style="63" customWidth="1"/>
    <col min="11526" max="11556" width="4.7109375" style="63" customWidth="1"/>
    <col min="11557" max="11557" width="8.5703125" style="63" customWidth="1"/>
    <col min="11558" max="11559" width="4.7109375" style="63" customWidth="1"/>
    <col min="11560" max="11560" width="9.42578125" style="63" customWidth="1"/>
    <col min="11561" max="11561" width="6.140625" style="63" customWidth="1"/>
    <col min="11562" max="11562" width="6.28515625" style="63" customWidth="1"/>
    <col min="11563" max="11565" width="4.7109375" style="63" customWidth="1"/>
    <col min="11566" max="11566" width="4.85546875" style="63" customWidth="1"/>
    <col min="11567" max="11567" width="7" style="63" customWidth="1"/>
    <col min="11568" max="11568" width="6.28515625" style="63" customWidth="1"/>
    <col min="11569" max="11572" width="4.7109375" style="63" customWidth="1"/>
    <col min="11573" max="11573" width="8.7109375" style="63" customWidth="1"/>
    <col min="11574" max="11776" width="9.140625" style="63"/>
    <col min="11777" max="11777" width="4" style="63" customWidth="1"/>
    <col min="11778" max="11778" width="29.5703125" style="63" customWidth="1"/>
    <col min="11779" max="11779" width="16.5703125" style="63" customWidth="1"/>
    <col min="11780" max="11780" width="27.7109375" style="63" customWidth="1"/>
    <col min="11781" max="11781" width="4" style="63" customWidth="1"/>
    <col min="11782" max="11812" width="4.7109375" style="63" customWidth="1"/>
    <col min="11813" max="11813" width="8.5703125" style="63" customWidth="1"/>
    <col min="11814" max="11815" width="4.7109375" style="63" customWidth="1"/>
    <col min="11816" max="11816" width="9.42578125" style="63" customWidth="1"/>
    <col min="11817" max="11817" width="6.140625" style="63" customWidth="1"/>
    <col min="11818" max="11818" width="6.28515625" style="63" customWidth="1"/>
    <col min="11819" max="11821" width="4.7109375" style="63" customWidth="1"/>
    <col min="11822" max="11822" width="4.85546875" style="63" customWidth="1"/>
    <col min="11823" max="11823" width="7" style="63" customWidth="1"/>
    <col min="11824" max="11824" width="6.28515625" style="63" customWidth="1"/>
    <col min="11825" max="11828" width="4.7109375" style="63" customWidth="1"/>
    <col min="11829" max="11829" width="8.7109375" style="63" customWidth="1"/>
    <col min="11830" max="12032" width="9.140625" style="63"/>
    <col min="12033" max="12033" width="4" style="63" customWidth="1"/>
    <col min="12034" max="12034" width="29.5703125" style="63" customWidth="1"/>
    <col min="12035" max="12035" width="16.5703125" style="63" customWidth="1"/>
    <col min="12036" max="12036" width="27.7109375" style="63" customWidth="1"/>
    <col min="12037" max="12037" width="4" style="63" customWidth="1"/>
    <col min="12038" max="12068" width="4.7109375" style="63" customWidth="1"/>
    <col min="12069" max="12069" width="8.5703125" style="63" customWidth="1"/>
    <col min="12070" max="12071" width="4.7109375" style="63" customWidth="1"/>
    <col min="12072" max="12072" width="9.42578125" style="63" customWidth="1"/>
    <col min="12073" max="12073" width="6.140625" style="63" customWidth="1"/>
    <col min="12074" max="12074" width="6.28515625" style="63" customWidth="1"/>
    <col min="12075" max="12077" width="4.7109375" style="63" customWidth="1"/>
    <col min="12078" max="12078" width="4.85546875" style="63" customWidth="1"/>
    <col min="12079" max="12079" width="7" style="63" customWidth="1"/>
    <col min="12080" max="12080" width="6.28515625" style="63" customWidth="1"/>
    <col min="12081" max="12084" width="4.7109375" style="63" customWidth="1"/>
    <col min="12085" max="12085" width="8.7109375" style="63" customWidth="1"/>
    <col min="12086" max="12288" width="9.140625" style="63"/>
    <col min="12289" max="12289" width="4" style="63" customWidth="1"/>
    <col min="12290" max="12290" width="29.5703125" style="63" customWidth="1"/>
    <col min="12291" max="12291" width="16.5703125" style="63" customWidth="1"/>
    <col min="12292" max="12292" width="27.7109375" style="63" customWidth="1"/>
    <col min="12293" max="12293" width="4" style="63" customWidth="1"/>
    <col min="12294" max="12324" width="4.7109375" style="63" customWidth="1"/>
    <col min="12325" max="12325" width="8.5703125" style="63" customWidth="1"/>
    <col min="12326" max="12327" width="4.7109375" style="63" customWidth="1"/>
    <col min="12328" max="12328" width="9.42578125" style="63" customWidth="1"/>
    <col min="12329" max="12329" width="6.140625" style="63" customWidth="1"/>
    <col min="12330" max="12330" width="6.28515625" style="63" customWidth="1"/>
    <col min="12331" max="12333" width="4.7109375" style="63" customWidth="1"/>
    <col min="12334" max="12334" width="4.85546875" style="63" customWidth="1"/>
    <col min="12335" max="12335" width="7" style="63" customWidth="1"/>
    <col min="12336" max="12336" width="6.28515625" style="63" customWidth="1"/>
    <col min="12337" max="12340" width="4.7109375" style="63" customWidth="1"/>
    <col min="12341" max="12341" width="8.7109375" style="63" customWidth="1"/>
    <col min="12342" max="12544" width="9.140625" style="63"/>
    <col min="12545" max="12545" width="4" style="63" customWidth="1"/>
    <col min="12546" max="12546" width="29.5703125" style="63" customWidth="1"/>
    <col min="12547" max="12547" width="16.5703125" style="63" customWidth="1"/>
    <col min="12548" max="12548" width="27.7109375" style="63" customWidth="1"/>
    <col min="12549" max="12549" width="4" style="63" customWidth="1"/>
    <col min="12550" max="12580" width="4.7109375" style="63" customWidth="1"/>
    <col min="12581" max="12581" width="8.5703125" style="63" customWidth="1"/>
    <col min="12582" max="12583" width="4.7109375" style="63" customWidth="1"/>
    <col min="12584" max="12584" width="9.42578125" style="63" customWidth="1"/>
    <col min="12585" max="12585" width="6.140625" style="63" customWidth="1"/>
    <col min="12586" max="12586" width="6.28515625" style="63" customWidth="1"/>
    <col min="12587" max="12589" width="4.7109375" style="63" customWidth="1"/>
    <col min="12590" max="12590" width="4.85546875" style="63" customWidth="1"/>
    <col min="12591" max="12591" width="7" style="63" customWidth="1"/>
    <col min="12592" max="12592" width="6.28515625" style="63" customWidth="1"/>
    <col min="12593" max="12596" width="4.7109375" style="63" customWidth="1"/>
    <col min="12597" max="12597" width="8.7109375" style="63" customWidth="1"/>
    <col min="12598" max="12800" width="9.140625" style="63"/>
    <col min="12801" max="12801" width="4" style="63" customWidth="1"/>
    <col min="12802" max="12802" width="29.5703125" style="63" customWidth="1"/>
    <col min="12803" max="12803" width="16.5703125" style="63" customWidth="1"/>
    <col min="12804" max="12804" width="27.7109375" style="63" customWidth="1"/>
    <col min="12805" max="12805" width="4" style="63" customWidth="1"/>
    <col min="12806" max="12836" width="4.7109375" style="63" customWidth="1"/>
    <col min="12837" max="12837" width="8.5703125" style="63" customWidth="1"/>
    <col min="12838" max="12839" width="4.7109375" style="63" customWidth="1"/>
    <col min="12840" max="12840" width="9.42578125" style="63" customWidth="1"/>
    <col min="12841" max="12841" width="6.140625" style="63" customWidth="1"/>
    <col min="12842" max="12842" width="6.28515625" style="63" customWidth="1"/>
    <col min="12843" max="12845" width="4.7109375" style="63" customWidth="1"/>
    <col min="12846" max="12846" width="4.85546875" style="63" customWidth="1"/>
    <col min="12847" max="12847" width="7" style="63" customWidth="1"/>
    <col min="12848" max="12848" width="6.28515625" style="63" customWidth="1"/>
    <col min="12849" max="12852" width="4.7109375" style="63" customWidth="1"/>
    <col min="12853" max="12853" width="8.7109375" style="63" customWidth="1"/>
    <col min="12854" max="13056" width="9.140625" style="63"/>
    <col min="13057" max="13057" width="4" style="63" customWidth="1"/>
    <col min="13058" max="13058" width="29.5703125" style="63" customWidth="1"/>
    <col min="13059" max="13059" width="16.5703125" style="63" customWidth="1"/>
    <col min="13060" max="13060" width="27.7109375" style="63" customWidth="1"/>
    <col min="13061" max="13061" width="4" style="63" customWidth="1"/>
    <col min="13062" max="13092" width="4.7109375" style="63" customWidth="1"/>
    <col min="13093" max="13093" width="8.5703125" style="63" customWidth="1"/>
    <col min="13094" max="13095" width="4.7109375" style="63" customWidth="1"/>
    <col min="13096" max="13096" width="9.42578125" style="63" customWidth="1"/>
    <col min="13097" max="13097" width="6.140625" style="63" customWidth="1"/>
    <col min="13098" max="13098" width="6.28515625" style="63" customWidth="1"/>
    <col min="13099" max="13101" width="4.7109375" style="63" customWidth="1"/>
    <col min="13102" max="13102" width="4.85546875" style="63" customWidth="1"/>
    <col min="13103" max="13103" width="7" style="63" customWidth="1"/>
    <col min="13104" max="13104" width="6.28515625" style="63" customWidth="1"/>
    <col min="13105" max="13108" width="4.7109375" style="63" customWidth="1"/>
    <col min="13109" max="13109" width="8.7109375" style="63" customWidth="1"/>
    <col min="13110" max="13312" width="9.140625" style="63"/>
    <col min="13313" max="13313" width="4" style="63" customWidth="1"/>
    <col min="13314" max="13314" width="29.5703125" style="63" customWidth="1"/>
    <col min="13315" max="13315" width="16.5703125" style="63" customWidth="1"/>
    <col min="13316" max="13316" width="27.7109375" style="63" customWidth="1"/>
    <col min="13317" max="13317" width="4" style="63" customWidth="1"/>
    <col min="13318" max="13348" width="4.7109375" style="63" customWidth="1"/>
    <col min="13349" max="13349" width="8.5703125" style="63" customWidth="1"/>
    <col min="13350" max="13351" width="4.7109375" style="63" customWidth="1"/>
    <col min="13352" max="13352" width="9.42578125" style="63" customWidth="1"/>
    <col min="13353" max="13353" width="6.140625" style="63" customWidth="1"/>
    <col min="13354" max="13354" width="6.28515625" style="63" customWidth="1"/>
    <col min="13355" max="13357" width="4.7109375" style="63" customWidth="1"/>
    <col min="13358" max="13358" width="4.85546875" style="63" customWidth="1"/>
    <col min="13359" max="13359" width="7" style="63" customWidth="1"/>
    <col min="13360" max="13360" width="6.28515625" style="63" customWidth="1"/>
    <col min="13361" max="13364" width="4.7109375" style="63" customWidth="1"/>
    <col min="13365" max="13365" width="8.7109375" style="63" customWidth="1"/>
    <col min="13366" max="13568" width="9.140625" style="63"/>
    <col min="13569" max="13569" width="4" style="63" customWidth="1"/>
    <col min="13570" max="13570" width="29.5703125" style="63" customWidth="1"/>
    <col min="13571" max="13571" width="16.5703125" style="63" customWidth="1"/>
    <col min="13572" max="13572" width="27.7109375" style="63" customWidth="1"/>
    <col min="13573" max="13573" width="4" style="63" customWidth="1"/>
    <col min="13574" max="13604" width="4.7109375" style="63" customWidth="1"/>
    <col min="13605" max="13605" width="8.5703125" style="63" customWidth="1"/>
    <col min="13606" max="13607" width="4.7109375" style="63" customWidth="1"/>
    <col min="13608" max="13608" width="9.42578125" style="63" customWidth="1"/>
    <col min="13609" max="13609" width="6.140625" style="63" customWidth="1"/>
    <col min="13610" max="13610" width="6.28515625" style="63" customWidth="1"/>
    <col min="13611" max="13613" width="4.7109375" style="63" customWidth="1"/>
    <col min="13614" max="13614" width="4.85546875" style="63" customWidth="1"/>
    <col min="13615" max="13615" width="7" style="63" customWidth="1"/>
    <col min="13616" max="13616" width="6.28515625" style="63" customWidth="1"/>
    <col min="13617" max="13620" width="4.7109375" style="63" customWidth="1"/>
    <col min="13621" max="13621" width="8.7109375" style="63" customWidth="1"/>
    <col min="13622" max="13824" width="9.140625" style="63"/>
    <col min="13825" max="13825" width="4" style="63" customWidth="1"/>
    <col min="13826" max="13826" width="29.5703125" style="63" customWidth="1"/>
    <col min="13827" max="13827" width="16.5703125" style="63" customWidth="1"/>
    <col min="13828" max="13828" width="27.7109375" style="63" customWidth="1"/>
    <col min="13829" max="13829" width="4" style="63" customWidth="1"/>
    <col min="13830" max="13860" width="4.7109375" style="63" customWidth="1"/>
    <col min="13861" max="13861" width="8.5703125" style="63" customWidth="1"/>
    <col min="13862" max="13863" width="4.7109375" style="63" customWidth="1"/>
    <col min="13864" max="13864" width="9.42578125" style="63" customWidth="1"/>
    <col min="13865" max="13865" width="6.140625" style="63" customWidth="1"/>
    <col min="13866" max="13866" width="6.28515625" style="63" customWidth="1"/>
    <col min="13867" max="13869" width="4.7109375" style="63" customWidth="1"/>
    <col min="13870" max="13870" width="4.85546875" style="63" customWidth="1"/>
    <col min="13871" max="13871" width="7" style="63" customWidth="1"/>
    <col min="13872" max="13872" width="6.28515625" style="63" customWidth="1"/>
    <col min="13873" max="13876" width="4.7109375" style="63" customWidth="1"/>
    <col min="13877" max="13877" width="8.7109375" style="63" customWidth="1"/>
    <col min="13878" max="14080" width="9.140625" style="63"/>
    <col min="14081" max="14081" width="4" style="63" customWidth="1"/>
    <col min="14082" max="14082" width="29.5703125" style="63" customWidth="1"/>
    <col min="14083" max="14083" width="16.5703125" style="63" customWidth="1"/>
    <col min="14084" max="14084" width="27.7109375" style="63" customWidth="1"/>
    <col min="14085" max="14085" width="4" style="63" customWidth="1"/>
    <col min="14086" max="14116" width="4.7109375" style="63" customWidth="1"/>
    <col min="14117" max="14117" width="8.5703125" style="63" customWidth="1"/>
    <col min="14118" max="14119" width="4.7109375" style="63" customWidth="1"/>
    <col min="14120" max="14120" width="9.42578125" style="63" customWidth="1"/>
    <col min="14121" max="14121" width="6.140625" style="63" customWidth="1"/>
    <col min="14122" max="14122" width="6.28515625" style="63" customWidth="1"/>
    <col min="14123" max="14125" width="4.7109375" style="63" customWidth="1"/>
    <col min="14126" max="14126" width="4.85546875" style="63" customWidth="1"/>
    <col min="14127" max="14127" width="7" style="63" customWidth="1"/>
    <col min="14128" max="14128" width="6.28515625" style="63" customWidth="1"/>
    <col min="14129" max="14132" width="4.7109375" style="63" customWidth="1"/>
    <col min="14133" max="14133" width="8.7109375" style="63" customWidth="1"/>
    <col min="14134" max="14336" width="9.140625" style="63"/>
    <col min="14337" max="14337" width="4" style="63" customWidth="1"/>
    <col min="14338" max="14338" width="29.5703125" style="63" customWidth="1"/>
    <col min="14339" max="14339" width="16.5703125" style="63" customWidth="1"/>
    <col min="14340" max="14340" width="27.7109375" style="63" customWidth="1"/>
    <col min="14341" max="14341" width="4" style="63" customWidth="1"/>
    <col min="14342" max="14372" width="4.7109375" style="63" customWidth="1"/>
    <col min="14373" max="14373" width="8.5703125" style="63" customWidth="1"/>
    <col min="14374" max="14375" width="4.7109375" style="63" customWidth="1"/>
    <col min="14376" max="14376" width="9.42578125" style="63" customWidth="1"/>
    <col min="14377" max="14377" width="6.140625" style="63" customWidth="1"/>
    <col min="14378" max="14378" width="6.28515625" style="63" customWidth="1"/>
    <col min="14379" max="14381" width="4.7109375" style="63" customWidth="1"/>
    <col min="14382" max="14382" width="4.85546875" style="63" customWidth="1"/>
    <col min="14383" max="14383" width="7" style="63" customWidth="1"/>
    <col min="14384" max="14384" width="6.28515625" style="63" customWidth="1"/>
    <col min="14385" max="14388" width="4.7109375" style="63" customWidth="1"/>
    <col min="14389" max="14389" width="8.7109375" style="63" customWidth="1"/>
    <col min="14390" max="14592" width="9.140625" style="63"/>
    <col min="14593" max="14593" width="4" style="63" customWidth="1"/>
    <col min="14594" max="14594" width="29.5703125" style="63" customWidth="1"/>
    <col min="14595" max="14595" width="16.5703125" style="63" customWidth="1"/>
    <col min="14596" max="14596" width="27.7109375" style="63" customWidth="1"/>
    <col min="14597" max="14597" width="4" style="63" customWidth="1"/>
    <col min="14598" max="14628" width="4.7109375" style="63" customWidth="1"/>
    <col min="14629" max="14629" width="8.5703125" style="63" customWidth="1"/>
    <col min="14630" max="14631" width="4.7109375" style="63" customWidth="1"/>
    <col min="14632" max="14632" width="9.42578125" style="63" customWidth="1"/>
    <col min="14633" max="14633" width="6.140625" style="63" customWidth="1"/>
    <col min="14634" max="14634" width="6.28515625" style="63" customWidth="1"/>
    <col min="14635" max="14637" width="4.7109375" style="63" customWidth="1"/>
    <col min="14638" max="14638" width="4.85546875" style="63" customWidth="1"/>
    <col min="14639" max="14639" width="7" style="63" customWidth="1"/>
    <col min="14640" max="14640" width="6.28515625" style="63" customWidth="1"/>
    <col min="14641" max="14644" width="4.7109375" style="63" customWidth="1"/>
    <col min="14645" max="14645" width="8.7109375" style="63" customWidth="1"/>
    <col min="14646" max="14848" width="9.140625" style="63"/>
    <col min="14849" max="14849" width="4" style="63" customWidth="1"/>
    <col min="14850" max="14850" width="29.5703125" style="63" customWidth="1"/>
    <col min="14851" max="14851" width="16.5703125" style="63" customWidth="1"/>
    <col min="14852" max="14852" width="27.7109375" style="63" customWidth="1"/>
    <col min="14853" max="14853" width="4" style="63" customWidth="1"/>
    <col min="14854" max="14884" width="4.7109375" style="63" customWidth="1"/>
    <col min="14885" max="14885" width="8.5703125" style="63" customWidth="1"/>
    <col min="14886" max="14887" width="4.7109375" style="63" customWidth="1"/>
    <col min="14888" max="14888" width="9.42578125" style="63" customWidth="1"/>
    <col min="14889" max="14889" width="6.140625" style="63" customWidth="1"/>
    <col min="14890" max="14890" width="6.28515625" style="63" customWidth="1"/>
    <col min="14891" max="14893" width="4.7109375" style="63" customWidth="1"/>
    <col min="14894" max="14894" width="4.85546875" style="63" customWidth="1"/>
    <col min="14895" max="14895" width="7" style="63" customWidth="1"/>
    <col min="14896" max="14896" width="6.28515625" style="63" customWidth="1"/>
    <col min="14897" max="14900" width="4.7109375" style="63" customWidth="1"/>
    <col min="14901" max="14901" width="8.7109375" style="63" customWidth="1"/>
    <col min="14902" max="15104" width="9.140625" style="63"/>
    <col min="15105" max="15105" width="4" style="63" customWidth="1"/>
    <col min="15106" max="15106" width="29.5703125" style="63" customWidth="1"/>
    <col min="15107" max="15107" width="16.5703125" style="63" customWidth="1"/>
    <col min="15108" max="15108" width="27.7109375" style="63" customWidth="1"/>
    <col min="15109" max="15109" width="4" style="63" customWidth="1"/>
    <col min="15110" max="15140" width="4.7109375" style="63" customWidth="1"/>
    <col min="15141" max="15141" width="8.5703125" style="63" customWidth="1"/>
    <col min="15142" max="15143" width="4.7109375" style="63" customWidth="1"/>
    <col min="15144" max="15144" width="9.42578125" style="63" customWidth="1"/>
    <col min="15145" max="15145" width="6.140625" style="63" customWidth="1"/>
    <col min="15146" max="15146" width="6.28515625" style="63" customWidth="1"/>
    <col min="15147" max="15149" width="4.7109375" style="63" customWidth="1"/>
    <col min="15150" max="15150" width="4.85546875" style="63" customWidth="1"/>
    <col min="15151" max="15151" width="7" style="63" customWidth="1"/>
    <col min="15152" max="15152" width="6.28515625" style="63" customWidth="1"/>
    <col min="15153" max="15156" width="4.7109375" style="63" customWidth="1"/>
    <col min="15157" max="15157" width="8.7109375" style="63" customWidth="1"/>
    <col min="15158" max="15360" width="9.140625" style="63"/>
    <col min="15361" max="15361" width="4" style="63" customWidth="1"/>
    <col min="15362" max="15362" width="29.5703125" style="63" customWidth="1"/>
    <col min="15363" max="15363" width="16.5703125" style="63" customWidth="1"/>
    <col min="15364" max="15364" width="27.7109375" style="63" customWidth="1"/>
    <col min="15365" max="15365" width="4" style="63" customWidth="1"/>
    <col min="15366" max="15396" width="4.7109375" style="63" customWidth="1"/>
    <col min="15397" max="15397" width="8.5703125" style="63" customWidth="1"/>
    <col min="15398" max="15399" width="4.7109375" style="63" customWidth="1"/>
    <col min="15400" max="15400" width="9.42578125" style="63" customWidth="1"/>
    <col min="15401" max="15401" width="6.140625" style="63" customWidth="1"/>
    <col min="15402" max="15402" width="6.28515625" style="63" customWidth="1"/>
    <col min="15403" max="15405" width="4.7109375" style="63" customWidth="1"/>
    <col min="15406" max="15406" width="4.85546875" style="63" customWidth="1"/>
    <col min="15407" max="15407" width="7" style="63" customWidth="1"/>
    <col min="15408" max="15408" width="6.28515625" style="63" customWidth="1"/>
    <col min="15409" max="15412" width="4.7109375" style="63" customWidth="1"/>
    <col min="15413" max="15413" width="8.7109375" style="63" customWidth="1"/>
    <col min="15414" max="15616" width="9.140625" style="63"/>
    <col min="15617" max="15617" width="4" style="63" customWidth="1"/>
    <col min="15618" max="15618" width="29.5703125" style="63" customWidth="1"/>
    <col min="15619" max="15619" width="16.5703125" style="63" customWidth="1"/>
    <col min="15620" max="15620" width="27.7109375" style="63" customWidth="1"/>
    <col min="15621" max="15621" width="4" style="63" customWidth="1"/>
    <col min="15622" max="15652" width="4.7109375" style="63" customWidth="1"/>
    <col min="15653" max="15653" width="8.5703125" style="63" customWidth="1"/>
    <col min="15654" max="15655" width="4.7109375" style="63" customWidth="1"/>
    <col min="15656" max="15656" width="9.42578125" style="63" customWidth="1"/>
    <col min="15657" max="15657" width="6.140625" style="63" customWidth="1"/>
    <col min="15658" max="15658" width="6.28515625" style="63" customWidth="1"/>
    <col min="15659" max="15661" width="4.7109375" style="63" customWidth="1"/>
    <col min="15662" max="15662" width="4.85546875" style="63" customWidth="1"/>
    <col min="15663" max="15663" width="7" style="63" customWidth="1"/>
    <col min="15664" max="15664" width="6.28515625" style="63" customWidth="1"/>
    <col min="15665" max="15668" width="4.7109375" style="63" customWidth="1"/>
    <col min="15669" max="15669" width="8.7109375" style="63" customWidth="1"/>
    <col min="15670" max="15872" width="9.140625" style="63"/>
    <col min="15873" max="15873" width="4" style="63" customWidth="1"/>
    <col min="15874" max="15874" width="29.5703125" style="63" customWidth="1"/>
    <col min="15875" max="15875" width="16.5703125" style="63" customWidth="1"/>
    <col min="15876" max="15876" width="27.7109375" style="63" customWidth="1"/>
    <col min="15877" max="15877" width="4" style="63" customWidth="1"/>
    <col min="15878" max="15908" width="4.7109375" style="63" customWidth="1"/>
    <col min="15909" max="15909" width="8.5703125" style="63" customWidth="1"/>
    <col min="15910" max="15911" width="4.7109375" style="63" customWidth="1"/>
    <col min="15912" max="15912" width="9.42578125" style="63" customWidth="1"/>
    <col min="15913" max="15913" width="6.140625" style="63" customWidth="1"/>
    <col min="15914" max="15914" width="6.28515625" style="63" customWidth="1"/>
    <col min="15915" max="15917" width="4.7109375" style="63" customWidth="1"/>
    <col min="15918" max="15918" width="4.85546875" style="63" customWidth="1"/>
    <col min="15919" max="15919" width="7" style="63" customWidth="1"/>
    <col min="15920" max="15920" width="6.28515625" style="63" customWidth="1"/>
    <col min="15921" max="15924" width="4.7109375" style="63" customWidth="1"/>
    <col min="15925" max="15925" width="8.7109375" style="63" customWidth="1"/>
    <col min="15926" max="16128" width="9.140625" style="63"/>
    <col min="16129" max="16129" width="4" style="63" customWidth="1"/>
    <col min="16130" max="16130" width="29.5703125" style="63" customWidth="1"/>
    <col min="16131" max="16131" width="16.5703125" style="63" customWidth="1"/>
    <col min="16132" max="16132" width="27.7109375" style="63" customWidth="1"/>
    <col min="16133" max="16133" width="4" style="63" customWidth="1"/>
    <col min="16134" max="16164" width="4.7109375" style="63" customWidth="1"/>
    <col min="16165" max="16165" width="8.5703125" style="63" customWidth="1"/>
    <col min="16166" max="16167" width="4.7109375" style="63" customWidth="1"/>
    <col min="16168" max="16168" width="9.42578125" style="63" customWidth="1"/>
    <col min="16169" max="16169" width="6.140625" style="63" customWidth="1"/>
    <col min="16170" max="16170" width="6.28515625" style="63" customWidth="1"/>
    <col min="16171" max="16173" width="4.7109375" style="63" customWidth="1"/>
    <col min="16174" max="16174" width="4.85546875" style="63" customWidth="1"/>
    <col min="16175" max="16175" width="7" style="63" customWidth="1"/>
    <col min="16176" max="16176" width="6.28515625" style="63" customWidth="1"/>
    <col min="16177" max="16180" width="4.7109375" style="63" customWidth="1"/>
    <col min="16181" max="16181" width="8.7109375" style="63" customWidth="1"/>
    <col min="16182" max="16384" width="9.140625" style="63"/>
  </cols>
  <sheetData>
    <row r="1" spans="1:53" ht="12.75" customHeight="1" x14ac:dyDescent="0.2">
      <c r="A1" s="243" t="s">
        <v>16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AE1" s="244" t="s">
        <v>17</v>
      </c>
      <c r="AF1" s="245"/>
      <c r="AG1" s="245"/>
      <c r="AH1" s="245"/>
      <c r="AI1" s="245"/>
      <c r="AJ1" s="246"/>
      <c r="AL1" s="247" t="s">
        <v>18</v>
      </c>
      <c r="AM1" s="248"/>
      <c r="AN1" s="249"/>
      <c r="AO1" s="247" t="s">
        <v>19</v>
      </c>
      <c r="AP1" s="248"/>
      <c r="AQ1" s="249"/>
    </row>
    <row r="2" spans="1:53" ht="12.75" customHeight="1" x14ac:dyDescent="0.2">
      <c r="D2" s="135"/>
      <c r="E2" s="142"/>
      <c r="AE2" s="244" t="s">
        <v>21</v>
      </c>
      <c r="AF2" s="245"/>
      <c r="AG2" s="246"/>
      <c r="AH2" s="253" t="s">
        <v>22</v>
      </c>
      <c r="AI2" s="254"/>
      <c r="AJ2" s="255"/>
      <c r="AL2" s="250"/>
      <c r="AM2" s="251"/>
      <c r="AN2" s="252"/>
      <c r="AO2" s="250"/>
      <c r="AP2" s="251"/>
      <c r="AQ2" s="252"/>
    </row>
    <row r="3" spans="1:53" ht="13.5" customHeight="1" x14ac:dyDescent="0.2">
      <c r="A3" s="239" t="s">
        <v>23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71"/>
      <c r="Q3" s="71"/>
      <c r="R3" s="71"/>
      <c r="S3" s="68"/>
      <c r="T3" s="68"/>
      <c r="U3" s="68"/>
      <c r="V3" s="68"/>
      <c r="W3" s="68"/>
      <c r="AA3" s="68"/>
      <c r="AB3" s="68"/>
      <c r="AC3" s="68"/>
      <c r="AE3" s="260">
        <v>43497</v>
      </c>
      <c r="AF3" s="261"/>
      <c r="AG3" s="262"/>
      <c r="AH3" s="260">
        <v>43524</v>
      </c>
      <c r="AI3" s="261"/>
      <c r="AJ3" s="262"/>
      <c r="AK3" s="68"/>
      <c r="AL3" s="263"/>
      <c r="AM3" s="264"/>
      <c r="AN3" s="265"/>
      <c r="AO3" s="266">
        <f ca="1">TODAY()</f>
        <v>43522</v>
      </c>
      <c r="AP3" s="267"/>
      <c r="AQ3" s="268"/>
    </row>
    <row r="4" spans="1:53" ht="16.5" customHeight="1" x14ac:dyDescent="0.2">
      <c r="A4" s="68"/>
      <c r="B4" s="73"/>
      <c r="C4" s="74"/>
      <c r="D4" s="68"/>
      <c r="E4" s="143"/>
      <c r="F4" s="68"/>
      <c r="G4" s="68"/>
      <c r="H4" s="68"/>
      <c r="I4" s="270" t="s">
        <v>24</v>
      </c>
      <c r="J4" s="270"/>
      <c r="K4" s="270"/>
      <c r="L4" s="270"/>
      <c r="M4" s="270"/>
      <c r="N4" s="270"/>
      <c r="O4" s="270"/>
      <c r="P4" s="270"/>
      <c r="Q4" s="270"/>
      <c r="R4" s="270"/>
      <c r="S4" s="270"/>
      <c r="T4" s="270"/>
      <c r="U4" s="270"/>
      <c r="V4" s="173"/>
      <c r="W4" s="173"/>
      <c r="X4" s="191"/>
      <c r="Y4" s="191"/>
      <c r="Z4" s="191"/>
      <c r="AA4" s="173"/>
      <c r="AB4" s="173"/>
      <c r="AC4" s="173"/>
      <c r="AD4" s="175"/>
      <c r="AE4" s="76"/>
      <c r="AF4" s="76"/>
      <c r="AG4" s="76"/>
      <c r="AH4" s="76"/>
      <c r="AI4" s="76"/>
      <c r="AJ4" s="76"/>
      <c r="AK4" s="76"/>
      <c r="AQ4" s="77"/>
      <c r="AR4" s="77"/>
      <c r="AS4" s="77"/>
      <c r="AT4" s="77"/>
      <c r="AU4" s="77"/>
      <c r="AV4" s="77"/>
      <c r="AW4" s="77"/>
      <c r="AX4" s="77"/>
      <c r="AY4" s="77"/>
      <c r="AZ4" s="77"/>
    </row>
    <row r="5" spans="1:53" ht="18" customHeight="1" thickBot="1" x14ac:dyDescent="0.25">
      <c r="A5" s="68"/>
      <c r="B5" s="68"/>
      <c r="C5" s="69"/>
      <c r="D5" s="68"/>
      <c r="E5" s="143"/>
      <c r="F5" s="73"/>
      <c r="G5" s="73"/>
      <c r="H5" s="271" t="s">
        <v>25</v>
      </c>
      <c r="I5" s="271"/>
      <c r="J5" s="271"/>
      <c r="K5" s="271"/>
      <c r="L5" s="271"/>
      <c r="M5" s="271"/>
      <c r="N5" s="271"/>
      <c r="O5" s="271"/>
      <c r="P5" s="271"/>
      <c r="Q5" s="271"/>
      <c r="R5" s="272" t="s">
        <v>26</v>
      </c>
      <c r="S5" s="272"/>
      <c r="T5" s="272"/>
      <c r="U5" s="272"/>
      <c r="V5" s="272"/>
      <c r="W5" s="272"/>
      <c r="X5" s="272"/>
      <c r="Y5" s="272"/>
      <c r="Z5" s="272"/>
      <c r="AA5" s="272"/>
      <c r="AB5" s="272"/>
      <c r="AC5" s="272"/>
      <c r="AD5" s="272"/>
      <c r="AE5" s="272"/>
      <c r="AF5" s="272"/>
      <c r="AG5" s="272"/>
      <c r="AH5" s="272"/>
      <c r="AI5" s="272"/>
      <c r="AJ5" s="272"/>
      <c r="AK5" s="272"/>
      <c r="AL5" s="76"/>
      <c r="AM5" s="76"/>
      <c r="AN5" s="76"/>
      <c r="AO5" s="76"/>
      <c r="AP5" s="76"/>
      <c r="AQ5" s="77"/>
      <c r="AR5" s="77"/>
      <c r="AS5" s="77"/>
      <c r="AT5" s="77"/>
      <c r="AU5" s="77"/>
      <c r="AV5" s="77"/>
      <c r="AW5" s="77"/>
      <c r="AX5" s="77"/>
      <c r="AY5" s="77"/>
      <c r="AZ5" s="77"/>
    </row>
    <row r="6" spans="1:53" s="78" customFormat="1" ht="19.5" customHeight="1" thickBot="1" x14ac:dyDescent="0.25">
      <c r="A6" s="273" t="s">
        <v>27</v>
      </c>
      <c r="B6" s="344" t="s">
        <v>28</v>
      </c>
      <c r="C6" s="285" t="s">
        <v>29</v>
      </c>
      <c r="D6" s="273" t="s">
        <v>30</v>
      </c>
      <c r="E6" s="346" t="s">
        <v>4</v>
      </c>
      <c r="F6" s="289" t="s">
        <v>32</v>
      </c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  <c r="Z6" s="289"/>
      <c r="AA6" s="289"/>
      <c r="AB6" s="289"/>
      <c r="AC6" s="289"/>
      <c r="AD6" s="289"/>
      <c r="AE6" s="289"/>
      <c r="AF6" s="289"/>
      <c r="AG6" s="289"/>
      <c r="AH6" s="289"/>
      <c r="AI6" s="289"/>
      <c r="AJ6" s="289"/>
      <c r="AK6" s="290" t="s">
        <v>33</v>
      </c>
      <c r="AL6" s="281" t="s">
        <v>34</v>
      </c>
      <c r="AM6" s="258" t="s">
        <v>86</v>
      </c>
      <c r="AN6" s="283" t="s">
        <v>36</v>
      </c>
      <c r="AO6" s="258" t="s">
        <v>37</v>
      </c>
      <c r="AP6" s="256" t="s">
        <v>38</v>
      </c>
      <c r="AQ6" s="258" t="s">
        <v>39</v>
      </c>
      <c r="AR6" s="256" t="s">
        <v>40</v>
      </c>
      <c r="AS6" s="256" t="s">
        <v>41</v>
      </c>
      <c r="AT6" s="256" t="s">
        <v>42</v>
      </c>
      <c r="AU6" s="256" t="s">
        <v>43</v>
      </c>
      <c r="AV6" s="256" t="s">
        <v>44</v>
      </c>
      <c r="AW6" s="256" t="s">
        <v>45</v>
      </c>
      <c r="AX6" s="256" t="s">
        <v>46</v>
      </c>
      <c r="AY6" s="256" t="s">
        <v>47</v>
      </c>
      <c r="AZ6" s="256" t="s">
        <v>48</v>
      </c>
      <c r="BA6" s="313" t="s">
        <v>49</v>
      </c>
    </row>
    <row r="7" spans="1:53" s="78" customFormat="1" ht="105.75" customHeight="1" thickBot="1" x14ac:dyDescent="0.25">
      <c r="A7" s="274"/>
      <c r="B7" s="345"/>
      <c r="C7" s="286"/>
      <c r="D7" s="274"/>
      <c r="E7" s="347"/>
      <c r="F7" s="79">
        <v>1</v>
      </c>
      <c r="G7" s="80">
        <v>2</v>
      </c>
      <c r="H7" s="80">
        <v>3</v>
      </c>
      <c r="I7" s="80">
        <v>4</v>
      </c>
      <c r="J7" s="80">
        <v>5</v>
      </c>
      <c r="K7" s="80">
        <v>6</v>
      </c>
      <c r="L7" s="80">
        <v>7</v>
      </c>
      <c r="M7" s="80">
        <v>8</v>
      </c>
      <c r="N7" s="80">
        <v>9</v>
      </c>
      <c r="O7" s="80">
        <v>10</v>
      </c>
      <c r="P7" s="80">
        <v>11</v>
      </c>
      <c r="Q7" s="80">
        <v>12</v>
      </c>
      <c r="R7" s="80">
        <v>13</v>
      </c>
      <c r="S7" s="80">
        <v>14</v>
      </c>
      <c r="T7" s="80">
        <v>15</v>
      </c>
      <c r="U7" s="80">
        <v>16</v>
      </c>
      <c r="V7" s="80">
        <v>17</v>
      </c>
      <c r="W7" s="80">
        <v>18</v>
      </c>
      <c r="X7" s="192">
        <v>19</v>
      </c>
      <c r="Y7" s="192">
        <v>20</v>
      </c>
      <c r="Z7" s="192">
        <v>21</v>
      </c>
      <c r="AA7" s="80">
        <v>22</v>
      </c>
      <c r="AB7" s="80">
        <v>23</v>
      </c>
      <c r="AC7" s="80">
        <v>24</v>
      </c>
      <c r="AD7" s="176">
        <v>25</v>
      </c>
      <c r="AE7" s="80">
        <v>26</v>
      </c>
      <c r="AF7" s="80">
        <v>27</v>
      </c>
      <c r="AG7" s="80">
        <v>28</v>
      </c>
      <c r="AH7" s="80"/>
      <c r="AI7" s="80"/>
      <c r="AJ7" s="81"/>
      <c r="AK7" s="291"/>
      <c r="AL7" s="282"/>
      <c r="AM7" s="259"/>
      <c r="AN7" s="284"/>
      <c r="AO7" s="259"/>
      <c r="AP7" s="257"/>
      <c r="AQ7" s="259"/>
      <c r="AR7" s="257"/>
      <c r="AS7" s="257"/>
      <c r="AT7" s="257"/>
      <c r="AU7" s="257"/>
      <c r="AV7" s="257"/>
      <c r="AW7" s="257"/>
      <c r="AX7" s="257"/>
      <c r="AY7" s="257"/>
      <c r="AZ7" s="257"/>
      <c r="BA7" s="314"/>
    </row>
    <row r="8" spans="1:53" s="78" customFormat="1" ht="39" customHeight="1" thickBot="1" x14ac:dyDescent="0.25">
      <c r="A8" s="82"/>
      <c r="B8" s="83"/>
      <c r="C8" s="141"/>
      <c r="D8" s="83"/>
      <c r="E8" s="144"/>
      <c r="F8" s="85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193"/>
      <c r="Y8" s="193"/>
      <c r="Z8" s="193"/>
      <c r="AA8" s="86"/>
      <c r="AB8" s="86"/>
      <c r="AC8" s="86"/>
      <c r="AD8" s="177"/>
      <c r="AE8" s="86"/>
      <c r="AF8" s="86"/>
      <c r="AG8" s="86"/>
      <c r="AH8" s="86"/>
      <c r="AI8" s="86"/>
      <c r="AJ8" s="87"/>
      <c r="AK8" s="88" t="s">
        <v>10</v>
      </c>
      <c r="AL8" s="89" t="s">
        <v>50</v>
      </c>
      <c r="AM8" s="89" t="s">
        <v>51</v>
      </c>
      <c r="AN8" s="90" t="s">
        <v>51</v>
      </c>
      <c r="AO8" s="89"/>
      <c r="AP8" s="89" t="s">
        <v>11</v>
      </c>
      <c r="AQ8" s="89" t="s">
        <v>52</v>
      </c>
      <c r="AR8" s="89" t="s">
        <v>53</v>
      </c>
      <c r="AS8" s="89" t="s">
        <v>54</v>
      </c>
      <c r="AT8" s="89" t="s">
        <v>55</v>
      </c>
      <c r="AU8" s="89" t="s">
        <v>56</v>
      </c>
      <c r="AV8" s="89" t="s">
        <v>57</v>
      </c>
      <c r="AW8" s="89" t="s">
        <v>58</v>
      </c>
      <c r="AX8" s="89" t="s">
        <v>59</v>
      </c>
      <c r="AY8" s="89" t="s">
        <v>497</v>
      </c>
      <c r="AZ8" s="89" t="s">
        <v>60</v>
      </c>
      <c r="BA8" s="91" t="s">
        <v>61</v>
      </c>
    </row>
    <row r="9" spans="1:53" ht="15" customHeight="1" x14ac:dyDescent="0.2">
      <c r="A9" s="292">
        <v>1</v>
      </c>
      <c r="B9" s="295" t="str">
        <f>IFERROR(VLOOKUP($C9,Списки!$A$1:$C$4003,2,0),"")</f>
        <v>Дудка  Марина  Дмитрівна</v>
      </c>
      <c r="C9" s="365" t="s">
        <v>147</v>
      </c>
      <c r="D9" s="324" t="str">
        <f>IFERROR(VLOOKUP($C9,Списки!$A$1:$C$4003,3,0),"")</f>
        <v>старший адміністратор системи</v>
      </c>
      <c r="E9" s="150"/>
      <c r="F9" s="92" t="s">
        <v>500</v>
      </c>
      <c r="G9" s="124" t="s">
        <v>500</v>
      </c>
      <c r="H9" s="124" t="s">
        <v>500</v>
      </c>
      <c r="I9" s="124" t="s">
        <v>500</v>
      </c>
      <c r="J9" s="124" t="s">
        <v>500</v>
      </c>
      <c r="K9" s="124" t="s">
        <v>500</v>
      </c>
      <c r="L9" s="124" t="s">
        <v>500</v>
      </c>
      <c r="M9" s="124" t="s">
        <v>500</v>
      </c>
      <c r="N9" s="124" t="s">
        <v>500</v>
      </c>
      <c r="O9" s="124" t="s">
        <v>500</v>
      </c>
      <c r="P9" s="124" t="s">
        <v>500</v>
      </c>
      <c r="Q9" s="124" t="s">
        <v>500</v>
      </c>
      <c r="R9" s="124" t="s">
        <v>500</v>
      </c>
      <c r="S9" s="124" t="s">
        <v>500</v>
      </c>
      <c r="T9" s="124" t="s">
        <v>500</v>
      </c>
      <c r="U9" s="124" t="s">
        <v>500</v>
      </c>
      <c r="V9" s="124" t="s">
        <v>500</v>
      </c>
      <c r="W9" s="124" t="s">
        <v>500</v>
      </c>
      <c r="X9" s="159" t="str">
        <f>VLOOKUP(X$7,Графік!$M$5:$P$35,3,0)</f>
        <v>Р</v>
      </c>
      <c r="Y9" s="159" t="str">
        <f>VLOOKUP(Y$7,Графік!$M$5:$P$35,3,0)</f>
        <v>Р</v>
      </c>
      <c r="Z9" s="159" t="str">
        <f>VLOOKUP(Z$7,Графік!$M$5:$P$35,3,0)</f>
        <v>Р</v>
      </c>
      <c r="AA9" s="124" t="str">
        <f>VLOOKUP(AA$7,Графік!$M$5:$P$35,3,0)</f>
        <v>Р</v>
      </c>
      <c r="AB9" s="124" t="s">
        <v>505</v>
      </c>
      <c r="AC9" s="124" t="str">
        <f>VLOOKUP(AC$7,Графік!$M$5:$P$35,3,0)</f>
        <v>ВВ</v>
      </c>
      <c r="AD9" s="188" t="str">
        <f>VLOOKUP(AD$7,Графік!$M$5:$P$35,3,0)</f>
        <v>Р</v>
      </c>
      <c r="AE9" s="124" t="str">
        <f>VLOOKUP(AE$7,Графік!$M$5:$P$35,3,0)</f>
        <v>Р</v>
      </c>
      <c r="AF9" s="124" t="str">
        <f>VLOOKUP(AF$7,Графік!$M$5:$P$35,3,0)</f>
        <v>Р</v>
      </c>
      <c r="AG9" s="124" t="str">
        <f>VLOOKUP(AG$7,Графік!$M$5:$P$35,3,0)</f>
        <v>Р</v>
      </c>
      <c r="AH9" s="124"/>
      <c r="AI9" s="124"/>
      <c r="AJ9" s="125"/>
      <c r="AK9" s="275">
        <f ca="1">SUMIF($F9:$AJ12,"Р",$F10:$AJ10)</f>
        <v>40</v>
      </c>
      <c r="AL9" s="278">
        <f ca="1">SUMIF($F11:$AJ12,"НУ",$F12:$AJ12)</f>
        <v>0</v>
      </c>
      <c r="AM9" s="304">
        <f ca="1">SUMIF(F9:AJ12,"РВ",F10:AJ10)</f>
        <v>3</v>
      </c>
      <c r="AN9" s="307">
        <f ca="1">AK9+AL9+AM9</f>
        <v>43</v>
      </c>
      <c r="AO9" s="310">
        <f>COUNTIF($F9:$AJ12,"=Р")</f>
        <v>8</v>
      </c>
      <c r="AP9" s="310">
        <f>COUNTIF($F9:$AJ12,"=ВВ")</f>
        <v>1</v>
      </c>
      <c r="AQ9" s="310">
        <f>COUNTIF($F9:$AJ12,"=В")</f>
        <v>0</v>
      </c>
      <c r="AR9" s="240">
        <f>COUNTIF($F9:$AJ12,"=НА")</f>
        <v>0</v>
      </c>
      <c r="AS9" s="240">
        <f>COUNTIF(F9:AJ12,"=ТН")</f>
        <v>18</v>
      </c>
      <c r="AT9" s="240">
        <f>COUNTIF($F9:$AJ12,"=ВД")</f>
        <v>0</v>
      </c>
      <c r="AU9" s="240">
        <f>COUNTIF($F9:$AJ12,"=ВП")</f>
        <v>0</v>
      </c>
      <c r="AV9" s="240">
        <f>COUNTIF($F9:$AJ12,"=ДД")</f>
        <v>0</v>
      </c>
      <c r="AW9" s="240">
        <f>COUNTIF($F9:$AJ12,"=П")</f>
        <v>0</v>
      </c>
      <c r="AX9" s="240">
        <f>COUNTIF($F9:$AJ12,"=ПР")</f>
        <v>0</v>
      </c>
      <c r="AY9" s="315">
        <f>COUNTIF($F9:$AJ12,"=І")</f>
        <v>0</v>
      </c>
      <c r="AZ9" s="315">
        <f>COUNTIF($F9:$AJ12,"=НЗ")</f>
        <v>0</v>
      </c>
      <c r="BA9" s="318">
        <f>IF(C9&gt;1,Графік!$P$36,"")</f>
        <v>160</v>
      </c>
    </row>
    <row r="10" spans="1:53" s="99" customFormat="1" ht="15" customHeight="1" x14ac:dyDescent="0.2">
      <c r="A10" s="293"/>
      <c r="B10" s="296"/>
      <c r="C10" s="299"/>
      <c r="D10" s="325"/>
      <c r="E10" s="151"/>
      <c r="F10" s="96" t="str">
        <f>IF(F9="Р",8,"")</f>
        <v/>
      </c>
      <c r="G10" s="97" t="str">
        <f t="shared" ref="G10:R10" si="0">IF(G9="Р",8,"")</f>
        <v/>
      </c>
      <c r="H10" s="97" t="str">
        <f t="shared" si="0"/>
        <v/>
      </c>
      <c r="I10" s="97" t="str">
        <f t="shared" si="0"/>
        <v/>
      </c>
      <c r="J10" s="97" t="str">
        <f t="shared" si="0"/>
        <v/>
      </c>
      <c r="K10" s="97" t="str">
        <f t="shared" si="0"/>
        <v/>
      </c>
      <c r="L10" s="97" t="str">
        <f t="shared" si="0"/>
        <v/>
      </c>
      <c r="M10" s="97" t="str">
        <f t="shared" si="0"/>
        <v/>
      </c>
      <c r="N10" s="97" t="str">
        <f t="shared" si="0"/>
        <v/>
      </c>
      <c r="O10" s="97" t="str">
        <f t="shared" si="0"/>
        <v/>
      </c>
      <c r="P10" s="97" t="str">
        <f t="shared" si="0"/>
        <v/>
      </c>
      <c r="Q10" s="97" t="str">
        <f t="shared" si="0"/>
        <v/>
      </c>
      <c r="R10" s="97" t="str">
        <f t="shared" si="0"/>
        <v/>
      </c>
      <c r="S10" s="97"/>
      <c r="T10" s="97"/>
      <c r="U10" s="97"/>
      <c r="V10" s="97"/>
      <c r="W10" s="97"/>
      <c r="X10" s="160">
        <f t="shared" ref="X10:AA10" si="1">IF(X9="Р",8,"")</f>
        <v>8</v>
      </c>
      <c r="Y10" s="160">
        <f t="shared" si="1"/>
        <v>8</v>
      </c>
      <c r="Z10" s="160">
        <f t="shared" si="1"/>
        <v>8</v>
      </c>
      <c r="AA10" s="97">
        <f t="shared" si="1"/>
        <v>8</v>
      </c>
      <c r="AB10" s="97">
        <v>3</v>
      </c>
      <c r="AC10" s="97"/>
      <c r="AD10" s="179">
        <v>8</v>
      </c>
      <c r="AE10" s="97"/>
      <c r="AF10" s="97"/>
      <c r="AG10" s="97"/>
      <c r="AH10" s="97"/>
      <c r="AI10" s="97"/>
      <c r="AJ10" s="98"/>
      <c r="AK10" s="276"/>
      <c r="AL10" s="279"/>
      <c r="AM10" s="305"/>
      <c r="AN10" s="308"/>
      <c r="AO10" s="311"/>
      <c r="AP10" s="311"/>
      <c r="AQ10" s="311"/>
      <c r="AR10" s="241"/>
      <c r="AS10" s="241"/>
      <c r="AT10" s="241"/>
      <c r="AU10" s="241"/>
      <c r="AV10" s="241"/>
      <c r="AW10" s="241"/>
      <c r="AX10" s="241"/>
      <c r="AY10" s="316"/>
      <c r="AZ10" s="316"/>
      <c r="BA10" s="319"/>
    </row>
    <row r="11" spans="1:53" ht="15" customHeight="1" x14ac:dyDescent="0.2">
      <c r="A11" s="293"/>
      <c r="B11" s="296"/>
      <c r="C11" s="299"/>
      <c r="D11" s="325"/>
      <c r="E11" s="151"/>
      <c r="F11" s="100" t="str">
        <f>IF(F12&gt;0,"НУ","")</f>
        <v/>
      </c>
      <c r="G11" s="101" t="str">
        <f t="shared" ref="G11:R11" si="2">IF(G12&gt;0,"НУ","")</f>
        <v/>
      </c>
      <c r="H11" s="101" t="str">
        <f t="shared" si="2"/>
        <v/>
      </c>
      <c r="I11" s="101" t="str">
        <f t="shared" si="2"/>
        <v/>
      </c>
      <c r="J11" s="101" t="str">
        <f t="shared" si="2"/>
        <v/>
      </c>
      <c r="K11" s="101" t="str">
        <f t="shared" si="2"/>
        <v/>
      </c>
      <c r="L11" s="101" t="str">
        <f t="shared" si="2"/>
        <v/>
      </c>
      <c r="M11" s="101" t="str">
        <f t="shared" si="2"/>
        <v/>
      </c>
      <c r="N11" s="101" t="str">
        <f t="shared" si="2"/>
        <v/>
      </c>
      <c r="O11" s="101" t="str">
        <f t="shared" si="2"/>
        <v/>
      </c>
      <c r="P11" s="101" t="str">
        <f t="shared" si="2"/>
        <v/>
      </c>
      <c r="Q11" s="101" t="str">
        <f t="shared" si="2"/>
        <v/>
      </c>
      <c r="R11" s="101" t="str">
        <f t="shared" si="2"/>
        <v/>
      </c>
      <c r="S11" s="101"/>
      <c r="T11" s="101"/>
      <c r="U11" s="101"/>
      <c r="V11" s="101"/>
      <c r="W11" s="101"/>
      <c r="X11" s="102"/>
      <c r="Y11" s="102"/>
      <c r="Z11" s="102"/>
      <c r="AA11" s="101"/>
      <c r="AB11" s="101"/>
      <c r="AC11" s="101"/>
      <c r="AD11" s="180"/>
      <c r="AE11" s="101"/>
      <c r="AF11" s="101"/>
      <c r="AG11" s="101"/>
      <c r="AH11" s="101" t="str">
        <f t="shared" ref="AH11:AJ11" si="3">IF(AH12&gt;0,"НУ","")</f>
        <v/>
      </c>
      <c r="AI11" s="101" t="str">
        <f t="shared" si="3"/>
        <v/>
      </c>
      <c r="AJ11" s="130" t="str">
        <f t="shared" si="3"/>
        <v/>
      </c>
      <c r="AK11" s="276"/>
      <c r="AL11" s="279"/>
      <c r="AM11" s="305"/>
      <c r="AN11" s="308"/>
      <c r="AO11" s="311"/>
      <c r="AP11" s="311"/>
      <c r="AQ11" s="311"/>
      <c r="AR11" s="241"/>
      <c r="AS11" s="241"/>
      <c r="AT11" s="241"/>
      <c r="AU11" s="241"/>
      <c r="AV11" s="241"/>
      <c r="AW11" s="241"/>
      <c r="AX11" s="241"/>
      <c r="AY11" s="316"/>
      <c r="AZ11" s="316"/>
      <c r="BA11" s="319"/>
    </row>
    <row r="12" spans="1:53" s="99" customFormat="1" ht="15" customHeight="1" thickBot="1" x14ac:dyDescent="0.25">
      <c r="A12" s="294"/>
      <c r="B12" s="297"/>
      <c r="C12" s="300"/>
      <c r="D12" s="326"/>
      <c r="E12" s="152"/>
      <c r="F12" s="105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94"/>
      <c r="Y12" s="194"/>
      <c r="Z12" s="194"/>
      <c r="AA12" s="106"/>
      <c r="AB12" s="106"/>
      <c r="AC12" s="106"/>
      <c r="AD12" s="181"/>
      <c r="AE12" s="106"/>
      <c r="AF12" s="106"/>
      <c r="AG12" s="106"/>
      <c r="AH12" s="106"/>
      <c r="AI12" s="106"/>
      <c r="AJ12" s="107"/>
      <c r="AK12" s="277"/>
      <c r="AL12" s="280"/>
      <c r="AM12" s="306"/>
      <c r="AN12" s="309"/>
      <c r="AO12" s="312"/>
      <c r="AP12" s="312"/>
      <c r="AQ12" s="312"/>
      <c r="AR12" s="242"/>
      <c r="AS12" s="242"/>
      <c r="AT12" s="242"/>
      <c r="AU12" s="242"/>
      <c r="AV12" s="242"/>
      <c r="AW12" s="242"/>
      <c r="AX12" s="242"/>
      <c r="AY12" s="317"/>
      <c r="AZ12" s="317"/>
      <c r="BA12" s="320"/>
    </row>
    <row r="13" spans="1:53" ht="15" customHeight="1" x14ac:dyDescent="0.2">
      <c r="A13" s="292">
        <v>2</v>
      </c>
      <c r="B13" s="295" t="str">
        <f>IFERROR(VLOOKUP($C13,Списки!$A$1:$C$4003,2,0),"")</f>
        <v>Сільченко  Антон  Володимирович</v>
      </c>
      <c r="C13" s="365" t="s">
        <v>153</v>
      </c>
      <c r="D13" s="324" t="str">
        <f>IFERROR(VLOOKUP($C13,Списки!$A$1:$C$4003,3,0),"")</f>
        <v>менеджер системи LEAN</v>
      </c>
      <c r="E13" s="145"/>
      <c r="F13" s="92" t="str">
        <f>VLOOKUP(F$7,Графік!$M$5:$P$35,3,0)</f>
        <v>Р</v>
      </c>
      <c r="G13" s="124" t="str">
        <f>VLOOKUP(G$7,Графік!$M$5:$P$35,3,0)</f>
        <v>ВВ</v>
      </c>
      <c r="H13" s="124" t="str">
        <f>VLOOKUP(H$7,Графік!$M$5:$P$35,3,0)</f>
        <v>ВВ</v>
      </c>
      <c r="I13" s="124" t="str">
        <f>VLOOKUP(I$7,Графік!$M$5:$P$35,3,0)</f>
        <v>Р</v>
      </c>
      <c r="J13" s="124" t="str">
        <f>VLOOKUP(J$7,Графік!$M$5:$P$35,3,0)</f>
        <v>Р</v>
      </c>
      <c r="K13" s="124" t="str">
        <f>VLOOKUP(K$7,Графік!$M$5:$P$35,3,0)</f>
        <v>Р</v>
      </c>
      <c r="L13" s="124" t="str">
        <f>VLOOKUP(L$7,Графік!$M$5:$P$35,3,0)</f>
        <v>Р</v>
      </c>
      <c r="M13" s="124" t="str">
        <f>VLOOKUP(M$7,Графік!$M$5:$P$35,3,0)</f>
        <v>Р</v>
      </c>
      <c r="N13" s="124" t="str">
        <f>VLOOKUP(N$7,Графік!$M$5:$P$35,3,0)</f>
        <v>ВВ</v>
      </c>
      <c r="O13" s="124" t="str">
        <f>VLOOKUP(O$7,Графік!$M$5:$P$35,3,0)</f>
        <v>ВВ</v>
      </c>
      <c r="P13" s="124" t="str">
        <f>VLOOKUP(P$7,Графік!$M$5:$P$35,3,0)</f>
        <v>Р</v>
      </c>
      <c r="Q13" s="124" t="str">
        <f>VLOOKUP(Q$7,Графік!$M$5:$P$35,3,0)</f>
        <v>Р</v>
      </c>
      <c r="R13" s="124" t="str">
        <f>VLOOKUP(R$7,Графік!$M$5:$P$35,3,0)</f>
        <v>Р</v>
      </c>
      <c r="S13" s="124" t="str">
        <f>VLOOKUP(S$7,Графік!$M$5:$P$35,3,0)</f>
        <v>Р</v>
      </c>
      <c r="T13" s="124" t="str">
        <f>VLOOKUP(T$7,Графік!$M$5:$P$35,3,0)</f>
        <v>Р</v>
      </c>
      <c r="U13" s="124" t="str">
        <f>VLOOKUP(U$7,Графік!$M$5:$P$35,3,0)</f>
        <v>ВВ</v>
      </c>
      <c r="V13" s="124" t="str">
        <f>VLOOKUP(V$7,Графік!$M$5:$P$35,3,0)</f>
        <v>ВВ</v>
      </c>
      <c r="W13" s="124" t="str">
        <f>VLOOKUP(W$7,Графік!$M$5:$P$35,3,0)</f>
        <v>Р</v>
      </c>
      <c r="X13" s="159" t="str">
        <f>VLOOKUP(X$7,Графік!$M$5:$P$35,3,0)</f>
        <v>Р</v>
      </c>
      <c r="Y13" s="159" t="str">
        <f>VLOOKUP(Y$7,Графік!$M$5:$P$35,3,0)</f>
        <v>Р</v>
      </c>
      <c r="Z13" s="159" t="str">
        <f>VLOOKUP(Z$7,Графік!$M$5:$P$35,3,0)</f>
        <v>Р</v>
      </c>
      <c r="AA13" s="124" t="str">
        <f>VLOOKUP(AA$7,Графік!$M$5:$P$35,3,0)</f>
        <v>Р</v>
      </c>
      <c r="AB13" s="124" t="str">
        <f>VLOOKUP(AB$7,Графік!$M$5:$P$35,3,0)</f>
        <v>ВВ</v>
      </c>
      <c r="AC13" s="124" t="str">
        <f>VLOOKUP(AC$7,Графік!$M$5:$P$35,3,0)</f>
        <v>ВВ</v>
      </c>
      <c r="AD13" s="188" t="str">
        <f>VLOOKUP(AD$7,Графік!$M$5:$P$35,3,0)</f>
        <v>Р</v>
      </c>
      <c r="AE13" s="124" t="str">
        <f>VLOOKUP(AE$7,Графік!$M$5:$P$35,3,0)</f>
        <v>Р</v>
      </c>
      <c r="AF13" s="124" t="str">
        <f>VLOOKUP(AF$7,Графік!$M$5:$P$35,3,0)</f>
        <v>Р</v>
      </c>
      <c r="AG13" s="124" t="str">
        <f>VLOOKUP(AG$7,Графік!$M$5:$P$35,3,0)</f>
        <v>Р</v>
      </c>
      <c r="AH13" s="124"/>
      <c r="AI13" s="124"/>
      <c r="AJ13" s="125"/>
      <c r="AK13" s="321">
        <f ca="1">SUMIF($F13:$AJ16,"Р",$F14:$AJ14)</f>
        <v>136</v>
      </c>
      <c r="AL13" s="279">
        <f ca="1">SUMIF($F15:$AJ16,"НУ",$F16:$AJ16)</f>
        <v>0</v>
      </c>
      <c r="AM13" s="305">
        <f ca="1">SUMIF(F13:AJ16,"РВ",F14:AJ14)</f>
        <v>0</v>
      </c>
      <c r="AN13" s="308">
        <f ca="1">AK13+AL13+AM13</f>
        <v>136</v>
      </c>
      <c r="AO13" s="310">
        <f t="shared" ref="AO13" si="4">COUNTIF($F13:$AJ16,"=Р")</f>
        <v>20</v>
      </c>
      <c r="AP13" s="311">
        <f>COUNTIF($F13:$AJ16,"=ВВ")</f>
        <v>8</v>
      </c>
      <c r="AQ13" s="311">
        <f>COUNTIF($F13:$AJ16,"=В")</f>
        <v>0</v>
      </c>
      <c r="AR13" s="241">
        <f>COUNTIF($F13:$AJ16,"=НА")</f>
        <v>0</v>
      </c>
      <c r="AS13" s="241">
        <f>COUNTIF(F13:AJ16,"=ТН")</f>
        <v>0</v>
      </c>
      <c r="AT13" s="241">
        <f>COUNTIF($F13:$AJ16,"=ВД")</f>
        <v>0</v>
      </c>
      <c r="AU13" s="241">
        <f>COUNTIF($F13:$AJ16,"=ВП")</f>
        <v>0</v>
      </c>
      <c r="AV13" s="241">
        <f>COUNTIF($F13:$AJ16,"=ДД")</f>
        <v>0</v>
      </c>
      <c r="AW13" s="241">
        <f>COUNTIF($F13:$AJ16,"=П")</f>
        <v>0</v>
      </c>
      <c r="AX13" s="241">
        <f>COUNTIF($F13:$AJ16,"=ПР")</f>
        <v>0</v>
      </c>
      <c r="AY13" s="316">
        <f>COUNTIF($F13:$AJ16,"=І")</f>
        <v>0</v>
      </c>
      <c r="AZ13" s="316">
        <f>COUNTIF($F13:$AJ16,"=НЗ")</f>
        <v>0</v>
      </c>
      <c r="BA13" s="318">
        <f>IF(C13&gt;1,Графік!$P$36,"")</f>
        <v>160</v>
      </c>
    </row>
    <row r="14" spans="1:53" ht="15" customHeight="1" x14ac:dyDescent="0.2">
      <c r="A14" s="293"/>
      <c r="B14" s="296"/>
      <c r="C14" s="299"/>
      <c r="D14" s="325"/>
      <c r="E14" s="146"/>
      <c r="F14" s="96">
        <f t="shared" ref="F14:W14" si="5">IF(F13="Р",8,"")</f>
        <v>8</v>
      </c>
      <c r="G14" s="97" t="str">
        <f t="shared" si="5"/>
        <v/>
      </c>
      <c r="H14" s="97" t="str">
        <f t="shared" si="5"/>
        <v/>
      </c>
      <c r="I14" s="97">
        <f t="shared" si="5"/>
        <v>8</v>
      </c>
      <c r="J14" s="97">
        <f t="shared" si="5"/>
        <v>8</v>
      </c>
      <c r="K14" s="97">
        <f t="shared" si="5"/>
        <v>8</v>
      </c>
      <c r="L14" s="97">
        <f t="shared" si="5"/>
        <v>8</v>
      </c>
      <c r="M14" s="97">
        <f t="shared" si="5"/>
        <v>8</v>
      </c>
      <c r="N14" s="97" t="str">
        <f t="shared" si="5"/>
        <v/>
      </c>
      <c r="O14" s="97" t="str">
        <f t="shared" si="5"/>
        <v/>
      </c>
      <c r="P14" s="97">
        <f t="shared" si="5"/>
        <v>8</v>
      </c>
      <c r="Q14" s="97">
        <f t="shared" si="5"/>
        <v>8</v>
      </c>
      <c r="R14" s="97">
        <f t="shared" si="5"/>
        <v>8</v>
      </c>
      <c r="S14" s="97">
        <f t="shared" si="5"/>
        <v>8</v>
      </c>
      <c r="T14" s="97">
        <f t="shared" si="5"/>
        <v>8</v>
      </c>
      <c r="U14" s="97" t="str">
        <f t="shared" si="5"/>
        <v/>
      </c>
      <c r="V14" s="97" t="str">
        <f t="shared" si="5"/>
        <v/>
      </c>
      <c r="W14" s="97">
        <f t="shared" si="5"/>
        <v>8</v>
      </c>
      <c r="X14" s="160">
        <f t="shared" ref="X14:AA14" si="6">IF(X13="Р",8,"")</f>
        <v>8</v>
      </c>
      <c r="Y14" s="160">
        <f t="shared" si="6"/>
        <v>8</v>
      </c>
      <c r="Z14" s="160">
        <f t="shared" si="6"/>
        <v>8</v>
      </c>
      <c r="AA14" s="97">
        <f t="shared" si="6"/>
        <v>8</v>
      </c>
      <c r="AB14" s="97"/>
      <c r="AC14" s="97"/>
      <c r="AD14" s="179">
        <v>8</v>
      </c>
      <c r="AE14" s="97"/>
      <c r="AF14" s="97"/>
      <c r="AG14" s="97"/>
      <c r="AH14" s="97"/>
      <c r="AI14" s="97"/>
      <c r="AJ14" s="98"/>
      <c r="AK14" s="321"/>
      <c r="AL14" s="279"/>
      <c r="AM14" s="305"/>
      <c r="AN14" s="308"/>
      <c r="AO14" s="311"/>
      <c r="AP14" s="311"/>
      <c r="AQ14" s="311"/>
      <c r="AR14" s="241"/>
      <c r="AS14" s="241"/>
      <c r="AT14" s="241"/>
      <c r="AU14" s="241"/>
      <c r="AV14" s="241"/>
      <c r="AW14" s="241"/>
      <c r="AX14" s="241"/>
      <c r="AY14" s="316"/>
      <c r="AZ14" s="316"/>
      <c r="BA14" s="319"/>
    </row>
    <row r="15" spans="1:53" ht="15" customHeight="1" x14ac:dyDescent="0.2">
      <c r="A15" s="293"/>
      <c r="B15" s="296"/>
      <c r="C15" s="299"/>
      <c r="D15" s="325"/>
      <c r="E15" s="146"/>
      <c r="F15" s="100" t="str">
        <f t="shared" ref="F15:W15" si="7">IF(F16&gt;0,"НУ","")</f>
        <v/>
      </c>
      <c r="G15" s="101" t="str">
        <f t="shared" si="7"/>
        <v/>
      </c>
      <c r="H15" s="101" t="str">
        <f t="shared" si="7"/>
        <v/>
      </c>
      <c r="I15" s="101" t="str">
        <f t="shared" si="7"/>
        <v/>
      </c>
      <c r="J15" s="101" t="str">
        <f t="shared" si="7"/>
        <v/>
      </c>
      <c r="K15" s="101" t="str">
        <f t="shared" si="7"/>
        <v/>
      </c>
      <c r="L15" s="101" t="str">
        <f t="shared" si="7"/>
        <v/>
      </c>
      <c r="M15" s="101" t="str">
        <f t="shared" si="7"/>
        <v/>
      </c>
      <c r="N15" s="101" t="str">
        <f t="shared" si="7"/>
        <v/>
      </c>
      <c r="O15" s="101" t="str">
        <f t="shared" si="7"/>
        <v/>
      </c>
      <c r="P15" s="101" t="str">
        <f t="shared" si="7"/>
        <v/>
      </c>
      <c r="Q15" s="101" t="str">
        <f t="shared" si="7"/>
        <v/>
      </c>
      <c r="R15" s="101" t="str">
        <f t="shared" si="7"/>
        <v/>
      </c>
      <c r="S15" s="101" t="str">
        <f t="shared" si="7"/>
        <v/>
      </c>
      <c r="T15" s="101" t="str">
        <f t="shared" si="7"/>
        <v/>
      </c>
      <c r="U15" s="101" t="str">
        <f t="shared" si="7"/>
        <v/>
      </c>
      <c r="V15" s="101" t="str">
        <f t="shared" si="7"/>
        <v/>
      </c>
      <c r="W15" s="101" t="str">
        <f t="shared" si="7"/>
        <v/>
      </c>
      <c r="X15" s="102"/>
      <c r="Y15" s="102"/>
      <c r="Z15" s="102"/>
      <c r="AA15" s="101"/>
      <c r="AB15" s="101"/>
      <c r="AC15" s="101"/>
      <c r="AD15" s="180"/>
      <c r="AE15" s="101"/>
      <c r="AF15" s="101"/>
      <c r="AG15" s="101"/>
      <c r="AH15" s="101" t="str">
        <f t="shared" ref="AH15:AJ43" si="8">IF(AH16&gt;0,"НУ","")</f>
        <v/>
      </c>
      <c r="AI15" s="101" t="str">
        <f t="shared" si="8"/>
        <v/>
      </c>
      <c r="AJ15" s="130" t="str">
        <f t="shared" si="8"/>
        <v/>
      </c>
      <c r="AK15" s="321"/>
      <c r="AL15" s="279"/>
      <c r="AM15" s="305"/>
      <c r="AN15" s="308"/>
      <c r="AO15" s="311"/>
      <c r="AP15" s="311"/>
      <c r="AQ15" s="311"/>
      <c r="AR15" s="241"/>
      <c r="AS15" s="241"/>
      <c r="AT15" s="241"/>
      <c r="AU15" s="241"/>
      <c r="AV15" s="241"/>
      <c r="AW15" s="241"/>
      <c r="AX15" s="241"/>
      <c r="AY15" s="316"/>
      <c r="AZ15" s="316"/>
      <c r="BA15" s="319"/>
    </row>
    <row r="16" spans="1:53" ht="15" customHeight="1" thickBot="1" x14ac:dyDescent="0.25">
      <c r="A16" s="294"/>
      <c r="B16" s="297"/>
      <c r="C16" s="300"/>
      <c r="D16" s="326"/>
      <c r="E16" s="147"/>
      <c r="F16" s="105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94"/>
      <c r="Y16" s="194"/>
      <c r="Z16" s="194"/>
      <c r="AA16" s="106"/>
      <c r="AB16" s="106"/>
      <c r="AC16" s="106"/>
      <c r="AD16" s="181"/>
      <c r="AE16" s="106"/>
      <c r="AF16" s="106"/>
      <c r="AG16" s="106"/>
      <c r="AH16" s="106"/>
      <c r="AI16" s="106"/>
      <c r="AJ16" s="107"/>
      <c r="AK16" s="322"/>
      <c r="AL16" s="280"/>
      <c r="AM16" s="306"/>
      <c r="AN16" s="309"/>
      <c r="AO16" s="312"/>
      <c r="AP16" s="312"/>
      <c r="AQ16" s="312"/>
      <c r="AR16" s="242"/>
      <c r="AS16" s="242"/>
      <c r="AT16" s="242"/>
      <c r="AU16" s="242"/>
      <c r="AV16" s="242"/>
      <c r="AW16" s="242"/>
      <c r="AX16" s="242"/>
      <c r="AY16" s="317"/>
      <c r="AZ16" s="317"/>
      <c r="BA16" s="320"/>
    </row>
    <row r="17" spans="1:53" ht="15" customHeight="1" x14ac:dyDescent="0.2">
      <c r="A17" s="292">
        <v>3</v>
      </c>
      <c r="B17" s="295" t="str">
        <f>IFERROR(VLOOKUP($C17,Списки!$A$1:$C$4003,2,0),"")</f>
        <v xml:space="preserve">Струсовська  Наталя  Іванівна </v>
      </c>
      <c r="C17" s="365" t="s">
        <v>156</v>
      </c>
      <c r="D17" s="324" t="str">
        <f>IFERROR(VLOOKUP($C17,Списки!$A$1:$C$4003,3,0),"")</f>
        <v>асистент директора</v>
      </c>
      <c r="E17" s="145"/>
      <c r="F17" s="92"/>
      <c r="G17" s="124"/>
      <c r="H17" s="124"/>
      <c r="I17" s="124"/>
      <c r="J17" s="124"/>
      <c r="K17" s="124"/>
      <c r="L17" s="124" t="str">
        <f>VLOOKUP(L$7,Графік!$M$5:$P$35,3,0)</f>
        <v>Р</v>
      </c>
      <c r="M17" s="124" t="str">
        <f>VLOOKUP(M$7,Графік!$M$5:$P$35,3,0)</f>
        <v>Р</v>
      </c>
      <c r="N17" s="124" t="str">
        <f>VLOOKUP(N$7,Графік!$M$5:$P$35,3,0)</f>
        <v>ВВ</v>
      </c>
      <c r="O17" s="124" t="str">
        <f>VLOOKUP(O$7,Графік!$M$5:$P$35,3,0)</f>
        <v>ВВ</v>
      </c>
      <c r="P17" s="124" t="str">
        <f>VLOOKUP(P$7,Графік!$M$5:$P$35,3,0)</f>
        <v>Р</v>
      </c>
      <c r="Q17" s="124" t="str">
        <f>VLOOKUP(Q$7,Графік!$M$5:$P$35,3,0)</f>
        <v>Р</v>
      </c>
      <c r="R17" s="124" t="str">
        <f>VLOOKUP(R$7,Графік!$M$5:$P$35,3,0)</f>
        <v>Р</v>
      </c>
      <c r="S17" s="124" t="str">
        <f>VLOOKUP(S$7,Графік!$M$5:$P$35,3,0)</f>
        <v>Р</v>
      </c>
      <c r="T17" s="124" t="str">
        <f>VLOOKUP(T$7,Графік!$M$5:$P$35,3,0)</f>
        <v>Р</v>
      </c>
      <c r="U17" s="124" t="str">
        <f>VLOOKUP(U$7,Графік!$M$5:$P$35,3,0)</f>
        <v>ВВ</v>
      </c>
      <c r="V17" s="124" t="str">
        <f>VLOOKUP(V$7,Графік!$M$5:$P$35,3,0)</f>
        <v>ВВ</v>
      </c>
      <c r="W17" s="124" t="str">
        <f>VLOOKUP(W$7,Графік!$M$5:$P$35,3,0)</f>
        <v>Р</v>
      </c>
      <c r="X17" s="159" t="str">
        <f>VLOOKUP(X$7,Графік!$M$5:$P$35,3,0)</f>
        <v>Р</v>
      </c>
      <c r="Y17" s="159" t="str">
        <f>VLOOKUP(Y$7,Графік!$M$5:$P$35,3,0)</f>
        <v>Р</v>
      </c>
      <c r="Z17" s="159" t="str">
        <f>VLOOKUP(Z$7,Графік!$M$5:$P$35,3,0)</f>
        <v>Р</v>
      </c>
      <c r="AA17" s="124" t="str">
        <f>VLOOKUP(AA$7,Графік!$M$5:$P$35,3,0)</f>
        <v>Р</v>
      </c>
      <c r="AB17" s="124" t="str">
        <f>VLOOKUP(AB$7,Графік!$M$5:$P$35,3,0)</f>
        <v>ВВ</v>
      </c>
      <c r="AC17" s="124" t="str">
        <f>VLOOKUP(AC$7,Графік!$M$5:$P$35,3,0)</f>
        <v>ВВ</v>
      </c>
      <c r="AD17" s="188" t="str">
        <f>VLOOKUP(AD$7,Графік!$M$5:$P$35,3,0)</f>
        <v>Р</v>
      </c>
      <c r="AE17" s="124" t="str">
        <f>VLOOKUP(AE$7,Графік!$M$5:$P$35,3,0)</f>
        <v>Р</v>
      </c>
      <c r="AF17" s="124" t="str">
        <f>VLOOKUP(AF$7,Графік!$M$5:$P$35,3,0)</f>
        <v>Р</v>
      </c>
      <c r="AG17" s="124" t="str">
        <f>VLOOKUP(AG$7,Графік!$M$5:$P$35,3,0)</f>
        <v>Р</v>
      </c>
      <c r="AH17" s="124"/>
      <c r="AI17" s="124"/>
      <c r="AJ17" s="125"/>
      <c r="AK17" s="321">
        <f ca="1">SUMIF($F17:$AJ20,"Р",$F18:$AJ18)</f>
        <v>104</v>
      </c>
      <c r="AL17" s="279">
        <f ca="1">SUMIF($F19:$AJ20,"НУ",$F20:$AJ20)</f>
        <v>0</v>
      </c>
      <c r="AM17" s="305">
        <f ca="1">SUMIF(F17:AJ20,"РВ",F18:AJ18)</f>
        <v>0</v>
      </c>
      <c r="AN17" s="308">
        <f ca="1">AK17+AL17+AM17</f>
        <v>104</v>
      </c>
      <c r="AO17" s="310">
        <f t="shared" ref="AO17" si="9">COUNTIF($F17:$AJ20,"=Р")</f>
        <v>16</v>
      </c>
      <c r="AP17" s="311">
        <f>COUNTIF($F17:$AJ20,"=ВВ")</f>
        <v>6</v>
      </c>
      <c r="AQ17" s="311">
        <f>COUNTIF($F17:$AJ20,"=В")</f>
        <v>0</v>
      </c>
      <c r="AR17" s="241">
        <f>COUNTIF($F17:$AJ20,"=НА")</f>
        <v>0</v>
      </c>
      <c r="AS17" s="241">
        <f>COUNTIF(F17:AJ20,"=ТН")</f>
        <v>0</v>
      </c>
      <c r="AT17" s="241">
        <f>COUNTIF($F17:$AJ20,"=ВД")</f>
        <v>0</v>
      </c>
      <c r="AU17" s="241">
        <f>COUNTIF($F17:$AJ20,"=ВП")</f>
        <v>0</v>
      </c>
      <c r="AV17" s="241">
        <f>COUNTIF($F17:$AJ20,"=ДД")</f>
        <v>0</v>
      </c>
      <c r="AW17" s="241">
        <f>COUNTIF($F17:$AJ20,"=П")</f>
        <v>0</v>
      </c>
      <c r="AX17" s="241">
        <f>COUNTIF($F17:$AJ20,"=ПР")</f>
        <v>0</v>
      </c>
      <c r="AY17" s="316">
        <f>COUNTIF($F17:$AJ20,"=І")</f>
        <v>0</v>
      </c>
      <c r="AZ17" s="316">
        <f>COUNTIF($F17:$AJ20,"=НЗ")</f>
        <v>0</v>
      </c>
      <c r="BA17" s="318">
        <f>IF(C17&gt;1,Графік!$P$36,"")</f>
        <v>160</v>
      </c>
    </row>
    <row r="18" spans="1:53" ht="15" customHeight="1" x14ac:dyDescent="0.2">
      <c r="A18" s="293"/>
      <c r="B18" s="296"/>
      <c r="C18" s="299"/>
      <c r="D18" s="325"/>
      <c r="E18" s="146"/>
      <c r="F18" s="96" t="str">
        <f t="shared" ref="F18:AA18" si="10">IF(F17="Р",8,"")</f>
        <v/>
      </c>
      <c r="G18" s="97" t="str">
        <f t="shared" si="10"/>
        <v/>
      </c>
      <c r="H18" s="97" t="str">
        <f t="shared" si="10"/>
        <v/>
      </c>
      <c r="I18" s="97" t="str">
        <f t="shared" si="10"/>
        <v/>
      </c>
      <c r="J18" s="97" t="str">
        <f t="shared" si="10"/>
        <v/>
      </c>
      <c r="K18" s="97" t="str">
        <f t="shared" si="10"/>
        <v/>
      </c>
      <c r="L18" s="97">
        <f t="shared" si="10"/>
        <v>8</v>
      </c>
      <c r="M18" s="97">
        <f t="shared" si="10"/>
        <v>8</v>
      </c>
      <c r="N18" s="97" t="str">
        <f t="shared" si="10"/>
        <v/>
      </c>
      <c r="O18" s="97" t="str">
        <f t="shared" si="10"/>
        <v/>
      </c>
      <c r="P18" s="97">
        <f t="shared" si="10"/>
        <v>8</v>
      </c>
      <c r="Q18" s="97">
        <f t="shared" si="10"/>
        <v>8</v>
      </c>
      <c r="R18" s="97">
        <f t="shared" si="10"/>
        <v>8</v>
      </c>
      <c r="S18" s="97">
        <f t="shared" si="10"/>
        <v>8</v>
      </c>
      <c r="T18" s="97">
        <f t="shared" si="10"/>
        <v>8</v>
      </c>
      <c r="U18" s="97" t="str">
        <f t="shared" si="10"/>
        <v/>
      </c>
      <c r="V18" s="97" t="str">
        <f t="shared" si="10"/>
        <v/>
      </c>
      <c r="W18" s="97">
        <f t="shared" si="10"/>
        <v>8</v>
      </c>
      <c r="X18" s="160">
        <f t="shared" si="10"/>
        <v>8</v>
      </c>
      <c r="Y18" s="160">
        <f t="shared" si="10"/>
        <v>8</v>
      </c>
      <c r="Z18" s="160">
        <f t="shared" si="10"/>
        <v>8</v>
      </c>
      <c r="AA18" s="97">
        <f t="shared" si="10"/>
        <v>8</v>
      </c>
      <c r="AB18" s="97"/>
      <c r="AC18" s="97"/>
      <c r="AD18" s="179">
        <v>8</v>
      </c>
      <c r="AE18" s="97"/>
      <c r="AF18" s="97"/>
      <c r="AG18" s="97"/>
      <c r="AH18" s="97"/>
      <c r="AI18" s="97"/>
      <c r="AJ18" s="98"/>
      <c r="AK18" s="321"/>
      <c r="AL18" s="279"/>
      <c r="AM18" s="305"/>
      <c r="AN18" s="308"/>
      <c r="AO18" s="311"/>
      <c r="AP18" s="311"/>
      <c r="AQ18" s="311"/>
      <c r="AR18" s="241"/>
      <c r="AS18" s="241"/>
      <c r="AT18" s="241"/>
      <c r="AU18" s="241"/>
      <c r="AV18" s="241"/>
      <c r="AW18" s="241"/>
      <c r="AX18" s="241"/>
      <c r="AY18" s="316"/>
      <c r="AZ18" s="316"/>
      <c r="BA18" s="319"/>
    </row>
    <row r="19" spans="1:53" ht="15" customHeight="1" x14ac:dyDescent="0.2">
      <c r="A19" s="293"/>
      <c r="B19" s="296"/>
      <c r="C19" s="299"/>
      <c r="D19" s="325"/>
      <c r="E19" s="146"/>
      <c r="F19" s="100" t="str">
        <f t="shared" ref="F19:W19" si="11">IF(F20&gt;0,"НУ","")</f>
        <v/>
      </c>
      <c r="G19" s="101" t="str">
        <f t="shared" si="11"/>
        <v/>
      </c>
      <c r="H19" s="101" t="str">
        <f t="shared" si="11"/>
        <v/>
      </c>
      <c r="I19" s="101" t="str">
        <f t="shared" si="11"/>
        <v/>
      </c>
      <c r="J19" s="101" t="str">
        <f t="shared" si="11"/>
        <v/>
      </c>
      <c r="K19" s="101" t="str">
        <f t="shared" si="11"/>
        <v/>
      </c>
      <c r="L19" s="101" t="str">
        <f t="shared" si="11"/>
        <v/>
      </c>
      <c r="M19" s="101" t="str">
        <f t="shared" si="11"/>
        <v/>
      </c>
      <c r="N19" s="101" t="str">
        <f t="shared" si="11"/>
        <v/>
      </c>
      <c r="O19" s="101" t="str">
        <f t="shared" si="11"/>
        <v/>
      </c>
      <c r="P19" s="101" t="str">
        <f t="shared" si="11"/>
        <v/>
      </c>
      <c r="Q19" s="101" t="str">
        <f t="shared" si="11"/>
        <v/>
      </c>
      <c r="R19" s="101" t="str">
        <f t="shared" si="11"/>
        <v/>
      </c>
      <c r="S19" s="101" t="str">
        <f t="shared" si="11"/>
        <v/>
      </c>
      <c r="T19" s="101" t="str">
        <f t="shared" si="11"/>
        <v/>
      </c>
      <c r="U19" s="101" t="str">
        <f t="shared" si="11"/>
        <v/>
      </c>
      <c r="V19" s="101" t="str">
        <f t="shared" si="11"/>
        <v/>
      </c>
      <c r="W19" s="101" t="str">
        <f t="shared" si="11"/>
        <v/>
      </c>
      <c r="X19" s="102"/>
      <c r="Y19" s="102"/>
      <c r="Z19" s="102"/>
      <c r="AA19" s="101"/>
      <c r="AB19" s="101"/>
      <c r="AC19" s="101"/>
      <c r="AD19" s="180"/>
      <c r="AE19" s="101"/>
      <c r="AF19" s="101"/>
      <c r="AG19" s="101"/>
      <c r="AH19" s="101" t="str">
        <f t="shared" si="8"/>
        <v/>
      </c>
      <c r="AI19" s="101" t="str">
        <f t="shared" si="8"/>
        <v/>
      </c>
      <c r="AJ19" s="130" t="str">
        <f t="shared" si="8"/>
        <v/>
      </c>
      <c r="AK19" s="321"/>
      <c r="AL19" s="279"/>
      <c r="AM19" s="305"/>
      <c r="AN19" s="308"/>
      <c r="AO19" s="311"/>
      <c r="AP19" s="311"/>
      <c r="AQ19" s="311"/>
      <c r="AR19" s="241"/>
      <c r="AS19" s="241"/>
      <c r="AT19" s="241"/>
      <c r="AU19" s="241"/>
      <c r="AV19" s="241"/>
      <c r="AW19" s="241"/>
      <c r="AX19" s="241"/>
      <c r="AY19" s="316"/>
      <c r="AZ19" s="316"/>
      <c r="BA19" s="319"/>
    </row>
    <row r="20" spans="1:53" ht="15" customHeight="1" thickBot="1" x14ac:dyDescent="0.25">
      <c r="A20" s="294"/>
      <c r="B20" s="297"/>
      <c r="C20" s="300"/>
      <c r="D20" s="326"/>
      <c r="E20" s="147"/>
      <c r="F20" s="105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94"/>
      <c r="Y20" s="194"/>
      <c r="Z20" s="194"/>
      <c r="AA20" s="106"/>
      <c r="AB20" s="106"/>
      <c r="AC20" s="106"/>
      <c r="AD20" s="181"/>
      <c r="AE20" s="106"/>
      <c r="AF20" s="106"/>
      <c r="AG20" s="106"/>
      <c r="AH20" s="106"/>
      <c r="AI20" s="106"/>
      <c r="AJ20" s="107"/>
      <c r="AK20" s="322"/>
      <c r="AL20" s="280"/>
      <c r="AM20" s="306"/>
      <c r="AN20" s="309"/>
      <c r="AO20" s="312"/>
      <c r="AP20" s="312"/>
      <c r="AQ20" s="312"/>
      <c r="AR20" s="242"/>
      <c r="AS20" s="242"/>
      <c r="AT20" s="242"/>
      <c r="AU20" s="242"/>
      <c r="AV20" s="242"/>
      <c r="AW20" s="242"/>
      <c r="AX20" s="242"/>
      <c r="AY20" s="317"/>
      <c r="AZ20" s="317"/>
      <c r="BA20" s="320"/>
    </row>
    <row r="21" spans="1:53" ht="15" customHeight="1" x14ac:dyDescent="0.2">
      <c r="A21" s="292">
        <v>4</v>
      </c>
      <c r="B21" s="295" t="str">
        <f>IFERROR(VLOOKUP($C21,Списки!$A$1:$C$4003,2,0),"")</f>
        <v>Фадігаті Петер</v>
      </c>
      <c r="C21" s="365" t="s">
        <v>532</v>
      </c>
      <c r="D21" s="324" t="str">
        <f>IFERROR(VLOOKUP($C21,Списки!$A$1:$C$4003,3,0),"")</f>
        <v>генеральний директор</v>
      </c>
      <c r="E21" s="145"/>
      <c r="F21" s="92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 t="str">
        <f>VLOOKUP(T$7,Графік!$M$5:$P$35,3,0)</f>
        <v>Р</v>
      </c>
      <c r="U21" s="124" t="str">
        <f>VLOOKUP(U$7,Графік!$M$5:$P$35,3,0)</f>
        <v>ВВ</v>
      </c>
      <c r="V21" s="124" t="str">
        <f>VLOOKUP(V$7,Графік!$M$5:$P$35,3,0)</f>
        <v>ВВ</v>
      </c>
      <c r="W21" s="124" t="str">
        <f>VLOOKUP(W$7,Графік!$M$5:$P$35,3,0)</f>
        <v>Р</v>
      </c>
      <c r="X21" s="159" t="str">
        <f>VLOOKUP(X$7,Графік!$M$5:$P$35,3,0)</f>
        <v>Р</v>
      </c>
      <c r="Y21" s="159" t="str">
        <f>VLOOKUP(Y$7,Графік!$M$5:$P$35,3,0)</f>
        <v>Р</v>
      </c>
      <c r="Z21" s="159" t="str">
        <f>VLOOKUP(Z$7,Графік!$M$5:$P$35,3,0)</f>
        <v>Р</v>
      </c>
      <c r="AA21" s="124" t="str">
        <f>VLOOKUP(AA$7,Графік!$M$5:$P$35,3,0)</f>
        <v>Р</v>
      </c>
      <c r="AB21" s="124" t="str">
        <f>VLOOKUP(AB$7,Графік!$M$5:$P$35,3,0)</f>
        <v>ВВ</v>
      </c>
      <c r="AC21" s="124" t="str">
        <f>VLOOKUP(AC$7,Графік!$M$5:$P$35,3,0)</f>
        <v>ВВ</v>
      </c>
      <c r="AD21" s="188" t="str">
        <f>VLOOKUP(AD$7,Графік!$M$5:$P$35,3,0)</f>
        <v>Р</v>
      </c>
      <c r="AE21" s="124" t="str">
        <f>VLOOKUP(AE$7,Графік!$M$5:$P$35,3,0)</f>
        <v>Р</v>
      </c>
      <c r="AF21" s="124" t="str">
        <f>VLOOKUP(AF$7,Графік!$M$5:$P$35,3,0)</f>
        <v>Р</v>
      </c>
      <c r="AG21" s="124" t="str">
        <f>VLOOKUP(AG$7,Графік!$M$5:$P$35,3,0)</f>
        <v>Р</v>
      </c>
      <c r="AH21" s="124"/>
      <c r="AI21" s="124"/>
      <c r="AJ21" s="125"/>
      <c r="AK21" s="321">
        <f ca="1">SUMIF($F21:$AJ24,"Р",$F22:$AJ22)</f>
        <v>42</v>
      </c>
      <c r="AL21" s="279">
        <f ca="1">SUMIF($F23:$AJ24,"НУ",$F24:$AJ24)</f>
        <v>0</v>
      </c>
      <c r="AM21" s="305">
        <f ca="1">SUMIF(F21:AJ24,"РВ",F22:AJ22)</f>
        <v>0</v>
      </c>
      <c r="AN21" s="308">
        <f ca="1">AK21+AL21+AM21</f>
        <v>42</v>
      </c>
      <c r="AO21" s="310">
        <f t="shared" ref="AO21" si="12">COUNTIF($F21:$AJ24,"=Р")</f>
        <v>10</v>
      </c>
      <c r="AP21" s="311">
        <f>COUNTIF($F21:$AJ24,"=ВВ")</f>
        <v>4</v>
      </c>
      <c r="AQ21" s="311">
        <f>COUNTIF($F21:$AJ24,"=В")</f>
        <v>0</v>
      </c>
      <c r="AR21" s="241">
        <f>COUNTIF($F21:$AJ24,"=НА")</f>
        <v>0</v>
      </c>
      <c r="AS21" s="241">
        <f>COUNTIF(F21:AJ24,"=ТН")</f>
        <v>0</v>
      </c>
      <c r="AT21" s="241">
        <f>COUNTIF($F21:$AJ24,"=ВД")</f>
        <v>0</v>
      </c>
      <c r="AU21" s="241">
        <f>COUNTIF($F21:$AJ24,"=ВП")</f>
        <v>0</v>
      </c>
      <c r="AV21" s="241">
        <f>COUNTIF($F21:$AJ24,"=ДД")</f>
        <v>0</v>
      </c>
      <c r="AW21" s="241">
        <f>COUNTIF($F21:$AJ24,"=П")</f>
        <v>0</v>
      </c>
      <c r="AX21" s="241">
        <f>COUNTIF($F21:$AJ24,"=ПР")</f>
        <v>0</v>
      </c>
      <c r="AY21" s="316">
        <f>COUNTIF($F21:$AJ24,"=І")</f>
        <v>0</v>
      </c>
      <c r="AZ21" s="316">
        <f>COUNTIF($F21:$AJ24,"=НЗ")</f>
        <v>0</v>
      </c>
      <c r="BA21" s="318">
        <f>IF(C21&gt;1,Графік!$P$36,"")</f>
        <v>160</v>
      </c>
    </row>
    <row r="22" spans="1:53" ht="15" customHeight="1" x14ac:dyDescent="0.2">
      <c r="A22" s="293"/>
      <c r="B22" s="296"/>
      <c r="C22" s="299"/>
      <c r="D22" s="325"/>
      <c r="E22" s="146"/>
      <c r="F22" s="96" t="str">
        <f t="shared" ref="F22:V22" si="13">IF(F21="Р",8,"")</f>
        <v/>
      </c>
      <c r="G22" s="97" t="str">
        <f t="shared" si="13"/>
        <v/>
      </c>
      <c r="H22" s="97" t="str">
        <f t="shared" si="13"/>
        <v/>
      </c>
      <c r="I22" s="97" t="str">
        <f t="shared" si="13"/>
        <v/>
      </c>
      <c r="J22" s="97" t="str">
        <f t="shared" si="13"/>
        <v/>
      </c>
      <c r="K22" s="97" t="str">
        <f t="shared" si="13"/>
        <v/>
      </c>
      <c r="L22" s="97" t="str">
        <f t="shared" si="13"/>
        <v/>
      </c>
      <c r="M22" s="97" t="str">
        <f t="shared" si="13"/>
        <v/>
      </c>
      <c r="N22" s="97" t="str">
        <f t="shared" si="13"/>
        <v/>
      </c>
      <c r="O22" s="97" t="str">
        <f t="shared" si="13"/>
        <v/>
      </c>
      <c r="P22" s="97" t="str">
        <f t="shared" si="13"/>
        <v/>
      </c>
      <c r="Q22" s="97" t="str">
        <f t="shared" si="13"/>
        <v/>
      </c>
      <c r="R22" s="97" t="str">
        <f t="shared" si="13"/>
        <v/>
      </c>
      <c r="S22" s="97" t="str">
        <f t="shared" si="13"/>
        <v/>
      </c>
      <c r="T22" s="97">
        <v>6</v>
      </c>
      <c r="U22" s="97" t="str">
        <f t="shared" si="13"/>
        <v/>
      </c>
      <c r="V22" s="97" t="str">
        <f t="shared" si="13"/>
        <v/>
      </c>
      <c r="W22" s="97">
        <v>6</v>
      </c>
      <c r="X22" s="160">
        <v>6</v>
      </c>
      <c r="Y22" s="160">
        <v>6</v>
      </c>
      <c r="Z22" s="160">
        <v>6</v>
      </c>
      <c r="AA22" s="97">
        <v>6</v>
      </c>
      <c r="AB22" s="97"/>
      <c r="AC22" s="97"/>
      <c r="AD22" s="179">
        <v>6</v>
      </c>
      <c r="AE22" s="97"/>
      <c r="AF22" s="97"/>
      <c r="AG22" s="97"/>
      <c r="AH22" s="97"/>
      <c r="AI22" s="97"/>
      <c r="AJ22" s="98"/>
      <c r="AK22" s="321"/>
      <c r="AL22" s="279"/>
      <c r="AM22" s="305"/>
      <c r="AN22" s="308"/>
      <c r="AO22" s="311"/>
      <c r="AP22" s="311"/>
      <c r="AQ22" s="311"/>
      <c r="AR22" s="241"/>
      <c r="AS22" s="241"/>
      <c r="AT22" s="241"/>
      <c r="AU22" s="241"/>
      <c r="AV22" s="241"/>
      <c r="AW22" s="241"/>
      <c r="AX22" s="241"/>
      <c r="AY22" s="316"/>
      <c r="AZ22" s="316"/>
      <c r="BA22" s="319"/>
    </row>
    <row r="23" spans="1:53" ht="15" customHeight="1" x14ac:dyDescent="0.2">
      <c r="A23" s="293"/>
      <c r="B23" s="296"/>
      <c r="C23" s="299"/>
      <c r="D23" s="325"/>
      <c r="E23" s="146"/>
      <c r="F23" s="100" t="str">
        <f t="shared" ref="F23:W23" si="14">IF(F24&gt;0,"НУ","")</f>
        <v/>
      </c>
      <c r="G23" s="101" t="str">
        <f t="shared" si="14"/>
        <v/>
      </c>
      <c r="H23" s="101" t="str">
        <f t="shared" si="14"/>
        <v/>
      </c>
      <c r="I23" s="101" t="str">
        <f t="shared" si="14"/>
        <v/>
      </c>
      <c r="J23" s="101" t="str">
        <f t="shared" si="14"/>
        <v/>
      </c>
      <c r="K23" s="101" t="str">
        <f t="shared" si="14"/>
        <v/>
      </c>
      <c r="L23" s="101" t="str">
        <f t="shared" si="14"/>
        <v/>
      </c>
      <c r="M23" s="101" t="str">
        <f t="shared" si="14"/>
        <v/>
      </c>
      <c r="N23" s="101" t="str">
        <f t="shared" si="14"/>
        <v/>
      </c>
      <c r="O23" s="101" t="str">
        <f t="shared" si="14"/>
        <v/>
      </c>
      <c r="P23" s="101" t="str">
        <f t="shared" si="14"/>
        <v/>
      </c>
      <c r="Q23" s="101" t="str">
        <f t="shared" si="14"/>
        <v/>
      </c>
      <c r="R23" s="101" t="str">
        <f t="shared" si="14"/>
        <v/>
      </c>
      <c r="S23" s="101" t="str">
        <f t="shared" si="14"/>
        <v/>
      </c>
      <c r="T23" s="101" t="str">
        <f t="shared" si="14"/>
        <v/>
      </c>
      <c r="U23" s="101" t="str">
        <f t="shared" si="14"/>
        <v/>
      </c>
      <c r="V23" s="101" t="str">
        <f t="shared" si="14"/>
        <v/>
      </c>
      <c r="W23" s="101" t="str">
        <f t="shared" si="14"/>
        <v/>
      </c>
      <c r="X23" s="102"/>
      <c r="Y23" s="102"/>
      <c r="Z23" s="102"/>
      <c r="AA23" s="101"/>
      <c r="AB23" s="101"/>
      <c r="AC23" s="101"/>
      <c r="AD23" s="180"/>
      <c r="AE23" s="101"/>
      <c r="AF23" s="101"/>
      <c r="AG23" s="101"/>
      <c r="AH23" s="101" t="str">
        <f t="shared" si="8"/>
        <v/>
      </c>
      <c r="AI23" s="101" t="str">
        <f t="shared" si="8"/>
        <v/>
      </c>
      <c r="AJ23" s="130" t="str">
        <f t="shared" si="8"/>
        <v/>
      </c>
      <c r="AK23" s="321"/>
      <c r="AL23" s="279"/>
      <c r="AM23" s="305"/>
      <c r="AN23" s="308"/>
      <c r="AO23" s="311"/>
      <c r="AP23" s="311"/>
      <c r="AQ23" s="311"/>
      <c r="AR23" s="241"/>
      <c r="AS23" s="241"/>
      <c r="AT23" s="241"/>
      <c r="AU23" s="241"/>
      <c r="AV23" s="241"/>
      <c r="AW23" s="241"/>
      <c r="AX23" s="241"/>
      <c r="AY23" s="316"/>
      <c r="AZ23" s="316"/>
      <c r="BA23" s="319"/>
    </row>
    <row r="24" spans="1:53" ht="15" customHeight="1" thickBot="1" x14ac:dyDescent="0.25">
      <c r="A24" s="294"/>
      <c r="B24" s="297"/>
      <c r="C24" s="300"/>
      <c r="D24" s="326"/>
      <c r="E24" s="147"/>
      <c r="F24" s="105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94"/>
      <c r="Y24" s="194"/>
      <c r="Z24" s="194"/>
      <c r="AA24" s="106"/>
      <c r="AB24" s="106"/>
      <c r="AC24" s="106"/>
      <c r="AD24" s="181"/>
      <c r="AE24" s="106"/>
      <c r="AF24" s="106"/>
      <c r="AG24" s="106"/>
      <c r="AH24" s="106"/>
      <c r="AI24" s="106"/>
      <c r="AJ24" s="107"/>
      <c r="AK24" s="322"/>
      <c r="AL24" s="280"/>
      <c r="AM24" s="306"/>
      <c r="AN24" s="309"/>
      <c r="AO24" s="312"/>
      <c r="AP24" s="312"/>
      <c r="AQ24" s="312"/>
      <c r="AR24" s="242"/>
      <c r="AS24" s="242"/>
      <c r="AT24" s="242"/>
      <c r="AU24" s="242"/>
      <c r="AV24" s="242"/>
      <c r="AW24" s="242"/>
      <c r="AX24" s="242"/>
      <c r="AY24" s="317"/>
      <c r="AZ24" s="317"/>
      <c r="BA24" s="320"/>
    </row>
    <row r="25" spans="1:53" ht="15" customHeight="1" x14ac:dyDescent="0.2">
      <c r="A25" s="292">
        <v>5</v>
      </c>
      <c r="B25" s="295" t="str">
        <f>IFERROR(VLOOKUP($C25,Списки!$A$1:$C$4003,2,0),"")</f>
        <v>Януш Петро Володимирович</v>
      </c>
      <c r="C25" s="365" t="s">
        <v>158</v>
      </c>
      <c r="D25" s="324" t="str">
        <f>IFERROR(VLOOKUP($C25,Списки!$A$1:$C$4003,3,0),"")</f>
        <v>начальник відділу ІТ</v>
      </c>
      <c r="E25" s="145"/>
      <c r="F25" s="92" t="str">
        <f>VLOOKUP(F$7,Графік!$M$5:$P$35,3,0)</f>
        <v>Р</v>
      </c>
      <c r="G25" s="124" t="str">
        <f>VLOOKUP(G$7,Графік!$M$5:$P$35,3,0)</f>
        <v>ВВ</v>
      </c>
      <c r="H25" s="124" t="str">
        <f>VLOOKUP(H$7,Графік!$M$5:$P$35,3,0)</f>
        <v>ВВ</v>
      </c>
      <c r="I25" s="124" t="str">
        <f>VLOOKUP(I$7,Графік!$M$5:$P$35,3,0)</f>
        <v>Р</v>
      </c>
      <c r="J25" s="124" t="str">
        <f>VLOOKUP(J$7,Графік!$M$5:$P$35,3,0)</f>
        <v>Р</v>
      </c>
      <c r="K25" s="124" t="str">
        <f>VLOOKUP(K$7,Графік!$M$5:$P$35,3,0)</f>
        <v>Р</v>
      </c>
      <c r="L25" s="124" t="str">
        <f>VLOOKUP(L$7,Графік!$M$5:$P$35,3,0)</f>
        <v>Р</v>
      </c>
      <c r="M25" s="124" t="str">
        <f>VLOOKUP(M$7,Графік!$M$5:$P$35,3,0)</f>
        <v>Р</v>
      </c>
      <c r="N25" s="124" t="str">
        <f>VLOOKUP(N$7,Графік!$M$5:$P$35,3,0)</f>
        <v>ВВ</v>
      </c>
      <c r="O25" s="124" t="str">
        <f>VLOOKUP(O$7,Графік!$M$5:$P$35,3,0)</f>
        <v>ВВ</v>
      </c>
      <c r="P25" s="124" t="str">
        <f>VLOOKUP(P$7,Графік!$M$5:$P$35,3,0)</f>
        <v>Р</v>
      </c>
      <c r="Q25" s="124" t="str">
        <f>VLOOKUP(Q$7,Графік!$M$5:$P$35,3,0)</f>
        <v>Р</v>
      </c>
      <c r="R25" s="124" t="str">
        <f>VLOOKUP(R$7,Графік!$M$5:$P$35,3,0)</f>
        <v>Р</v>
      </c>
      <c r="S25" s="124" t="str">
        <f>VLOOKUP(S$7,Графік!$M$5:$P$35,3,0)</f>
        <v>Р</v>
      </c>
      <c r="T25" s="124" t="s">
        <v>499</v>
      </c>
      <c r="U25" s="124" t="str">
        <f>VLOOKUP(U$7,Графік!$M$5:$P$35,3,0)</f>
        <v>ВВ</v>
      </c>
      <c r="V25" s="124" t="str">
        <f>VLOOKUP(V$7,Графік!$M$5:$P$35,3,0)</f>
        <v>ВВ</v>
      </c>
      <c r="W25" s="124" t="s">
        <v>499</v>
      </c>
      <c r="X25" s="159" t="str">
        <f>VLOOKUP(X$7,Графік!$M$5:$P$35,3,0)</f>
        <v>Р</v>
      </c>
      <c r="Y25" s="159" t="str">
        <f>VLOOKUP(Y$7,Графік!$M$5:$P$35,3,0)</f>
        <v>Р</v>
      </c>
      <c r="Z25" s="159" t="str">
        <f>VLOOKUP(Z$7,Графік!$M$5:$P$35,3,0)</f>
        <v>Р</v>
      </c>
      <c r="AA25" s="124" t="str">
        <f>VLOOKUP(AA$7,Графік!$M$5:$P$35,3,0)</f>
        <v>Р</v>
      </c>
      <c r="AB25" s="124" t="str">
        <f>VLOOKUP(AB$7,Графік!$M$5:$P$35,3,0)</f>
        <v>ВВ</v>
      </c>
      <c r="AC25" s="124" t="str">
        <f>VLOOKUP(AC$7,Графік!$M$5:$P$35,3,0)</f>
        <v>ВВ</v>
      </c>
      <c r="AD25" s="188" t="str">
        <f>VLOOKUP(AD$7,Графік!$M$5:$P$35,3,0)</f>
        <v>Р</v>
      </c>
      <c r="AE25" s="124" t="str">
        <f>VLOOKUP(AE$7,Графік!$M$5:$P$35,3,0)</f>
        <v>Р</v>
      </c>
      <c r="AF25" s="124" t="str">
        <f>VLOOKUP(AF$7,Графік!$M$5:$P$35,3,0)</f>
        <v>Р</v>
      </c>
      <c r="AG25" s="124" t="str">
        <f>VLOOKUP(AG$7,Графік!$M$5:$P$35,3,0)</f>
        <v>Р</v>
      </c>
      <c r="AH25" s="124"/>
      <c r="AI25" s="124"/>
      <c r="AJ25" s="125"/>
      <c r="AK25" s="321">
        <f ca="1">SUMIF($F25:$AJ28,"Р",$F26:$AJ26)</f>
        <v>120</v>
      </c>
      <c r="AL25" s="279">
        <f ca="1">SUMIF($F27:$AJ28,"НУ",$F28:$AJ28)</f>
        <v>0</v>
      </c>
      <c r="AM25" s="305">
        <f ca="1">SUMIF(F25:AJ28,"РВ",F26:AJ26)</f>
        <v>0</v>
      </c>
      <c r="AN25" s="308">
        <f ca="1">AK25+AL25+AM25</f>
        <v>120</v>
      </c>
      <c r="AO25" s="310">
        <f t="shared" ref="AO25" si="15">COUNTIF($F25:$AJ28,"=Р")</f>
        <v>18</v>
      </c>
      <c r="AP25" s="311">
        <f>COUNTIF($F25:$AJ28,"=ВВ")</f>
        <v>8</v>
      </c>
      <c r="AQ25" s="311">
        <f>COUNTIF($F25:$AJ28,"=В")</f>
        <v>2</v>
      </c>
      <c r="AR25" s="241">
        <f>COUNTIF($F25:$AJ28,"=НА")</f>
        <v>0</v>
      </c>
      <c r="AS25" s="241">
        <f>COUNTIF(F25:AJ28,"=ТН")</f>
        <v>0</v>
      </c>
      <c r="AT25" s="241">
        <f>COUNTIF($F25:$AJ28,"=ВД")</f>
        <v>0</v>
      </c>
      <c r="AU25" s="241">
        <f>COUNTIF($F25:$AJ28,"=ВП")</f>
        <v>0</v>
      </c>
      <c r="AV25" s="241">
        <f>COUNTIF($F25:$AJ28,"=ДД")</f>
        <v>0</v>
      </c>
      <c r="AW25" s="241">
        <f>COUNTIF($F25:$AJ28,"=П")</f>
        <v>0</v>
      </c>
      <c r="AX25" s="241">
        <f>COUNTIF($F25:$AJ28,"=ПР")</f>
        <v>0</v>
      </c>
      <c r="AY25" s="316">
        <f>COUNTIF($F25:$AJ28,"=І")</f>
        <v>0</v>
      </c>
      <c r="AZ25" s="316">
        <f>COUNTIF($F25:$AJ28,"=НЗ")</f>
        <v>0</v>
      </c>
      <c r="BA25" s="318">
        <f>IF(C25&gt;1,Графік!$P$36,"")</f>
        <v>160</v>
      </c>
    </row>
    <row r="26" spans="1:53" ht="15" customHeight="1" x14ac:dyDescent="0.2">
      <c r="A26" s="293"/>
      <c r="B26" s="296"/>
      <c r="C26" s="299"/>
      <c r="D26" s="325"/>
      <c r="E26" s="146"/>
      <c r="F26" s="96">
        <f t="shared" ref="F26:AA26" si="16">IF(F25="Р",8,"")</f>
        <v>8</v>
      </c>
      <c r="G26" s="97" t="str">
        <f t="shared" si="16"/>
        <v/>
      </c>
      <c r="H26" s="97" t="str">
        <f t="shared" si="16"/>
        <v/>
      </c>
      <c r="I26" s="97">
        <f t="shared" si="16"/>
        <v>8</v>
      </c>
      <c r="J26" s="97">
        <f t="shared" si="16"/>
        <v>8</v>
      </c>
      <c r="K26" s="97">
        <f t="shared" si="16"/>
        <v>8</v>
      </c>
      <c r="L26" s="97">
        <f t="shared" si="16"/>
        <v>8</v>
      </c>
      <c r="M26" s="97">
        <f t="shared" si="16"/>
        <v>8</v>
      </c>
      <c r="N26" s="97" t="str">
        <f t="shared" si="16"/>
        <v/>
      </c>
      <c r="O26" s="97" t="str">
        <f t="shared" si="16"/>
        <v/>
      </c>
      <c r="P26" s="97">
        <f t="shared" si="16"/>
        <v>8</v>
      </c>
      <c r="Q26" s="97">
        <f t="shared" si="16"/>
        <v>8</v>
      </c>
      <c r="R26" s="97">
        <f t="shared" si="16"/>
        <v>8</v>
      </c>
      <c r="S26" s="97">
        <f t="shared" si="16"/>
        <v>8</v>
      </c>
      <c r="T26" s="97" t="str">
        <f t="shared" si="16"/>
        <v/>
      </c>
      <c r="U26" s="97" t="str">
        <f t="shared" si="16"/>
        <v/>
      </c>
      <c r="V26" s="97" t="str">
        <f t="shared" si="16"/>
        <v/>
      </c>
      <c r="W26" s="97" t="str">
        <f t="shared" si="16"/>
        <v/>
      </c>
      <c r="X26" s="160">
        <f t="shared" si="16"/>
        <v>8</v>
      </c>
      <c r="Y26" s="160">
        <f t="shared" si="16"/>
        <v>8</v>
      </c>
      <c r="Z26" s="160">
        <f t="shared" si="16"/>
        <v>8</v>
      </c>
      <c r="AA26" s="97">
        <f t="shared" si="16"/>
        <v>8</v>
      </c>
      <c r="AB26" s="97"/>
      <c r="AC26" s="97"/>
      <c r="AD26" s="179">
        <v>8</v>
      </c>
      <c r="AE26" s="97"/>
      <c r="AF26" s="97"/>
      <c r="AG26" s="97"/>
      <c r="AH26" s="97"/>
      <c r="AI26" s="97"/>
      <c r="AJ26" s="98"/>
      <c r="AK26" s="321"/>
      <c r="AL26" s="279"/>
      <c r="AM26" s="305"/>
      <c r="AN26" s="308"/>
      <c r="AO26" s="311"/>
      <c r="AP26" s="311"/>
      <c r="AQ26" s="311"/>
      <c r="AR26" s="241"/>
      <c r="AS26" s="241"/>
      <c r="AT26" s="241"/>
      <c r="AU26" s="241"/>
      <c r="AV26" s="241"/>
      <c r="AW26" s="241"/>
      <c r="AX26" s="241"/>
      <c r="AY26" s="316"/>
      <c r="AZ26" s="316"/>
      <c r="BA26" s="319"/>
    </row>
    <row r="27" spans="1:53" ht="15" customHeight="1" x14ac:dyDescent="0.2">
      <c r="A27" s="293"/>
      <c r="B27" s="296"/>
      <c r="C27" s="299"/>
      <c r="D27" s="325"/>
      <c r="E27" s="146"/>
      <c r="F27" s="100" t="str">
        <f t="shared" ref="F27:W27" si="17">IF(F28&gt;0,"НУ","")</f>
        <v/>
      </c>
      <c r="G27" s="101" t="str">
        <f t="shared" si="17"/>
        <v/>
      </c>
      <c r="H27" s="101" t="str">
        <f t="shared" si="17"/>
        <v/>
      </c>
      <c r="I27" s="101" t="str">
        <f t="shared" si="17"/>
        <v/>
      </c>
      <c r="J27" s="101" t="str">
        <f t="shared" si="17"/>
        <v/>
      </c>
      <c r="K27" s="101" t="str">
        <f t="shared" si="17"/>
        <v/>
      </c>
      <c r="L27" s="101" t="str">
        <f t="shared" si="17"/>
        <v/>
      </c>
      <c r="M27" s="101" t="str">
        <f t="shared" si="17"/>
        <v/>
      </c>
      <c r="N27" s="101" t="str">
        <f t="shared" si="17"/>
        <v/>
      </c>
      <c r="O27" s="101" t="str">
        <f t="shared" si="17"/>
        <v/>
      </c>
      <c r="P27" s="101" t="str">
        <f t="shared" si="17"/>
        <v/>
      </c>
      <c r="Q27" s="101" t="str">
        <f t="shared" si="17"/>
        <v/>
      </c>
      <c r="R27" s="101" t="str">
        <f t="shared" si="17"/>
        <v/>
      </c>
      <c r="S27" s="101" t="str">
        <f t="shared" si="17"/>
        <v/>
      </c>
      <c r="T27" s="101" t="str">
        <f t="shared" si="17"/>
        <v/>
      </c>
      <c r="U27" s="101" t="str">
        <f t="shared" si="17"/>
        <v/>
      </c>
      <c r="V27" s="101" t="str">
        <f t="shared" si="17"/>
        <v/>
      </c>
      <c r="W27" s="101" t="str">
        <f t="shared" si="17"/>
        <v/>
      </c>
      <c r="X27" s="102"/>
      <c r="Y27" s="102"/>
      <c r="Z27" s="102"/>
      <c r="AA27" s="101"/>
      <c r="AB27" s="101"/>
      <c r="AC27" s="101"/>
      <c r="AD27" s="180"/>
      <c r="AE27" s="101"/>
      <c r="AF27" s="101"/>
      <c r="AG27" s="101"/>
      <c r="AH27" s="101" t="str">
        <f t="shared" si="8"/>
        <v/>
      </c>
      <c r="AI27" s="101" t="str">
        <f t="shared" si="8"/>
        <v/>
      </c>
      <c r="AJ27" s="130" t="str">
        <f t="shared" si="8"/>
        <v/>
      </c>
      <c r="AK27" s="321"/>
      <c r="AL27" s="279"/>
      <c r="AM27" s="305"/>
      <c r="AN27" s="308"/>
      <c r="AO27" s="311"/>
      <c r="AP27" s="311"/>
      <c r="AQ27" s="311"/>
      <c r="AR27" s="241"/>
      <c r="AS27" s="241"/>
      <c r="AT27" s="241"/>
      <c r="AU27" s="241"/>
      <c r="AV27" s="241"/>
      <c r="AW27" s="241"/>
      <c r="AX27" s="241"/>
      <c r="AY27" s="316"/>
      <c r="AZ27" s="316"/>
      <c r="BA27" s="319"/>
    </row>
    <row r="28" spans="1:53" ht="15" customHeight="1" thickBot="1" x14ac:dyDescent="0.25">
      <c r="A28" s="294"/>
      <c r="B28" s="297"/>
      <c r="C28" s="300"/>
      <c r="D28" s="326"/>
      <c r="E28" s="147"/>
      <c r="F28" s="105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94"/>
      <c r="Y28" s="194"/>
      <c r="Z28" s="194"/>
      <c r="AA28" s="106"/>
      <c r="AB28" s="106"/>
      <c r="AC28" s="106"/>
      <c r="AD28" s="181"/>
      <c r="AE28" s="106"/>
      <c r="AF28" s="106"/>
      <c r="AG28" s="106"/>
      <c r="AH28" s="106"/>
      <c r="AI28" s="106"/>
      <c r="AJ28" s="107"/>
      <c r="AK28" s="322"/>
      <c r="AL28" s="280"/>
      <c r="AM28" s="306"/>
      <c r="AN28" s="309"/>
      <c r="AO28" s="312"/>
      <c r="AP28" s="312"/>
      <c r="AQ28" s="312"/>
      <c r="AR28" s="242"/>
      <c r="AS28" s="242"/>
      <c r="AT28" s="242"/>
      <c r="AU28" s="242"/>
      <c r="AV28" s="242"/>
      <c r="AW28" s="242"/>
      <c r="AX28" s="242"/>
      <c r="AY28" s="317"/>
      <c r="AZ28" s="317"/>
      <c r="BA28" s="320"/>
    </row>
    <row r="29" spans="1:53" ht="15" customHeight="1" x14ac:dyDescent="0.2">
      <c r="A29" s="292">
        <v>6</v>
      </c>
      <c r="B29" s="295" t="str">
        <f>IFERROR(VLOOKUP($C29,Списки!$A$1:$C$4003,2,0),"")</f>
        <v/>
      </c>
      <c r="C29" s="323"/>
      <c r="D29" s="324" t="str">
        <f>IFERROR(VLOOKUP($C29,Списки!$A$1:$C$4003,3,0),"")</f>
        <v/>
      </c>
      <c r="E29" s="145"/>
      <c r="F29" s="92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59"/>
      <c r="Y29" s="159"/>
      <c r="Z29" s="159"/>
      <c r="AA29" s="124"/>
      <c r="AB29" s="124"/>
      <c r="AC29" s="124"/>
      <c r="AD29" s="188"/>
      <c r="AE29" s="124"/>
      <c r="AF29" s="124"/>
      <c r="AG29" s="124"/>
      <c r="AH29" s="124"/>
      <c r="AI29" s="124"/>
      <c r="AJ29" s="125"/>
      <c r="AK29" s="321">
        <f ca="1">SUMIF($F29:$AJ32,"Р",$F30:$AJ30)</f>
        <v>0</v>
      </c>
      <c r="AL29" s="279">
        <f ca="1">SUMIF($F31:$AJ32,"НУ",$F32:$AJ32)</f>
        <v>0</v>
      </c>
      <c r="AM29" s="305">
        <f ca="1">SUMIF(F29:AJ32,"РВ",F30:AJ30)</f>
        <v>0</v>
      </c>
      <c r="AN29" s="308">
        <f ca="1">AK29+AL29+AM29</f>
        <v>0</v>
      </c>
      <c r="AO29" s="310">
        <f t="shared" ref="AO29" si="18">COUNTIF($F29:$AJ32,"=Р")</f>
        <v>0</v>
      </c>
      <c r="AP29" s="311">
        <f>COUNTIF($F29:$AJ32,"=ВВ")</f>
        <v>0</v>
      </c>
      <c r="AQ29" s="311">
        <f>COUNTIF($F29:$AJ32,"=В")</f>
        <v>0</v>
      </c>
      <c r="AR29" s="241">
        <f>COUNTIF($F29:$AJ32,"=НА")</f>
        <v>0</v>
      </c>
      <c r="AS29" s="241">
        <f>COUNTIF(F29:AJ32,"=ТН")</f>
        <v>0</v>
      </c>
      <c r="AT29" s="241">
        <f>COUNTIF($F29:$AJ32,"=ВД")</f>
        <v>0</v>
      </c>
      <c r="AU29" s="241">
        <f>COUNTIF($F29:$AJ32,"=ВП")</f>
        <v>0</v>
      </c>
      <c r="AV29" s="241">
        <f>COUNTIF($F29:$AJ32,"=ДД")</f>
        <v>0</v>
      </c>
      <c r="AW29" s="241">
        <f>COUNTIF($F29:$AJ32,"=П")</f>
        <v>0</v>
      </c>
      <c r="AX29" s="241">
        <f>COUNTIF($F29:$AJ32,"=ПР")</f>
        <v>0</v>
      </c>
      <c r="AY29" s="316">
        <f>COUNTIF($F29:$AJ32,"=І")</f>
        <v>0</v>
      </c>
      <c r="AZ29" s="316">
        <f>COUNTIF($F29:$AJ32,"=НЗ")</f>
        <v>0</v>
      </c>
      <c r="BA29" s="318" t="str">
        <f>IF(C29&gt;1,Графік!$P$36,"")</f>
        <v/>
      </c>
    </row>
    <row r="30" spans="1:53" ht="15" customHeight="1" x14ac:dyDescent="0.2">
      <c r="A30" s="293"/>
      <c r="B30" s="296"/>
      <c r="C30" s="299"/>
      <c r="D30" s="325"/>
      <c r="E30" s="146"/>
      <c r="F30" s="96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160"/>
      <c r="Y30" s="160"/>
      <c r="Z30" s="160"/>
      <c r="AA30" s="97"/>
      <c r="AB30" s="97"/>
      <c r="AC30" s="97"/>
      <c r="AD30" s="179"/>
      <c r="AE30" s="97"/>
      <c r="AF30" s="97"/>
      <c r="AG30" s="97"/>
      <c r="AH30" s="97"/>
      <c r="AI30" s="97"/>
      <c r="AJ30" s="98"/>
      <c r="AK30" s="321"/>
      <c r="AL30" s="279"/>
      <c r="AM30" s="305"/>
      <c r="AN30" s="308"/>
      <c r="AO30" s="311"/>
      <c r="AP30" s="311"/>
      <c r="AQ30" s="311"/>
      <c r="AR30" s="241"/>
      <c r="AS30" s="241"/>
      <c r="AT30" s="241"/>
      <c r="AU30" s="241"/>
      <c r="AV30" s="241"/>
      <c r="AW30" s="241"/>
      <c r="AX30" s="241"/>
      <c r="AY30" s="316"/>
      <c r="AZ30" s="316"/>
      <c r="BA30" s="319"/>
    </row>
    <row r="31" spans="1:53" ht="15" customHeight="1" x14ac:dyDescent="0.2">
      <c r="A31" s="293"/>
      <c r="B31" s="296"/>
      <c r="C31" s="299"/>
      <c r="D31" s="325"/>
      <c r="E31" s="146"/>
      <c r="F31" s="100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2"/>
      <c r="Y31" s="102"/>
      <c r="Z31" s="102"/>
      <c r="AA31" s="101"/>
      <c r="AB31" s="101"/>
      <c r="AC31" s="101"/>
      <c r="AD31" s="180"/>
      <c r="AE31" s="101"/>
      <c r="AF31" s="101"/>
      <c r="AG31" s="101"/>
      <c r="AH31" s="101" t="str">
        <f t="shared" si="8"/>
        <v/>
      </c>
      <c r="AI31" s="101" t="str">
        <f t="shared" si="8"/>
        <v/>
      </c>
      <c r="AJ31" s="130" t="str">
        <f t="shared" si="8"/>
        <v/>
      </c>
      <c r="AK31" s="321"/>
      <c r="AL31" s="279"/>
      <c r="AM31" s="305"/>
      <c r="AN31" s="308"/>
      <c r="AO31" s="311"/>
      <c r="AP31" s="311"/>
      <c r="AQ31" s="311"/>
      <c r="AR31" s="241"/>
      <c r="AS31" s="241"/>
      <c r="AT31" s="241"/>
      <c r="AU31" s="241"/>
      <c r="AV31" s="241"/>
      <c r="AW31" s="241"/>
      <c r="AX31" s="241"/>
      <c r="AY31" s="316"/>
      <c r="AZ31" s="316"/>
      <c r="BA31" s="319"/>
    </row>
    <row r="32" spans="1:53" ht="15" customHeight="1" thickBot="1" x14ac:dyDescent="0.25">
      <c r="A32" s="294"/>
      <c r="B32" s="297"/>
      <c r="C32" s="300"/>
      <c r="D32" s="326"/>
      <c r="E32" s="147"/>
      <c r="F32" s="105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94"/>
      <c r="Y32" s="194"/>
      <c r="Z32" s="194"/>
      <c r="AA32" s="106"/>
      <c r="AB32" s="106"/>
      <c r="AC32" s="106"/>
      <c r="AD32" s="181"/>
      <c r="AE32" s="106"/>
      <c r="AF32" s="106"/>
      <c r="AG32" s="106"/>
      <c r="AH32" s="106"/>
      <c r="AI32" s="106"/>
      <c r="AJ32" s="107"/>
      <c r="AK32" s="322"/>
      <c r="AL32" s="280"/>
      <c r="AM32" s="306"/>
      <c r="AN32" s="309"/>
      <c r="AO32" s="312"/>
      <c r="AP32" s="312"/>
      <c r="AQ32" s="312"/>
      <c r="AR32" s="242"/>
      <c r="AS32" s="242"/>
      <c r="AT32" s="242"/>
      <c r="AU32" s="242"/>
      <c r="AV32" s="242"/>
      <c r="AW32" s="242"/>
      <c r="AX32" s="242"/>
      <c r="AY32" s="317"/>
      <c r="AZ32" s="317"/>
      <c r="BA32" s="320"/>
    </row>
    <row r="33" spans="1:53" ht="15" customHeight="1" x14ac:dyDescent="0.2">
      <c r="A33" s="292">
        <v>7</v>
      </c>
      <c r="B33" s="295" t="str">
        <f>IFERROR(VLOOKUP($C33,Списки!$A$1:$C$4003,2,0),"")</f>
        <v/>
      </c>
      <c r="C33" s="323"/>
      <c r="D33" s="324" t="str">
        <f>IFERROR(VLOOKUP($C33,Списки!$A$1:$C$4003,3,0),"")</f>
        <v/>
      </c>
      <c r="E33" s="145"/>
      <c r="F33" s="92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59"/>
      <c r="Y33" s="159"/>
      <c r="Z33" s="159"/>
      <c r="AA33" s="124"/>
      <c r="AB33" s="124"/>
      <c r="AC33" s="124"/>
      <c r="AD33" s="188"/>
      <c r="AE33" s="124"/>
      <c r="AF33" s="124"/>
      <c r="AG33" s="124"/>
      <c r="AH33" s="124"/>
      <c r="AI33" s="124"/>
      <c r="AJ33" s="125"/>
      <c r="AK33" s="321">
        <f ca="1">SUMIF($F33:$AJ36,"Р",$F34:$AJ34)</f>
        <v>0</v>
      </c>
      <c r="AL33" s="279">
        <f ca="1">SUMIF($F35:$AJ36,"НУ",$F36:$AJ36)</f>
        <v>0</v>
      </c>
      <c r="AM33" s="305">
        <f ca="1">SUMIF(F33:AJ36,"РВ",F34:AJ34)</f>
        <v>0</v>
      </c>
      <c r="AN33" s="308">
        <f ca="1">AK33+AL33+AM33</f>
        <v>0</v>
      </c>
      <c r="AO33" s="310">
        <f t="shared" ref="AO33" si="19">COUNTIF($F33:$AJ36,"=Р")</f>
        <v>0</v>
      </c>
      <c r="AP33" s="311">
        <f>COUNTIF($F33:$AJ36,"=ВВ")</f>
        <v>0</v>
      </c>
      <c r="AQ33" s="311">
        <f>COUNTIF($F33:$AJ36,"=В")</f>
        <v>0</v>
      </c>
      <c r="AR33" s="241">
        <f>COUNTIF($F33:$AJ36,"=НА")</f>
        <v>0</v>
      </c>
      <c r="AS33" s="241">
        <f>COUNTIF(F33:AJ36,"=ТН")</f>
        <v>0</v>
      </c>
      <c r="AT33" s="241">
        <f>COUNTIF($F33:$AJ36,"=ВД")</f>
        <v>0</v>
      </c>
      <c r="AU33" s="241">
        <f>COUNTIF($F33:$AJ36,"=ВП")</f>
        <v>0</v>
      </c>
      <c r="AV33" s="241">
        <f>COUNTIF($F33:$AJ36,"=ДД")</f>
        <v>0</v>
      </c>
      <c r="AW33" s="241">
        <f>COUNTIF($F33:$AJ36,"=П")</f>
        <v>0</v>
      </c>
      <c r="AX33" s="241">
        <f>COUNTIF($F33:$AJ36,"=ПР")</f>
        <v>0</v>
      </c>
      <c r="AY33" s="316">
        <f>COUNTIF($F33:$AJ36,"=І")</f>
        <v>0</v>
      </c>
      <c r="AZ33" s="316">
        <f>COUNTIF($F33:$AJ36,"=НЗ")</f>
        <v>0</v>
      </c>
      <c r="BA33" s="318" t="str">
        <f>IF(C33&gt;1,Графік!$P$36,"")</f>
        <v/>
      </c>
    </row>
    <row r="34" spans="1:53" ht="15" customHeight="1" x14ac:dyDescent="0.2">
      <c r="A34" s="293"/>
      <c r="B34" s="296"/>
      <c r="C34" s="299"/>
      <c r="D34" s="325"/>
      <c r="E34" s="146"/>
      <c r="F34" s="96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160"/>
      <c r="Y34" s="160"/>
      <c r="Z34" s="160"/>
      <c r="AA34" s="97"/>
      <c r="AB34" s="97"/>
      <c r="AC34" s="97"/>
      <c r="AD34" s="179"/>
      <c r="AE34" s="97"/>
      <c r="AF34" s="97"/>
      <c r="AG34" s="97"/>
      <c r="AH34" s="97"/>
      <c r="AI34" s="97"/>
      <c r="AJ34" s="98"/>
      <c r="AK34" s="321"/>
      <c r="AL34" s="279"/>
      <c r="AM34" s="305"/>
      <c r="AN34" s="308"/>
      <c r="AO34" s="311"/>
      <c r="AP34" s="311"/>
      <c r="AQ34" s="311"/>
      <c r="AR34" s="241"/>
      <c r="AS34" s="241"/>
      <c r="AT34" s="241"/>
      <c r="AU34" s="241"/>
      <c r="AV34" s="241"/>
      <c r="AW34" s="241"/>
      <c r="AX34" s="241"/>
      <c r="AY34" s="316"/>
      <c r="AZ34" s="316"/>
      <c r="BA34" s="319"/>
    </row>
    <row r="35" spans="1:53" ht="15" customHeight="1" x14ac:dyDescent="0.2">
      <c r="A35" s="293"/>
      <c r="B35" s="296"/>
      <c r="C35" s="299"/>
      <c r="D35" s="325"/>
      <c r="E35" s="146"/>
      <c r="F35" s="100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2"/>
      <c r="Y35" s="102"/>
      <c r="Z35" s="102"/>
      <c r="AA35" s="101"/>
      <c r="AB35" s="101"/>
      <c r="AC35" s="101"/>
      <c r="AD35" s="180"/>
      <c r="AE35" s="101"/>
      <c r="AF35" s="101"/>
      <c r="AG35" s="101"/>
      <c r="AH35" s="101" t="str">
        <f t="shared" si="8"/>
        <v/>
      </c>
      <c r="AI35" s="101" t="str">
        <f t="shared" si="8"/>
        <v/>
      </c>
      <c r="AJ35" s="130" t="str">
        <f t="shared" si="8"/>
        <v/>
      </c>
      <c r="AK35" s="321"/>
      <c r="AL35" s="279"/>
      <c r="AM35" s="305"/>
      <c r="AN35" s="308"/>
      <c r="AO35" s="311"/>
      <c r="AP35" s="311"/>
      <c r="AQ35" s="311"/>
      <c r="AR35" s="241"/>
      <c r="AS35" s="241"/>
      <c r="AT35" s="241"/>
      <c r="AU35" s="241"/>
      <c r="AV35" s="241"/>
      <c r="AW35" s="241"/>
      <c r="AX35" s="241"/>
      <c r="AY35" s="316"/>
      <c r="AZ35" s="316"/>
      <c r="BA35" s="319"/>
    </row>
    <row r="36" spans="1:53" ht="15" customHeight="1" thickBot="1" x14ac:dyDescent="0.25">
      <c r="A36" s="294"/>
      <c r="B36" s="297"/>
      <c r="C36" s="300"/>
      <c r="D36" s="326"/>
      <c r="E36" s="147"/>
      <c r="F36" s="105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94"/>
      <c r="Y36" s="194"/>
      <c r="Z36" s="194"/>
      <c r="AA36" s="106"/>
      <c r="AB36" s="106"/>
      <c r="AC36" s="106"/>
      <c r="AD36" s="181"/>
      <c r="AE36" s="106"/>
      <c r="AF36" s="106"/>
      <c r="AG36" s="106"/>
      <c r="AH36" s="106"/>
      <c r="AI36" s="106"/>
      <c r="AJ36" s="107"/>
      <c r="AK36" s="322"/>
      <c r="AL36" s="280"/>
      <c r="AM36" s="306"/>
      <c r="AN36" s="309"/>
      <c r="AO36" s="312"/>
      <c r="AP36" s="312"/>
      <c r="AQ36" s="312"/>
      <c r="AR36" s="242"/>
      <c r="AS36" s="242"/>
      <c r="AT36" s="242"/>
      <c r="AU36" s="242"/>
      <c r="AV36" s="242"/>
      <c r="AW36" s="242"/>
      <c r="AX36" s="242"/>
      <c r="AY36" s="317"/>
      <c r="AZ36" s="317"/>
      <c r="BA36" s="320"/>
    </row>
    <row r="37" spans="1:53" ht="15" customHeight="1" x14ac:dyDescent="0.2">
      <c r="A37" s="292">
        <v>8</v>
      </c>
      <c r="B37" s="295" t="str">
        <f>IFERROR(VLOOKUP($C37,Списки!$A$1:$C$4003,2,0),"")</f>
        <v/>
      </c>
      <c r="C37" s="323"/>
      <c r="D37" s="324" t="str">
        <f>IFERROR(VLOOKUP($C37,Списки!$A$1:$C$4003,3,0),"")</f>
        <v/>
      </c>
      <c r="E37" s="145"/>
      <c r="F37" s="92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59"/>
      <c r="Y37" s="159"/>
      <c r="Z37" s="159"/>
      <c r="AA37" s="124"/>
      <c r="AB37" s="124"/>
      <c r="AC37" s="124"/>
      <c r="AD37" s="188"/>
      <c r="AE37" s="124"/>
      <c r="AF37" s="124"/>
      <c r="AG37" s="124"/>
      <c r="AH37" s="124"/>
      <c r="AI37" s="124"/>
      <c r="AJ37" s="125"/>
      <c r="AK37" s="321">
        <f ca="1">SUMIF($F37:$AJ40,"Р",$F38:$AJ38)</f>
        <v>0</v>
      </c>
      <c r="AL37" s="279">
        <f ca="1">SUMIF($F39:$AJ40,"НУ",$F40:$AJ40)</f>
        <v>0</v>
      </c>
      <c r="AM37" s="305">
        <f ca="1">SUMIF(F37:AJ40,"РВ",F38:AJ38)</f>
        <v>0</v>
      </c>
      <c r="AN37" s="308">
        <f ca="1">AK37+AL37+AM37</f>
        <v>0</v>
      </c>
      <c r="AO37" s="310">
        <f t="shared" ref="AO37" si="20">COUNTIF($F37:$AJ40,"=Р")</f>
        <v>0</v>
      </c>
      <c r="AP37" s="311">
        <f>COUNTIF($F37:$AJ40,"=ВВ")</f>
        <v>0</v>
      </c>
      <c r="AQ37" s="311">
        <f>COUNTIF($F37:$AJ40,"=В")</f>
        <v>0</v>
      </c>
      <c r="AR37" s="241">
        <f>COUNTIF($F37:$AJ40,"=НА")</f>
        <v>0</v>
      </c>
      <c r="AS37" s="241">
        <f>COUNTIF(F37:AJ40,"=ТН")</f>
        <v>0</v>
      </c>
      <c r="AT37" s="241">
        <f>COUNTIF($F37:$AJ40,"=ВД")</f>
        <v>0</v>
      </c>
      <c r="AU37" s="241">
        <f>COUNTIF($F37:$AJ40,"=ВП")</f>
        <v>0</v>
      </c>
      <c r="AV37" s="241">
        <f>COUNTIF($F37:$AJ40,"=ДД")</f>
        <v>0</v>
      </c>
      <c r="AW37" s="241">
        <f>COUNTIF($F37:$AJ40,"=П")</f>
        <v>0</v>
      </c>
      <c r="AX37" s="241">
        <f>COUNTIF($F37:$AJ40,"=ПР")</f>
        <v>0</v>
      </c>
      <c r="AY37" s="316">
        <f>COUNTIF($F37:$AJ40,"=І")</f>
        <v>0</v>
      </c>
      <c r="AZ37" s="316">
        <f>COUNTIF($F37:$AJ40,"=НЗ")</f>
        <v>0</v>
      </c>
      <c r="BA37" s="318" t="str">
        <f>IF(C37&gt;1,Графік!$P$36,"")</f>
        <v/>
      </c>
    </row>
    <row r="38" spans="1:53" ht="15" customHeight="1" x14ac:dyDescent="0.2">
      <c r="A38" s="293"/>
      <c r="B38" s="296"/>
      <c r="C38" s="299"/>
      <c r="D38" s="325"/>
      <c r="E38" s="146"/>
      <c r="F38" s="96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160"/>
      <c r="Y38" s="160"/>
      <c r="Z38" s="160"/>
      <c r="AA38" s="97"/>
      <c r="AB38" s="97"/>
      <c r="AC38" s="97"/>
      <c r="AD38" s="179"/>
      <c r="AE38" s="97"/>
      <c r="AF38" s="97"/>
      <c r="AG38" s="97"/>
      <c r="AH38" s="97"/>
      <c r="AI38" s="97"/>
      <c r="AJ38" s="98"/>
      <c r="AK38" s="321"/>
      <c r="AL38" s="279"/>
      <c r="AM38" s="305"/>
      <c r="AN38" s="308"/>
      <c r="AO38" s="311"/>
      <c r="AP38" s="311"/>
      <c r="AQ38" s="311"/>
      <c r="AR38" s="241"/>
      <c r="AS38" s="241"/>
      <c r="AT38" s="241"/>
      <c r="AU38" s="241"/>
      <c r="AV38" s="241"/>
      <c r="AW38" s="241"/>
      <c r="AX38" s="241"/>
      <c r="AY38" s="316"/>
      <c r="AZ38" s="316"/>
      <c r="BA38" s="319"/>
    </row>
    <row r="39" spans="1:53" ht="15" customHeight="1" x14ac:dyDescent="0.2">
      <c r="A39" s="293"/>
      <c r="B39" s="296"/>
      <c r="C39" s="299"/>
      <c r="D39" s="325"/>
      <c r="E39" s="146"/>
      <c r="F39" s="100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2"/>
      <c r="Y39" s="102"/>
      <c r="Z39" s="102"/>
      <c r="AA39" s="101"/>
      <c r="AB39" s="101"/>
      <c r="AC39" s="101"/>
      <c r="AD39" s="180"/>
      <c r="AE39" s="101"/>
      <c r="AF39" s="101"/>
      <c r="AG39" s="101"/>
      <c r="AH39" s="101" t="str">
        <f t="shared" si="8"/>
        <v/>
      </c>
      <c r="AI39" s="101" t="str">
        <f t="shared" si="8"/>
        <v/>
      </c>
      <c r="AJ39" s="130" t="str">
        <f t="shared" si="8"/>
        <v/>
      </c>
      <c r="AK39" s="321"/>
      <c r="AL39" s="279"/>
      <c r="AM39" s="305"/>
      <c r="AN39" s="308"/>
      <c r="AO39" s="311"/>
      <c r="AP39" s="311"/>
      <c r="AQ39" s="311"/>
      <c r="AR39" s="241"/>
      <c r="AS39" s="241"/>
      <c r="AT39" s="241"/>
      <c r="AU39" s="241"/>
      <c r="AV39" s="241"/>
      <c r="AW39" s="241"/>
      <c r="AX39" s="241"/>
      <c r="AY39" s="316"/>
      <c r="AZ39" s="316"/>
      <c r="BA39" s="319"/>
    </row>
    <row r="40" spans="1:53" ht="15" customHeight="1" thickBot="1" x14ac:dyDescent="0.25">
      <c r="A40" s="294"/>
      <c r="B40" s="297"/>
      <c r="C40" s="300"/>
      <c r="D40" s="326"/>
      <c r="E40" s="147"/>
      <c r="F40" s="105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94"/>
      <c r="Y40" s="194"/>
      <c r="Z40" s="194"/>
      <c r="AA40" s="106"/>
      <c r="AB40" s="106"/>
      <c r="AC40" s="106"/>
      <c r="AD40" s="181"/>
      <c r="AE40" s="106"/>
      <c r="AF40" s="106"/>
      <c r="AG40" s="106"/>
      <c r="AH40" s="106"/>
      <c r="AI40" s="106"/>
      <c r="AJ40" s="107"/>
      <c r="AK40" s="322"/>
      <c r="AL40" s="280"/>
      <c r="AM40" s="306"/>
      <c r="AN40" s="309"/>
      <c r="AO40" s="312"/>
      <c r="AP40" s="312"/>
      <c r="AQ40" s="312"/>
      <c r="AR40" s="242"/>
      <c r="AS40" s="242"/>
      <c r="AT40" s="242"/>
      <c r="AU40" s="242"/>
      <c r="AV40" s="242"/>
      <c r="AW40" s="242"/>
      <c r="AX40" s="242"/>
      <c r="AY40" s="317"/>
      <c r="AZ40" s="317"/>
      <c r="BA40" s="320"/>
    </row>
    <row r="41" spans="1:53" ht="15" customHeight="1" x14ac:dyDescent="0.2">
      <c r="A41" s="292">
        <v>9</v>
      </c>
      <c r="B41" s="295" t="str">
        <f>IFERROR(VLOOKUP($C41,Списки!$A$1:$C$4003,2,0),"")</f>
        <v/>
      </c>
      <c r="C41" s="323"/>
      <c r="D41" s="324" t="str">
        <f>IFERROR(VLOOKUP($C41,Списки!$A$1:$C$4003,3,0),"")</f>
        <v/>
      </c>
      <c r="E41" s="145"/>
      <c r="F41" s="92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59"/>
      <c r="Y41" s="159"/>
      <c r="Z41" s="159"/>
      <c r="AA41" s="124"/>
      <c r="AB41" s="124"/>
      <c r="AC41" s="124"/>
      <c r="AD41" s="188"/>
      <c r="AE41" s="124"/>
      <c r="AF41" s="124"/>
      <c r="AG41" s="124"/>
      <c r="AH41" s="124"/>
      <c r="AI41" s="124"/>
      <c r="AJ41" s="125"/>
      <c r="AK41" s="321">
        <f ca="1">SUMIF($F41:$AJ44,"Р",$F42:$AJ42)</f>
        <v>0</v>
      </c>
      <c r="AL41" s="279">
        <f ca="1">SUMIF($F43:$AJ44,"НУ",$F44:$AJ44)</f>
        <v>0</v>
      </c>
      <c r="AM41" s="305">
        <f ca="1">SUMIF(F41:AJ44,"РВ",F42:AJ42)</f>
        <v>0</v>
      </c>
      <c r="AN41" s="308">
        <f ca="1">AK41+AL41+AM41</f>
        <v>0</v>
      </c>
      <c r="AO41" s="310">
        <f t="shared" ref="AO41" si="21">COUNTIF($F41:$AJ44,"=Р")</f>
        <v>0</v>
      </c>
      <c r="AP41" s="311">
        <f>COUNTIF($F41:$AJ44,"=ВВ")</f>
        <v>0</v>
      </c>
      <c r="AQ41" s="311">
        <f>COUNTIF($F41:$AJ44,"=В")</f>
        <v>0</v>
      </c>
      <c r="AR41" s="241">
        <f>COUNTIF($F41:$AJ44,"=НА")</f>
        <v>0</v>
      </c>
      <c r="AS41" s="241">
        <f>COUNTIF(F41:AJ44,"=ТН")</f>
        <v>0</v>
      </c>
      <c r="AT41" s="241">
        <f>COUNTIF($F41:$AJ44,"=ВД")</f>
        <v>0</v>
      </c>
      <c r="AU41" s="241">
        <f>COUNTIF($F41:$AJ44,"=ВП")</f>
        <v>0</v>
      </c>
      <c r="AV41" s="241">
        <f>COUNTIF($F41:$AJ44,"=ДД")</f>
        <v>0</v>
      </c>
      <c r="AW41" s="241">
        <f>COUNTIF($F41:$AJ44,"=П")</f>
        <v>0</v>
      </c>
      <c r="AX41" s="241">
        <f>COUNTIF($F41:$AJ44,"=ПР")</f>
        <v>0</v>
      </c>
      <c r="AY41" s="316">
        <f>COUNTIF($F41:$AJ44,"=І")</f>
        <v>0</v>
      </c>
      <c r="AZ41" s="316">
        <f>COUNTIF($F41:$AJ44,"=НЗ")</f>
        <v>0</v>
      </c>
      <c r="BA41" s="318" t="str">
        <f>IF(C41&gt;1,Графік!$P$36,"")</f>
        <v/>
      </c>
    </row>
    <row r="42" spans="1:53" ht="15" customHeight="1" x14ac:dyDescent="0.2">
      <c r="A42" s="293"/>
      <c r="B42" s="296"/>
      <c r="C42" s="299"/>
      <c r="D42" s="325"/>
      <c r="E42" s="146"/>
      <c r="F42" s="96" t="str">
        <f t="shared" ref="F42:R42" si="22">IF(F41="Р",8,"")</f>
        <v/>
      </c>
      <c r="G42" s="97" t="str">
        <f t="shared" si="22"/>
        <v/>
      </c>
      <c r="H42" s="97" t="str">
        <f t="shared" si="22"/>
        <v/>
      </c>
      <c r="I42" s="97" t="str">
        <f t="shared" si="22"/>
        <v/>
      </c>
      <c r="J42" s="97" t="str">
        <f t="shared" si="22"/>
        <v/>
      </c>
      <c r="K42" s="97" t="str">
        <f t="shared" si="22"/>
        <v/>
      </c>
      <c r="L42" s="97" t="str">
        <f t="shared" si="22"/>
        <v/>
      </c>
      <c r="M42" s="97" t="str">
        <f t="shared" si="22"/>
        <v/>
      </c>
      <c r="N42" s="97" t="str">
        <f t="shared" si="22"/>
        <v/>
      </c>
      <c r="O42" s="97" t="str">
        <f t="shared" si="22"/>
        <v/>
      </c>
      <c r="P42" s="97" t="str">
        <f t="shared" si="22"/>
        <v/>
      </c>
      <c r="Q42" s="97" t="str">
        <f t="shared" si="22"/>
        <v/>
      </c>
      <c r="R42" s="97" t="str">
        <f t="shared" si="22"/>
        <v/>
      </c>
      <c r="S42" s="97"/>
      <c r="T42" s="97"/>
      <c r="U42" s="97"/>
      <c r="V42" s="97"/>
      <c r="W42" s="97"/>
      <c r="X42" s="160"/>
      <c r="Y42" s="160"/>
      <c r="Z42" s="160"/>
      <c r="AA42" s="97"/>
      <c r="AB42" s="97"/>
      <c r="AC42" s="97"/>
      <c r="AD42" s="179"/>
      <c r="AE42" s="97"/>
      <c r="AF42" s="97"/>
      <c r="AG42" s="97"/>
      <c r="AH42" s="97"/>
      <c r="AI42" s="97"/>
      <c r="AJ42" s="98"/>
      <c r="AK42" s="321"/>
      <c r="AL42" s="279"/>
      <c r="AM42" s="305"/>
      <c r="AN42" s="308"/>
      <c r="AO42" s="311"/>
      <c r="AP42" s="311"/>
      <c r="AQ42" s="311"/>
      <c r="AR42" s="241"/>
      <c r="AS42" s="241"/>
      <c r="AT42" s="241"/>
      <c r="AU42" s="241"/>
      <c r="AV42" s="241"/>
      <c r="AW42" s="241"/>
      <c r="AX42" s="241"/>
      <c r="AY42" s="316"/>
      <c r="AZ42" s="316"/>
      <c r="BA42" s="319"/>
    </row>
    <row r="43" spans="1:53" ht="15" customHeight="1" x14ac:dyDescent="0.2">
      <c r="A43" s="293"/>
      <c r="B43" s="296"/>
      <c r="C43" s="299"/>
      <c r="D43" s="325"/>
      <c r="E43" s="146"/>
      <c r="F43" s="100" t="str">
        <f t="shared" ref="F43:R43" si="23">IF(F44&gt;0,"НУ","")</f>
        <v/>
      </c>
      <c r="G43" s="101" t="str">
        <f t="shared" si="23"/>
        <v/>
      </c>
      <c r="H43" s="101" t="str">
        <f t="shared" si="23"/>
        <v/>
      </c>
      <c r="I43" s="101" t="str">
        <f t="shared" si="23"/>
        <v/>
      </c>
      <c r="J43" s="101" t="str">
        <f t="shared" si="23"/>
        <v/>
      </c>
      <c r="K43" s="101" t="str">
        <f t="shared" si="23"/>
        <v/>
      </c>
      <c r="L43" s="101" t="str">
        <f t="shared" si="23"/>
        <v/>
      </c>
      <c r="M43" s="101" t="str">
        <f t="shared" si="23"/>
        <v/>
      </c>
      <c r="N43" s="101" t="str">
        <f t="shared" si="23"/>
        <v/>
      </c>
      <c r="O43" s="101" t="str">
        <f t="shared" si="23"/>
        <v/>
      </c>
      <c r="P43" s="101" t="str">
        <f t="shared" si="23"/>
        <v/>
      </c>
      <c r="Q43" s="101" t="str">
        <f t="shared" si="23"/>
        <v/>
      </c>
      <c r="R43" s="101" t="str">
        <f t="shared" si="23"/>
        <v/>
      </c>
      <c r="S43" s="101"/>
      <c r="T43" s="101"/>
      <c r="U43" s="101"/>
      <c r="V43" s="101"/>
      <c r="W43" s="101"/>
      <c r="X43" s="102"/>
      <c r="Y43" s="102"/>
      <c r="Z43" s="102"/>
      <c r="AA43" s="101"/>
      <c r="AB43" s="101"/>
      <c r="AC43" s="101"/>
      <c r="AD43" s="180"/>
      <c r="AE43" s="101"/>
      <c r="AF43" s="101"/>
      <c r="AG43" s="101"/>
      <c r="AH43" s="101" t="str">
        <f t="shared" si="8"/>
        <v/>
      </c>
      <c r="AI43" s="101" t="str">
        <f t="shared" si="8"/>
        <v/>
      </c>
      <c r="AJ43" s="130" t="str">
        <f t="shared" si="8"/>
        <v/>
      </c>
      <c r="AK43" s="321"/>
      <c r="AL43" s="279"/>
      <c r="AM43" s="305"/>
      <c r="AN43" s="308"/>
      <c r="AO43" s="311"/>
      <c r="AP43" s="311"/>
      <c r="AQ43" s="311"/>
      <c r="AR43" s="241"/>
      <c r="AS43" s="241"/>
      <c r="AT43" s="241"/>
      <c r="AU43" s="241"/>
      <c r="AV43" s="241"/>
      <c r="AW43" s="241"/>
      <c r="AX43" s="241"/>
      <c r="AY43" s="316"/>
      <c r="AZ43" s="316"/>
      <c r="BA43" s="319"/>
    </row>
    <row r="44" spans="1:53" ht="15" customHeight="1" thickBot="1" x14ac:dyDescent="0.25">
      <c r="A44" s="294"/>
      <c r="B44" s="297"/>
      <c r="C44" s="300"/>
      <c r="D44" s="326"/>
      <c r="E44" s="147"/>
      <c r="F44" s="105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94"/>
      <c r="Y44" s="194"/>
      <c r="Z44" s="194"/>
      <c r="AA44" s="106"/>
      <c r="AB44" s="106"/>
      <c r="AC44" s="106"/>
      <c r="AD44" s="181"/>
      <c r="AE44" s="106"/>
      <c r="AF44" s="106"/>
      <c r="AG44" s="106"/>
      <c r="AH44" s="106"/>
      <c r="AI44" s="106"/>
      <c r="AJ44" s="107"/>
      <c r="AK44" s="322"/>
      <c r="AL44" s="280"/>
      <c r="AM44" s="306"/>
      <c r="AN44" s="309"/>
      <c r="AO44" s="312"/>
      <c r="AP44" s="312"/>
      <c r="AQ44" s="312"/>
      <c r="AR44" s="242"/>
      <c r="AS44" s="242"/>
      <c r="AT44" s="242"/>
      <c r="AU44" s="242"/>
      <c r="AV44" s="242"/>
      <c r="AW44" s="242"/>
      <c r="AX44" s="242"/>
      <c r="AY44" s="317"/>
      <c r="AZ44" s="317"/>
      <c r="BA44" s="320"/>
    </row>
    <row r="45" spans="1:53" ht="27" customHeight="1" thickBot="1" x14ac:dyDescent="0.25">
      <c r="A45" s="335" t="s">
        <v>496</v>
      </c>
      <c r="B45" s="336"/>
      <c r="C45" s="336"/>
      <c r="D45" s="336"/>
      <c r="E45" s="337"/>
      <c r="F45" s="218">
        <f>IF(COUNTIF(F$9:F$44,"Р")=0,"-",COUNTIF(F$9:F$44,"Р"))</f>
        <v>2</v>
      </c>
      <c r="G45" s="218" t="str">
        <f t="shared" ref="G45:AJ45" si="24">IF(COUNTIF(G$9:G$44,"Р")=0,"-",COUNTIF(G$9:G$44,"Р"))</f>
        <v>-</v>
      </c>
      <c r="H45" s="218" t="str">
        <f t="shared" si="24"/>
        <v>-</v>
      </c>
      <c r="I45" s="218">
        <f t="shared" si="24"/>
        <v>2</v>
      </c>
      <c r="J45" s="218">
        <f t="shared" si="24"/>
        <v>2</v>
      </c>
      <c r="K45" s="218">
        <f t="shared" si="24"/>
        <v>2</v>
      </c>
      <c r="L45" s="218">
        <f t="shared" si="24"/>
        <v>3</v>
      </c>
      <c r="M45" s="218">
        <f t="shared" si="24"/>
        <v>3</v>
      </c>
      <c r="N45" s="218" t="str">
        <f t="shared" si="24"/>
        <v>-</v>
      </c>
      <c r="O45" s="218" t="str">
        <f t="shared" si="24"/>
        <v>-</v>
      </c>
      <c r="P45" s="218">
        <f t="shared" si="24"/>
        <v>3</v>
      </c>
      <c r="Q45" s="218">
        <f t="shared" si="24"/>
        <v>3</v>
      </c>
      <c r="R45" s="218">
        <f t="shared" si="24"/>
        <v>3</v>
      </c>
      <c r="S45" s="218">
        <f t="shared" si="24"/>
        <v>3</v>
      </c>
      <c r="T45" s="218">
        <f t="shared" si="24"/>
        <v>3</v>
      </c>
      <c r="U45" s="218" t="str">
        <f t="shared" si="24"/>
        <v>-</v>
      </c>
      <c r="V45" s="218" t="str">
        <f t="shared" si="24"/>
        <v>-</v>
      </c>
      <c r="W45" s="218">
        <f t="shared" si="24"/>
        <v>3</v>
      </c>
      <c r="X45" s="218">
        <f t="shared" si="24"/>
        <v>5</v>
      </c>
      <c r="Y45" s="234">
        <f t="shared" si="24"/>
        <v>5</v>
      </c>
      <c r="Z45" s="234">
        <f t="shared" si="24"/>
        <v>5</v>
      </c>
      <c r="AA45" s="218">
        <f t="shared" si="24"/>
        <v>5</v>
      </c>
      <c r="AB45" s="218" t="str">
        <f t="shared" si="24"/>
        <v>-</v>
      </c>
      <c r="AC45" s="218" t="str">
        <f t="shared" si="24"/>
        <v>-</v>
      </c>
      <c r="AD45" s="236">
        <f t="shared" si="24"/>
        <v>5</v>
      </c>
      <c r="AE45" s="218">
        <f t="shared" si="24"/>
        <v>5</v>
      </c>
      <c r="AF45" s="218">
        <f t="shared" si="24"/>
        <v>5</v>
      </c>
      <c r="AG45" s="218">
        <f t="shared" si="24"/>
        <v>5</v>
      </c>
      <c r="AH45" s="218" t="str">
        <f t="shared" si="24"/>
        <v>-</v>
      </c>
      <c r="AI45" s="218" t="str">
        <f t="shared" si="24"/>
        <v>-</v>
      </c>
      <c r="AJ45" s="218" t="str">
        <f t="shared" si="24"/>
        <v>-</v>
      </c>
      <c r="AK45" s="229">
        <f ca="1">IF(SUM(AK$9:AK$44)&gt;0,SUM(AK$9:AK$44),"-")</f>
        <v>442</v>
      </c>
      <c r="AL45" s="219" t="str">
        <f t="shared" ref="AL45:BA45" ca="1" si="25">IF(SUM(AL$9:AL$44)&gt;0,SUM(AL$9:AL$44),"-")</f>
        <v>-</v>
      </c>
      <c r="AM45" s="219">
        <f t="shared" ca="1" si="25"/>
        <v>3</v>
      </c>
      <c r="AN45" s="230">
        <f t="shared" ca="1" si="25"/>
        <v>445</v>
      </c>
      <c r="AO45" s="220">
        <f t="shared" si="25"/>
        <v>72</v>
      </c>
      <c r="AP45" s="220">
        <f t="shared" si="25"/>
        <v>27</v>
      </c>
      <c r="AQ45" s="220">
        <f t="shared" si="25"/>
        <v>2</v>
      </c>
      <c r="AR45" s="220" t="str">
        <f t="shared" si="25"/>
        <v>-</v>
      </c>
      <c r="AS45" s="220">
        <f t="shared" si="25"/>
        <v>18</v>
      </c>
      <c r="AT45" s="220" t="str">
        <f t="shared" si="25"/>
        <v>-</v>
      </c>
      <c r="AU45" s="220" t="str">
        <f t="shared" si="25"/>
        <v>-</v>
      </c>
      <c r="AV45" s="220" t="str">
        <f t="shared" si="25"/>
        <v>-</v>
      </c>
      <c r="AW45" s="220" t="str">
        <f t="shared" si="25"/>
        <v>-</v>
      </c>
      <c r="AX45" s="220" t="str">
        <f t="shared" si="25"/>
        <v>-</v>
      </c>
      <c r="AY45" s="220" t="str">
        <f t="shared" si="25"/>
        <v>-</v>
      </c>
      <c r="AZ45" s="220" t="str">
        <f t="shared" si="25"/>
        <v>-</v>
      </c>
      <c r="BA45" s="221">
        <f t="shared" si="25"/>
        <v>800</v>
      </c>
    </row>
    <row r="46" spans="1:53" ht="27" customHeight="1" thickBot="1" x14ac:dyDescent="0.25">
      <c r="A46" s="335" t="s">
        <v>85</v>
      </c>
      <c r="B46" s="336"/>
      <c r="C46" s="336"/>
      <c r="D46" s="336"/>
      <c r="E46" s="337"/>
      <c r="F46" s="218" t="str">
        <f>IF(COUNTIF(F$9:F$44,"РВ")=0,"-",COUNTIF(F$9:F$44,"РВ"))</f>
        <v>-</v>
      </c>
      <c r="G46" s="218" t="str">
        <f t="shared" ref="G46:AJ46" si="26">IF(COUNTIF(G$9:G$44,"РВ")=0,"-",COUNTIF(G$9:G$44,"РВ"))</f>
        <v>-</v>
      </c>
      <c r="H46" s="218" t="str">
        <f t="shared" si="26"/>
        <v>-</v>
      </c>
      <c r="I46" s="218" t="str">
        <f t="shared" si="26"/>
        <v>-</v>
      </c>
      <c r="J46" s="218" t="str">
        <f t="shared" si="26"/>
        <v>-</v>
      </c>
      <c r="K46" s="218" t="str">
        <f t="shared" si="26"/>
        <v>-</v>
      </c>
      <c r="L46" s="218" t="str">
        <f t="shared" si="26"/>
        <v>-</v>
      </c>
      <c r="M46" s="218" t="str">
        <f t="shared" si="26"/>
        <v>-</v>
      </c>
      <c r="N46" s="218" t="str">
        <f t="shared" si="26"/>
        <v>-</v>
      </c>
      <c r="O46" s="218" t="str">
        <f t="shared" si="26"/>
        <v>-</v>
      </c>
      <c r="P46" s="218" t="str">
        <f t="shared" si="26"/>
        <v>-</v>
      </c>
      <c r="Q46" s="218" t="str">
        <f t="shared" si="26"/>
        <v>-</v>
      </c>
      <c r="R46" s="218" t="str">
        <f t="shared" si="26"/>
        <v>-</v>
      </c>
      <c r="S46" s="218" t="str">
        <f t="shared" si="26"/>
        <v>-</v>
      </c>
      <c r="T46" s="218" t="str">
        <f t="shared" si="26"/>
        <v>-</v>
      </c>
      <c r="U46" s="218" t="str">
        <f t="shared" si="26"/>
        <v>-</v>
      </c>
      <c r="V46" s="218" t="str">
        <f t="shared" si="26"/>
        <v>-</v>
      </c>
      <c r="W46" s="218" t="str">
        <f t="shared" si="26"/>
        <v>-</v>
      </c>
      <c r="X46" s="218" t="str">
        <f t="shared" si="26"/>
        <v>-</v>
      </c>
      <c r="Y46" s="234" t="str">
        <f t="shared" si="26"/>
        <v>-</v>
      </c>
      <c r="Z46" s="234" t="str">
        <f t="shared" si="26"/>
        <v>-</v>
      </c>
      <c r="AA46" s="218" t="str">
        <f t="shared" si="26"/>
        <v>-</v>
      </c>
      <c r="AB46" s="218">
        <f t="shared" si="26"/>
        <v>1</v>
      </c>
      <c r="AC46" s="218" t="str">
        <f t="shared" si="26"/>
        <v>-</v>
      </c>
      <c r="AD46" s="236" t="str">
        <f t="shared" si="26"/>
        <v>-</v>
      </c>
      <c r="AE46" s="218" t="str">
        <f t="shared" si="26"/>
        <v>-</v>
      </c>
      <c r="AF46" s="218" t="str">
        <f t="shared" si="26"/>
        <v>-</v>
      </c>
      <c r="AG46" s="218" t="str">
        <f t="shared" si="26"/>
        <v>-</v>
      </c>
      <c r="AH46" s="218" t="str">
        <f t="shared" si="26"/>
        <v>-</v>
      </c>
      <c r="AI46" s="218" t="str">
        <f t="shared" si="26"/>
        <v>-</v>
      </c>
      <c r="AJ46" s="218" t="str">
        <f t="shared" si="26"/>
        <v>-</v>
      </c>
      <c r="AK46" s="231"/>
      <c r="AL46" s="231"/>
      <c r="AM46" s="231"/>
      <c r="AN46" s="231"/>
      <c r="AO46" s="231"/>
      <c r="AP46" s="231"/>
      <c r="AQ46" s="231"/>
      <c r="AR46" s="231"/>
      <c r="AS46" s="231"/>
      <c r="AT46" s="231"/>
      <c r="AU46" s="231"/>
      <c r="AV46" s="231"/>
      <c r="AW46" s="231"/>
      <c r="AX46" s="231"/>
      <c r="AY46" s="231"/>
      <c r="AZ46" s="231"/>
      <c r="BA46" s="232"/>
    </row>
    <row r="47" spans="1:53" ht="27" customHeight="1" thickBot="1" x14ac:dyDescent="0.25">
      <c r="A47" s="335" t="s">
        <v>84</v>
      </c>
      <c r="B47" s="336"/>
      <c r="C47" s="336"/>
      <c r="D47" s="336"/>
      <c r="E47" s="336"/>
      <c r="F47" s="218" t="str">
        <f>IF(COUNTIF(F$9:F$44,"НУ")=0,"-",COUNTIF(F$9:F$44,"НУ"))</f>
        <v>-</v>
      </c>
      <c r="G47" s="218" t="str">
        <f t="shared" ref="G47:AJ47" si="27">IF(COUNTIF(G$9:G$44,"НУ")=0,"-",COUNTIF(G$9:G$44,"НУ"))</f>
        <v>-</v>
      </c>
      <c r="H47" s="218" t="str">
        <f t="shared" si="27"/>
        <v>-</v>
      </c>
      <c r="I47" s="218" t="str">
        <f t="shared" si="27"/>
        <v>-</v>
      </c>
      <c r="J47" s="218" t="str">
        <f t="shared" si="27"/>
        <v>-</v>
      </c>
      <c r="K47" s="218" t="str">
        <f t="shared" si="27"/>
        <v>-</v>
      </c>
      <c r="L47" s="218" t="str">
        <f t="shared" si="27"/>
        <v>-</v>
      </c>
      <c r="M47" s="218" t="str">
        <f t="shared" si="27"/>
        <v>-</v>
      </c>
      <c r="N47" s="218" t="str">
        <f t="shared" si="27"/>
        <v>-</v>
      </c>
      <c r="O47" s="218" t="str">
        <f t="shared" si="27"/>
        <v>-</v>
      </c>
      <c r="P47" s="218" t="str">
        <f t="shared" si="27"/>
        <v>-</v>
      </c>
      <c r="Q47" s="218" t="str">
        <f t="shared" si="27"/>
        <v>-</v>
      </c>
      <c r="R47" s="218" t="str">
        <f t="shared" si="27"/>
        <v>-</v>
      </c>
      <c r="S47" s="218" t="str">
        <f t="shared" si="27"/>
        <v>-</v>
      </c>
      <c r="T47" s="218" t="str">
        <f t="shared" si="27"/>
        <v>-</v>
      </c>
      <c r="U47" s="218" t="str">
        <f t="shared" si="27"/>
        <v>-</v>
      </c>
      <c r="V47" s="218" t="str">
        <f t="shared" si="27"/>
        <v>-</v>
      </c>
      <c r="W47" s="218" t="str">
        <f t="shared" si="27"/>
        <v>-</v>
      </c>
      <c r="X47" s="218" t="str">
        <f t="shared" si="27"/>
        <v>-</v>
      </c>
      <c r="Y47" s="234" t="str">
        <f t="shared" si="27"/>
        <v>-</v>
      </c>
      <c r="Z47" s="234" t="str">
        <f t="shared" si="27"/>
        <v>-</v>
      </c>
      <c r="AA47" s="218" t="str">
        <f t="shared" si="27"/>
        <v>-</v>
      </c>
      <c r="AB47" s="218" t="str">
        <f t="shared" si="27"/>
        <v>-</v>
      </c>
      <c r="AC47" s="218" t="str">
        <f t="shared" si="27"/>
        <v>-</v>
      </c>
      <c r="AD47" s="236" t="str">
        <f t="shared" si="27"/>
        <v>-</v>
      </c>
      <c r="AE47" s="218" t="str">
        <f t="shared" si="27"/>
        <v>-</v>
      </c>
      <c r="AF47" s="218" t="str">
        <f t="shared" si="27"/>
        <v>-</v>
      </c>
      <c r="AG47" s="218" t="str">
        <f t="shared" si="27"/>
        <v>-</v>
      </c>
      <c r="AH47" s="218" t="str">
        <f t="shared" si="27"/>
        <v>-</v>
      </c>
      <c r="AI47" s="218" t="str">
        <f t="shared" si="27"/>
        <v>-</v>
      </c>
      <c r="AJ47" s="218" t="str">
        <f t="shared" si="27"/>
        <v>-</v>
      </c>
      <c r="AK47" s="231"/>
      <c r="AL47" s="231"/>
      <c r="AM47" s="231"/>
      <c r="AN47" s="231"/>
      <c r="AO47" s="231"/>
      <c r="AP47" s="231"/>
      <c r="AQ47" s="231"/>
      <c r="AR47" s="231"/>
      <c r="AS47" s="231"/>
      <c r="AT47" s="231"/>
      <c r="AU47" s="231"/>
      <c r="AV47" s="231"/>
      <c r="AW47" s="231"/>
      <c r="AX47" s="231"/>
      <c r="AY47" s="231"/>
      <c r="AZ47" s="231"/>
      <c r="BA47" s="232"/>
    </row>
    <row r="48" spans="1:53" ht="27" customHeight="1" thickBot="1" x14ac:dyDescent="0.25">
      <c r="A48" s="338" t="s">
        <v>640</v>
      </c>
      <c r="B48" s="339"/>
      <c r="C48" s="339"/>
      <c r="D48" s="339"/>
      <c r="E48" s="339"/>
      <c r="F48" s="222">
        <f>IF(COUNTIF(F$9:F$44,"ВВ"),"-",IF(COUNTIF(F$9:F$44,"НЗ")+COUNTIF(F$9:F$44,"ТН")+COUNTIF(F$9:F$44,"ПР")+COUNTIF(F$9:F$44,"П")+COUNTIF(F$9:F$44,"В")+COUNTIF(F$9:F$44,"НА")+COUNTIF(F$9:F$44,"ВД")+COUNTIF(F$9:F$44,"ВП")+COUNTIF(F$9:F$44,"ДД")+COUNTIF(F$9:F$44,"І")=0,"-",COUNTIF(F$9:F$44,"НЗ")+COUNTIF(F$9:F$44,"ТН")+COUNTIF(F$9:F$44,"ПР")+COUNTIF(F$9:F$44,"П")+COUNTIF(F$9:F$44,"В")+COUNTIF(F$9:F$44,"НА")+COUNTIF(F$9:F$44,"ВД")+COUNTIF(F$9:F$44,"ВП")+COUNTIF(F$9:F$44,"ДД")+COUNTIF(F$9:F$44,"І")))</f>
        <v>1</v>
      </c>
      <c r="G48" s="222" t="str">
        <f t="shared" ref="G48:AJ48" si="28">IF(COUNTIF(G$9:G$44,"ВВ"),"-",IF(COUNTIF(G$9:G$44,"НЗ")+COUNTIF(G$9:G$44,"ТН")+COUNTIF(G$9:G$44,"ПР")+COUNTIF(G$9:G$44,"П")+COUNTIF(G$9:G$44,"В")+COUNTIF(G$9:G$44,"НА")+COUNTIF(G$9:G$44,"ВД")+COUNTIF(G$9:G$44,"ВП")+COUNTIF(G$9:G$44,"ДД")+COUNTIF(G$9:G$44,"І")=0,"-",COUNTIF(G$9:G$44,"НЗ")+COUNTIF(G$9:G$44,"ТН")+COUNTIF(G$9:G$44,"ПР")+COUNTIF(G$9:G$44,"П")+COUNTIF(G$9:G$44,"В")+COUNTIF(G$9:G$44,"НА")+COUNTIF(G$9:G$44,"ВД")+COUNTIF(G$9:G$44,"ВП")+COUNTIF(G$9:G$44,"ДД")+COUNTIF(G$9:G$44,"І")))</f>
        <v>-</v>
      </c>
      <c r="H48" s="222" t="str">
        <f t="shared" si="28"/>
        <v>-</v>
      </c>
      <c r="I48" s="222">
        <f t="shared" si="28"/>
        <v>1</v>
      </c>
      <c r="J48" s="222">
        <f t="shared" si="28"/>
        <v>1</v>
      </c>
      <c r="K48" s="222">
        <f t="shared" si="28"/>
        <v>1</v>
      </c>
      <c r="L48" s="222">
        <f t="shared" si="28"/>
        <v>1</v>
      </c>
      <c r="M48" s="222">
        <f t="shared" si="28"/>
        <v>1</v>
      </c>
      <c r="N48" s="222" t="str">
        <f t="shared" si="28"/>
        <v>-</v>
      </c>
      <c r="O48" s="222" t="str">
        <f t="shared" si="28"/>
        <v>-</v>
      </c>
      <c r="P48" s="222">
        <f t="shared" si="28"/>
        <v>1</v>
      </c>
      <c r="Q48" s="222">
        <f t="shared" si="28"/>
        <v>1</v>
      </c>
      <c r="R48" s="222">
        <f t="shared" si="28"/>
        <v>1</v>
      </c>
      <c r="S48" s="222">
        <f t="shared" si="28"/>
        <v>1</v>
      </c>
      <c r="T48" s="222">
        <f t="shared" si="28"/>
        <v>2</v>
      </c>
      <c r="U48" s="222" t="str">
        <f t="shared" si="28"/>
        <v>-</v>
      </c>
      <c r="V48" s="222" t="str">
        <f t="shared" si="28"/>
        <v>-</v>
      </c>
      <c r="W48" s="222">
        <f t="shared" si="28"/>
        <v>2</v>
      </c>
      <c r="X48" s="222" t="str">
        <f t="shared" si="28"/>
        <v>-</v>
      </c>
      <c r="Y48" s="235" t="str">
        <f t="shared" si="28"/>
        <v>-</v>
      </c>
      <c r="Z48" s="235" t="str">
        <f t="shared" si="28"/>
        <v>-</v>
      </c>
      <c r="AA48" s="222" t="str">
        <f t="shared" si="28"/>
        <v>-</v>
      </c>
      <c r="AB48" s="222" t="str">
        <f t="shared" si="28"/>
        <v>-</v>
      </c>
      <c r="AC48" s="222" t="str">
        <f t="shared" si="28"/>
        <v>-</v>
      </c>
      <c r="AD48" s="237" t="str">
        <f t="shared" si="28"/>
        <v>-</v>
      </c>
      <c r="AE48" s="222" t="str">
        <f t="shared" si="28"/>
        <v>-</v>
      </c>
      <c r="AF48" s="222" t="str">
        <f t="shared" si="28"/>
        <v>-</v>
      </c>
      <c r="AG48" s="222" t="str">
        <f t="shared" si="28"/>
        <v>-</v>
      </c>
      <c r="AH48" s="222" t="str">
        <f t="shared" si="28"/>
        <v>-</v>
      </c>
      <c r="AI48" s="222" t="str">
        <f t="shared" si="28"/>
        <v>-</v>
      </c>
      <c r="AJ48" s="222" t="str">
        <f t="shared" si="28"/>
        <v>-</v>
      </c>
      <c r="AK48" s="223"/>
      <c r="AL48" s="223"/>
      <c r="AM48" s="223"/>
      <c r="AN48" s="223"/>
      <c r="AO48" s="223"/>
      <c r="AP48" s="223"/>
      <c r="AQ48" s="223"/>
      <c r="AR48" s="223"/>
      <c r="AS48" s="223"/>
      <c r="AT48" s="223"/>
      <c r="AU48" s="223"/>
      <c r="AV48" s="223"/>
      <c r="AW48" s="223"/>
      <c r="AX48" s="223"/>
      <c r="AY48" s="223"/>
      <c r="AZ48" s="223"/>
      <c r="BA48" s="224"/>
    </row>
    <row r="49" spans="1:53" x14ac:dyDescent="0.2">
      <c r="D49" s="65"/>
    </row>
    <row r="50" spans="1:53" x14ac:dyDescent="0.2">
      <c r="A50" s="331" t="s">
        <v>62</v>
      </c>
      <c r="B50" s="331"/>
      <c r="C50" s="331"/>
      <c r="D50" s="331"/>
      <c r="E50" s="332"/>
      <c r="F50" s="332"/>
      <c r="G50" s="332"/>
      <c r="H50" s="332"/>
      <c r="I50" s="332"/>
      <c r="J50" s="332"/>
      <c r="L50" s="329"/>
      <c r="M50" s="329"/>
      <c r="N50" s="329"/>
      <c r="P50" s="330"/>
      <c r="Q50" s="330"/>
      <c r="R50" s="330"/>
      <c r="S50" s="330"/>
      <c r="T50" s="330"/>
      <c r="U50" s="111"/>
      <c r="V50" s="111"/>
      <c r="W50" s="111"/>
      <c r="X50" s="195"/>
      <c r="Y50" s="195"/>
      <c r="Z50" s="195"/>
      <c r="AA50" s="111"/>
      <c r="AB50" s="111"/>
      <c r="AC50" s="111"/>
      <c r="AD50" s="182"/>
      <c r="AE50" s="111"/>
      <c r="AF50" s="111"/>
      <c r="AG50" s="111"/>
      <c r="AH50" s="111"/>
      <c r="AI50" s="111"/>
      <c r="AJ50" s="111"/>
      <c r="AK50" s="333"/>
      <c r="AL50" s="333"/>
      <c r="AM50" s="333"/>
      <c r="AN50" s="112"/>
      <c r="AO50" s="112"/>
    </row>
    <row r="51" spans="1:53" x14ac:dyDescent="0.15">
      <c r="A51" s="78"/>
      <c r="B51" s="133"/>
      <c r="C51" s="114"/>
      <c r="D51" s="78"/>
      <c r="E51" s="334" t="s">
        <v>63</v>
      </c>
      <c r="F51" s="334"/>
      <c r="G51" s="334"/>
      <c r="H51" s="334"/>
      <c r="I51" s="334"/>
      <c r="J51" s="334"/>
      <c r="K51" s="78"/>
      <c r="L51" s="334" t="s">
        <v>64</v>
      </c>
      <c r="M51" s="334"/>
      <c r="N51" s="334"/>
      <c r="O51" s="78"/>
      <c r="P51" s="334" t="s">
        <v>65</v>
      </c>
      <c r="Q51" s="334"/>
      <c r="R51" s="334"/>
      <c r="S51" s="334"/>
      <c r="T51" s="334"/>
      <c r="U51" s="78"/>
      <c r="V51" s="78"/>
      <c r="W51" s="78"/>
      <c r="X51" s="196"/>
      <c r="Y51" s="196"/>
      <c r="Z51" s="196"/>
      <c r="AA51" s="78"/>
      <c r="AB51" s="78"/>
      <c r="AC51" s="78"/>
      <c r="AD51" s="183"/>
      <c r="AE51" s="78"/>
      <c r="AF51" s="78"/>
      <c r="AG51" s="78"/>
      <c r="AH51" s="78"/>
      <c r="AI51" s="78"/>
      <c r="AJ51" s="78"/>
      <c r="AK51" s="78"/>
      <c r="AL51" s="115"/>
      <c r="AM51" s="78"/>
      <c r="AN51" s="116"/>
      <c r="AO51" s="116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117"/>
    </row>
    <row r="52" spans="1:53" x14ac:dyDescent="0.2">
      <c r="A52" s="118" t="s">
        <v>66</v>
      </c>
      <c r="B52" s="134"/>
      <c r="C52" s="119"/>
      <c r="E52" s="328" t="s">
        <v>67</v>
      </c>
      <c r="F52" s="328"/>
      <c r="G52" s="328"/>
      <c r="H52" s="328"/>
      <c r="I52" s="328"/>
      <c r="J52" s="328"/>
      <c r="L52" s="329"/>
      <c r="M52" s="329"/>
      <c r="N52" s="329"/>
      <c r="P52" s="330"/>
      <c r="Q52" s="330"/>
      <c r="R52" s="330"/>
      <c r="S52" s="330"/>
      <c r="T52" s="330"/>
      <c r="U52" s="111"/>
      <c r="V52" s="111"/>
      <c r="W52" s="111"/>
      <c r="X52" s="195"/>
      <c r="Y52" s="195"/>
      <c r="Z52" s="195"/>
      <c r="AA52" s="111"/>
      <c r="AB52" s="111"/>
      <c r="AC52" s="111"/>
      <c r="AD52" s="182"/>
      <c r="AE52" s="111"/>
      <c r="AF52" s="111"/>
      <c r="AG52" s="111"/>
      <c r="AH52" s="111"/>
      <c r="AI52" s="111"/>
      <c r="AJ52" s="111"/>
      <c r="AK52" s="340">
        <f ca="1">AO3</f>
        <v>43522</v>
      </c>
      <c r="AL52" s="340"/>
      <c r="AM52" s="340"/>
      <c r="AN52" s="112"/>
      <c r="AO52" s="112"/>
    </row>
    <row r="53" spans="1:53" x14ac:dyDescent="0.2">
      <c r="A53" s="78"/>
      <c r="B53" s="78"/>
      <c r="C53" s="120"/>
      <c r="D53" s="78"/>
      <c r="E53" s="334" t="s">
        <v>63</v>
      </c>
      <c r="F53" s="334"/>
      <c r="G53" s="334"/>
      <c r="H53" s="334"/>
      <c r="I53" s="334"/>
      <c r="J53" s="334"/>
      <c r="K53" s="78"/>
      <c r="L53" s="334" t="s">
        <v>64</v>
      </c>
      <c r="M53" s="334"/>
      <c r="N53" s="334"/>
      <c r="O53" s="78"/>
      <c r="P53" s="334" t="s">
        <v>65</v>
      </c>
      <c r="Q53" s="334"/>
      <c r="R53" s="334"/>
      <c r="S53" s="334"/>
      <c r="T53" s="334"/>
      <c r="U53" s="116"/>
      <c r="V53" s="116"/>
      <c r="W53" s="116"/>
      <c r="X53" s="197"/>
      <c r="Y53" s="197"/>
      <c r="Z53" s="197"/>
      <c r="AA53" s="116"/>
      <c r="AB53" s="116"/>
      <c r="AC53" s="116"/>
      <c r="AD53" s="184"/>
      <c r="AE53" s="116"/>
      <c r="AF53" s="116"/>
      <c r="AG53" s="116"/>
      <c r="AH53" s="116"/>
      <c r="AI53" s="116"/>
      <c r="AJ53" s="116"/>
      <c r="AK53" s="116"/>
      <c r="AL53" s="78"/>
      <c r="AM53" s="116"/>
      <c r="AN53" s="116"/>
      <c r="AO53" s="116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117"/>
    </row>
    <row r="55" spans="1:53" x14ac:dyDescent="0.2">
      <c r="D55" s="341" t="s">
        <v>68</v>
      </c>
      <c r="E55" s="342"/>
      <c r="F55" s="342"/>
      <c r="G55" s="342"/>
      <c r="H55" s="342"/>
      <c r="I55" s="342"/>
      <c r="J55" s="342"/>
      <c r="K55" s="342"/>
      <c r="L55" s="342"/>
      <c r="M55" s="342"/>
      <c r="N55" s="342"/>
      <c r="O55" s="342"/>
      <c r="P55" s="342"/>
      <c r="Q55" s="342"/>
      <c r="R55" s="342"/>
      <c r="S55" s="342"/>
      <c r="T55" s="342"/>
      <c r="U55" s="342"/>
      <c r="V55" s="342"/>
      <c r="W55" s="342"/>
      <c r="X55" s="342"/>
      <c r="Y55" s="342"/>
      <c r="Z55" s="342"/>
      <c r="AA55" s="342"/>
      <c r="AB55" s="342"/>
      <c r="AC55" s="342"/>
      <c r="AD55" s="342"/>
      <c r="AE55" s="342"/>
      <c r="AF55" s="342"/>
      <c r="AG55" s="342"/>
      <c r="AH55" s="342"/>
      <c r="AI55" s="342"/>
      <c r="AJ55" s="342"/>
      <c r="AK55" s="342"/>
      <c r="AL55" s="342"/>
      <c r="AM55" s="342"/>
    </row>
    <row r="56" spans="1:53" x14ac:dyDescent="0.2">
      <c r="D56" s="121" t="s">
        <v>10</v>
      </c>
      <c r="E56" s="148" t="s">
        <v>69</v>
      </c>
      <c r="F56" s="327" t="s">
        <v>70</v>
      </c>
      <c r="G56" s="327"/>
      <c r="H56" s="327"/>
      <c r="I56" s="327"/>
      <c r="J56" s="327"/>
      <c r="K56" s="327"/>
      <c r="L56" s="327"/>
      <c r="M56" s="327"/>
      <c r="N56" s="327"/>
      <c r="O56" s="327"/>
      <c r="P56" s="327"/>
      <c r="Q56" s="327"/>
      <c r="R56" s="327"/>
      <c r="S56" s="327"/>
      <c r="T56" s="327"/>
      <c r="U56" s="327"/>
      <c r="V56" s="327"/>
      <c r="W56" s="327"/>
      <c r="X56" s="327"/>
      <c r="Y56" s="327"/>
      <c r="Z56" s="327"/>
      <c r="AA56" s="327"/>
      <c r="AB56" s="327"/>
      <c r="AC56" s="327"/>
      <c r="AD56" s="327"/>
      <c r="AE56" s="327"/>
      <c r="AF56" s="327"/>
      <c r="AG56" s="327"/>
      <c r="AH56" s="327"/>
      <c r="AI56" s="327"/>
      <c r="AJ56" s="327"/>
      <c r="AK56" s="327"/>
      <c r="AL56" s="327"/>
      <c r="AM56" s="327"/>
    </row>
    <row r="57" spans="1:53" x14ac:dyDescent="0.2">
      <c r="D57" s="121" t="s">
        <v>11</v>
      </c>
      <c r="E57" s="148" t="s">
        <v>69</v>
      </c>
      <c r="F57" s="327" t="s">
        <v>71</v>
      </c>
      <c r="G57" s="327"/>
      <c r="H57" s="327"/>
      <c r="I57" s="327"/>
      <c r="J57" s="327"/>
      <c r="K57" s="327"/>
      <c r="L57" s="327"/>
      <c r="M57" s="327"/>
      <c r="N57" s="327"/>
      <c r="O57" s="327"/>
      <c r="P57" s="327"/>
      <c r="Q57" s="327"/>
      <c r="R57" s="327"/>
      <c r="S57" s="327"/>
      <c r="T57" s="327"/>
      <c r="U57" s="327"/>
      <c r="V57" s="327"/>
      <c r="W57" s="327"/>
      <c r="X57" s="327"/>
      <c r="Y57" s="327"/>
      <c r="Z57" s="327"/>
      <c r="AA57" s="327"/>
      <c r="AB57" s="327"/>
      <c r="AC57" s="327"/>
      <c r="AD57" s="327"/>
      <c r="AE57" s="327"/>
      <c r="AF57" s="327"/>
      <c r="AG57" s="327"/>
      <c r="AH57" s="327"/>
      <c r="AI57" s="327"/>
      <c r="AJ57" s="327"/>
      <c r="AK57" s="327"/>
      <c r="AL57" s="327"/>
      <c r="AM57" s="327"/>
    </row>
    <row r="58" spans="1:53" x14ac:dyDescent="0.2">
      <c r="D58" s="121" t="s">
        <v>72</v>
      </c>
      <c r="E58" s="148" t="s">
        <v>69</v>
      </c>
      <c r="F58" s="327" t="s">
        <v>73</v>
      </c>
      <c r="G58" s="327"/>
      <c r="H58" s="327"/>
      <c r="I58" s="327"/>
      <c r="J58" s="327"/>
      <c r="K58" s="327"/>
      <c r="L58" s="327"/>
      <c r="M58" s="327"/>
      <c r="N58" s="327"/>
      <c r="O58" s="327"/>
      <c r="P58" s="327"/>
      <c r="Q58" s="327"/>
      <c r="R58" s="327"/>
      <c r="S58" s="327"/>
      <c r="T58" s="327"/>
      <c r="U58" s="327"/>
      <c r="V58" s="327"/>
      <c r="W58" s="327"/>
      <c r="X58" s="327"/>
      <c r="Y58" s="327"/>
      <c r="Z58" s="327"/>
      <c r="AA58" s="327"/>
      <c r="AB58" s="327"/>
      <c r="AC58" s="327"/>
      <c r="AD58" s="327"/>
      <c r="AE58" s="327"/>
      <c r="AF58" s="327"/>
      <c r="AG58" s="327"/>
      <c r="AH58" s="327"/>
      <c r="AI58" s="327"/>
      <c r="AJ58" s="327"/>
      <c r="AK58" s="327"/>
      <c r="AL58" s="327"/>
      <c r="AM58" s="327"/>
    </row>
    <row r="59" spans="1:53" x14ac:dyDescent="0.2">
      <c r="D59" s="121" t="s">
        <v>74</v>
      </c>
      <c r="E59" s="148" t="s">
        <v>69</v>
      </c>
      <c r="F59" s="327" t="s">
        <v>75</v>
      </c>
      <c r="G59" s="327"/>
      <c r="H59" s="327"/>
      <c r="I59" s="327"/>
      <c r="J59" s="327"/>
      <c r="K59" s="327"/>
      <c r="L59" s="327"/>
      <c r="M59" s="327"/>
      <c r="N59" s="327"/>
      <c r="O59" s="327"/>
      <c r="P59" s="327"/>
      <c r="Q59" s="327"/>
      <c r="R59" s="327"/>
      <c r="S59" s="327"/>
      <c r="T59" s="327"/>
      <c r="U59" s="327"/>
      <c r="V59" s="327"/>
      <c r="W59" s="327"/>
      <c r="X59" s="327"/>
      <c r="Y59" s="327"/>
      <c r="Z59" s="327"/>
      <c r="AA59" s="327"/>
      <c r="AB59" s="327"/>
      <c r="AC59" s="327"/>
      <c r="AD59" s="327"/>
      <c r="AE59" s="327"/>
      <c r="AF59" s="327"/>
      <c r="AG59" s="327"/>
      <c r="AH59" s="327"/>
      <c r="AI59" s="327"/>
      <c r="AJ59" s="327"/>
      <c r="AK59" s="327"/>
      <c r="AL59" s="327"/>
      <c r="AM59" s="327"/>
    </row>
    <row r="60" spans="1:53" x14ac:dyDescent="0.2">
      <c r="D60" s="121" t="s">
        <v>50</v>
      </c>
      <c r="E60" s="148" t="s">
        <v>69</v>
      </c>
      <c r="F60" s="327" t="s">
        <v>76</v>
      </c>
      <c r="G60" s="327"/>
      <c r="H60" s="327"/>
      <c r="I60" s="327"/>
      <c r="J60" s="327"/>
      <c r="K60" s="327"/>
      <c r="L60" s="327"/>
      <c r="M60" s="327"/>
      <c r="N60" s="327"/>
      <c r="O60" s="327"/>
      <c r="P60" s="327"/>
      <c r="Q60" s="327"/>
      <c r="R60" s="327"/>
      <c r="S60" s="327"/>
      <c r="T60" s="327"/>
      <c r="U60" s="327"/>
      <c r="V60" s="327"/>
      <c r="W60" s="327"/>
      <c r="X60" s="327"/>
      <c r="Y60" s="327"/>
      <c r="Z60" s="327"/>
      <c r="AA60" s="327"/>
      <c r="AB60" s="327"/>
      <c r="AC60" s="327"/>
      <c r="AD60" s="327"/>
      <c r="AE60" s="327"/>
      <c r="AF60" s="327"/>
      <c r="AG60" s="327"/>
      <c r="AH60" s="327"/>
      <c r="AI60" s="327"/>
      <c r="AJ60" s="327"/>
      <c r="AK60" s="327"/>
      <c r="AL60" s="327"/>
      <c r="AM60" s="327"/>
    </row>
    <row r="61" spans="1:53" x14ac:dyDescent="0.2">
      <c r="D61" s="121" t="s">
        <v>51</v>
      </c>
      <c r="E61" s="148" t="s">
        <v>69</v>
      </c>
      <c r="F61" s="327" t="s">
        <v>77</v>
      </c>
      <c r="G61" s="327"/>
      <c r="H61" s="327"/>
      <c r="I61" s="327"/>
      <c r="J61" s="327"/>
      <c r="K61" s="327"/>
      <c r="L61" s="327"/>
      <c r="M61" s="327"/>
      <c r="N61" s="327"/>
      <c r="O61" s="327"/>
      <c r="P61" s="327"/>
      <c r="Q61" s="327"/>
      <c r="R61" s="327"/>
      <c r="S61" s="327"/>
      <c r="T61" s="327"/>
      <c r="U61" s="327"/>
      <c r="V61" s="327"/>
      <c r="W61" s="327"/>
      <c r="X61" s="327"/>
      <c r="Y61" s="327"/>
      <c r="Z61" s="327"/>
      <c r="AA61" s="327"/>
      <c r="AB61" s="327"/>
      <c r="AC61" s="327"/>
      <c r="AD61" s="327"/>
      <c r="AE61" s="327"/>
      <c r="AF61" s="327"/>
      <c r="AG61" s="327"/>
      <c r="AH61" s="327"/>
      <c r="AI61" s="327"/>
      <c r="AJ61" s="327"/>
      <c r="AK61" s="327"/>
      <c r="AL61" s="327"/>
      <c r="AM61" s="327"/>
    </row>
    <row r="62" spans="1:53" x14ac:dyDescent="0.2">
      <c r="D62" s="121" t="s">
        <v>55</v>
      </c>
      <c r="E62" s="148" t="s">
        <v>69</v>
      </c>
      <c r="F62" s="327" t="s">
        <v>42</v>
      </c>
      <c r="G62" s="327"/>
      <c r="H62" s="327"/>
      <c r="I62" s="327"/>
      <c r="J62" s="327"/>
      <c r="K62" s="327"/>
      <c r="L62" s="327"/>
      <c r="M62" s="327"/>
      <c r="N62" s="327"/>
      <c r="O62" s="327"/>
      <c r="P62" s="327"/>
      <c r="Q62" s="327"/>
      <c r="R62" s="327"/>
      <c r="S62" s="327"/>
      <c r="T62" s="327"/>
      <c r="U62" s="327"/>
      <c r="V62" s="327"/>
      <c r="W62" s="327"/>
      <c r="X62" s="327"/>
      <c r="Y62" s="327"/>
      <c r="Z62" s="327"/>
      <c r="AA62" s="327"/>
      <c r="AB62" s="327"/>
      <c r="AC62" s="327"/>
      <c r="AD62" s="327"/>
      <c r="AE62" s="327"/>
      <c r="AF62" s="327"/>
      <c r="AG62" s="327"/>
      <c r="AH62" s="327"/>
      <c r="AI62" s="327"/>
      <c r="AJ62" s="327"/>
      <c r="AK62" s="327"/>
      <c r="AL62" s="327"/>
      <c r="AM62" s="327"/>
    </row>
    <row r="63" spans="1:53" x14ac:dyDescent="0.2">
      <c r="D63" s="121" t="s">
        <v>78</v>
      </c>
      <c r="E63" s="148" t="s">
        <v>69</v>
      </c>
      <c r="F63" s="327" t="s">
        <v>79</v>
      </c>
      <c r="G63" s="327"/>
      <c r="H63" s="327"/>
      <c r="I63" s="327"/>
      <c r="J63" s="327"/>
      <c r="K63" s="327"/>
      <c r="L63" s="327"/>
      <c r="M63" s="327"/>
      <c r="N63" s="327"/>
      <c r="O63" s="327"/>
      <c r="P63" s="327"/>
      <c r="Q63" s="327"/>
      <c r="R63" s="327"/>
      <c r="S63" s="327"/>
      <c r="T63" s="327"/>
      <c r="U63" s="327"/>
      <c r="V63" s="327"/>
      <c r="W63" s="327"/>
      <c r="X63" s="327"/>
      <c r="Y63" s="327"/>
      <c r="Z63" s="327"/>
      <c r="AA63" s="327"/>
      <c r="AB63" s="327"/>
      <c r="AC63" s="327"/>
      <c r="AD63" s="327"/>
      <c r="AE63" s="327"/>
      <c r="AF63" s="327"/>
      <c r="AG63" s="327"/>
      <c r="AH63" s="327"/>
      <c r="AI63" s="327"/>
      <c r="AJ63" s="327"/>
      <c r="AK63" s="327"/>
      <c r="AL63" s="327"/>
      <c r="AM63" s="327"/>
    </row>
    <row r="64" spans="1:53" x14ac:dyDescent="0.2">
      <c r="D64" s="121" t="s">
        <v>56</v>
      </c>
      <c r="E64" s="148" t="s">
        <v>69</v>
      </c>
      <c r="F64" s="327" t="s">
        <v>80</v>
      </c>
      <c r="G64" s="327"/>
      <c r="H64" s="327"/>
      <c r="I64" s="327"/>
      <c r="J64" s="327"/>
      <c r="K64" s="327"/>
      <c r="L64" s="327"/>
      <c r="M64" s="327"/>
      <c r="N64" s="327"/>
      <c r="O64" s="327"/>
      <c r="P64" s="327"/>
      <c r="Q64" s="327"/>
      <c r="R64" s="327"/>
      <c r="S64" s="327"/>
      <c r="T64" s="327"/>
      <c r="U64" s="327"/>
      <c r="V64" s="327"/>
      <c r="W64" s="327"/>
      <c r="X64" s="327"/>
      <c r="Y64" s="327"/>
      <c r="Z64" s="327"/>
      <c r="AA64" s="327"/>
      <c r="AB64" s="327"/>
      <c r="AC64" s="327"/>
      <c r="AD64" s="327"/>
      <c r="AE64" s="327"/>
      <c r="AF64" s="327"/>
      <c r="AG64" s="327"/>
      <c r="AH64" s="327"/>
      <c r="AI64" s="327"/>
      <c r="AJ64" s="327"/>
      <c r="AK64" s="327"/>
      <c r="AL64" s="327"/>
      <c r="AM64" s="327"/>
    </row>
    <row r="65" spans="4:39" x14ac:dyDescent="0.2">
      <c r="D65" s="121" t="s">
        <v>57</v>
      </c>
      <c r="E65" s="148" t="s">
        <v>69</v>
      </c>
      <c r="F65" s="327" t="s">
        <v>81</v>
      </c>
      <c r="G65" s="327"/>
      <c r="H65" s="327"/>
      <c r="I65" s="327"/>
      <c r="J65" s="327"/>
      <c r="K65" s="327"/>
      <c r="L65" s="327"/>
      <c r="M65" s="327"/>
      <c r="N65" s="327"/>
      <c r="O65" s="327"/>
      <c r="P65" s="327"/>
      <c r="Q65" s="327"/>
      <c r="R65" s="327"/>
      <c r="S65" s="327"/>
      <c r="T65" s="327"/>
      <c r="U65" s="327"/>
      <c r="V65" s="327"/>
      <c r="W65" s="327"/>
      <c r="X65" s="327"/>
      <c r="Y65" s="327"/>
      <c r="Z65" s="327"/>
      <c r="AA65" s="327"/>
      <c r="AB65" s="327"/>
      <c r="AC65" s="327"/>
      <c r="AD65" s="327"/>
      <c r="AE65" s="327"/>
      <c r="AF65" s="327"/>
      <c r="AG65" s="327"/>
      <c r="AH65" s="327"/>
      <c r="AI65" s="327"/>
      <c r="AJ65" s="327"/>
      <c r="AK65" s="327"/>
      <c r="AL65" s="327"/>
      <c r="AM65" s="327"/>
    </row>
    <row r="66" spans="4:39" x14ac:dyDescent="0.2">
      <c r="D66" s="121" t="s">
        <v>53</v>
      </c>
      <c r="E66" s="148" t="s">
        <v>69</v>
      </c>
      <c r="F66" s="327" t="s">
        <v>82</v>
      </c>
      <c r="G66" s="327"/>
      <c r="H66" s="327"/>
      <c r="I66" s="327"/>
      <c r="J66" s="327"/>
      <c r="K66" s="327"/>
      <c r="L66" s="327"/>
      <c r="M66" s="327"/>
      <c r="N66" s="327"/>
      <c r="O66" s="327"/>
      <c r="P66" s="327"/>
      <c r="Q66" s="327"/>
      <c r="R66" s="327"/>
      <c r="S66" s="327"/>
      <c r="T66" s="327"/>
      <c r="U66" s="327"/>
      <c r="V66" s="327"/>
      <c r="W66" s="327"/>
      <c r="X66" s="327"/>
      <c r="Y66" s="327"/>
      <c r="Z66" s="327"/>
      <c r="AA66" s="327"/>
      <c r="AB66" s="327"/>
      <c r="AC66" s="327"/>
      <c r="AD66" s="327"/>
      <c r="AE66" s="327"/>
      <c r="AF66" s="327"/>
      <c r="AG66" s="327"/>
      <c r="AH66" s="327"/>
      <c r="AI66" s="327"/>
      <c r="AJ66" s="327"/>
      <c r="AK66" s="327"/>
      <c r="AL66" s="327"/>
      <c r="AM66" s="327"/>
    </row>
    <row r="67" spans="4:39" x14ac:dyDescent="0.2">
      <c r="D67" s="121" t="s">
        <v>58</v>
      </c>
      <c r="E67" s="148" t="s">
        <v>69</v>
      </c>
      <c r="F67" s="327" t="s">
        <v>45</v>
      </c>
      <c r="G67" s="327"/>
      <c r="H67" s="327"/>
      <c r="I67" s="327"/>
      <c r="J67" s="327"/>
      <c r="K67" s="327"/>
      <c r="L67" s="327"/>
      <c r="M67" s="327"/>
      <c r="N67" s="327"/>
      <c r="O67" s="327"/>
      <c r="P67" s="327"/>
      <c r="Q67" s="327"/>
      <c r="R67" s="327"/>
      <c r="S67" s="327"/>
      <c r="T67" s="327"/>
      <c r="U67" s="327"/>
      <c r="V67" s="327"/>
      <c r="W67" s="327"/>
      <c r="X67" s="327"/>
      <c r="Y67" s="327"/>
      <c r="Z67" s="327"/>
      <c r="AA67" s="327"/>
      <c r="AB67" s="327"/>
      <c r="AC67" s="327"/>
      <c r="AD67" s="327"/>
      <c r="AE67" s="327"/>
      <c r="AF67" s="327"/>
      <c r="AG67" s="327"/>
      <c r="AH67" s="327"/>
      <c r="AI67" s="327"/>
      <c r="AJ67" s="327"/>
      <c r="AK67" s="327"/>
      <c r="AL67" s="327"/>
      <c r="AM67" s="327"/>
    </row>
    <row r="68" spans="4:39" x14ac:dyDescent="0.2">
      <c r="D68" s="121" t="s">
        <v>59</v>
      </c>
      <c r="E68" s="148" t="s">
        <v>69</v>
      </c>
      <c r="F68" s="327" t="s">
        <v>46</v>
      </c>
      <c r="G68" s="327"/>
      <c r="H68" s="327"/>
      <c r="I68" s="327"/>
      <c r="J68" s="327"/>
      <c r="K68" s="327"/>
      <c r="L68" s="327"/>
      <c r="M68" s="327"/>
      <c r="N68" s="327"/>
      <c r="O68" s="327"/>
      <c r="P68" s="327"/>
      <c r="Q68" s="327"/>
      <c r="R68" s="327"/>
      <c r="S68" s="327"/>
      <c r="T68" s="327"/>
      <c r="U68" s="327"/>
      <c r="V68" s="327"/>
      <c r="W68" s="327"/>
      <c r="X68" s="327"/>
      <c r="Y68" s="327"/>
      <c r="Z68" s="327"/>
      <c r="AA68" s="327"/>
      <c r="AB68" s="327"/>
      <c r="AC68" s="327"/>
      <c r="AD68" s="327"/>
      <c r="AE68" s="327"/>
      <c r="AF68" s="327"/>
      <c r="AG68" s="327"/>
      <c r="AH68" s="327"/>
      <c r="AI68" s="327"/>
      <c r="AJ68" s="327"/>
      <c r="AK68" s="327"/>
      <c r="AL68" s="327"/>
      <c r="AM68" s="327"/>
    </row>
    <row r="69" spans="4:39" ht="13.5" thickBot="1" x14ac:dyDescent="0.25">
      <c r="D69" s="121" t="s">
        <v>54</v>
      </c>
      <c r="E69" s="148" t="s">
        <v>69</v>
      </c>
      <c r="F69" s="327" t="s">
        <v>83</v>
      </c>
      <c r="G69" s="327"/>
      <c r="H69" s="327"/>
      <c r="I69" s="327"/>
      <c r="J69" s="327"/>
      <c r="K69" s="327"/>
      <c r="L69" s="327"/>
      <c r="M69" s="327"/>
      <c r="N69" s="327"/>
      <c r="O69" s="327"/>
      <c r="P69" s="327"/>
      <c r="Q69" s="327"/>
      <c r="R69" s="327"/>
      <c r="S69" s="327"/>
      <c r="T69" s="327"/>
      <c r="U69" s="327"/>
      <c r="V69" s="327"/>
      <c r="W69" s="327"/>
      <c r="X69" s="327"/>
      <c r="Y69" s="327"/>
      <c r="Z69" s="327"/>
      <c r="AA69" s="327"/>
      <c r="AB69" s="327"/>
      <c r="AC69" s="327"/>
      <c r="AD69" s="327"/>
      <c r="AE69" s="327"/>
      <c r="AF69" s="327"/>
      <c r="AG69" s="327"/>
      <c r="AH69" s="327"/>
      <c r="AI69" s="327"/>
      <c r="AJ69" s="327"/>
      <c r="AK69" s="327"/>
      <c r="AL69" s="327"/>
      <c r="AM69" s="327"/>
    </row>
    <row r="70" spans="4:39" ht="13.5" thickBot="1" x14ac:dyDescent="0.25">
      <c r="D70" s="89" t="s">
        <v>497</v>
      </c>
      <c r="E70" s="148" t="s">
        <v>69</v>
      </c>
      <c r="F70" s="327" t="s">
        <v>47</v>
      </c>
      <c r="G70" s="327"/>
      <c r="H70" s="327"/>
      <c r="I70" s="327"/>
      <c r="J70" s="327"/>
      <c r="K70" s="327"/>
      <c r="L70" s="327"/>
      <c r="M70" s="327"/>
      <c r="N70" s="327"/>
      <c r="O70" s="327"/>
      <c r="P70" s="327"/>
      <c r="Q70" s="327"/>
      <c r="R70" s="327"/>
      <c r="S70" s="327"/>
      <c r="T70" s="327"/>
      <c r="U70" s="327"/>
      <c r="V70" s="327"/>
      <c r="W70" s="327"/>
      <c r="X70" s="327"/>
      <c r="Y70" s="327"/>
      <c r="Z70" s="327"/>
      <c r="AA70" s="327"/>
      <c r="AB70" s="327"/>
      <c r="AC70" s="327"/>
      <c r="AD70" s="327"/>
      <c r="AE70" s="327"/>
      <c r="AF70" s="327"/>
      <c r="AG70" s="327"/>
      <c r="AH70" s="327"/>
      <c r="AI70" s="327"/>
      <c r="AJ70" s="327"/>
      <c r="AK70" s="327"/>
      <c r="AL70" s="327"/>
      <c r="AM70" s="327"/>
    </row>
    <row r="71" spans="4:39" x14ac:dyDescent="0.2">
      <c r="D71" s="121" t="s">
        <v>60</v>
      </c>
      <c r="E71" s="148" t="s">
        <v>69</v>
      </c>
      <c r="F71" s="327" t="s">
        <v>48</v>
      </c>
      <c r="G71" s="327"/>
      <c r="H71" s="327"/>
      <c r="I71" s="327"/>
      <c r="J71" s="327"/>
      <c r="K71" s="327"/>
      <c r="L71" s="327"/>
      <c r="M71" s="327"/>
      <c r="N71" s="327"/>
      <c r="O71" s="327"/>
      <c r="P71" s="327"/>
      <c r="Q71" s="327"/>
      <c r="R71" s="327"/>
      <c r="S71" s="327"/>
      <c r="T71" s="327"/>
      <c r="U71" s="327"/>
      <c r="V71" s="327"/>
      <c r="W71" s="327"/>
      <c r="X71" s="327"/>
      <c r="Y71" s="327"/>
      <c r="Z71" s="327"/>
      <c r="AA71" s="327"/>
      <c r="AB71" s="327"/>
      <c r="AC71" s="327"/>
      <c r="AD71" s="327"/>
      <c r="AE71" s="327"/>
      <c r="AF71" s="327"/>
      <c r="AG71" s="327"/>
      <c r="AH71" s="327"/>
      <c r="AI71" s="327"/>
      <c r="AJ71" s="327"/>
      <c r="AK71" s="327"/>
      <c r="AL71" s="327"/>
      <c r="AM71" s="327"/>
    </row>
    <row r="72" spans="4:39" x14ac:dyDescent="0.2">
      <c r="D72" s="122"/>
      <c r="E72" s="149"/>
    </row>
    <row r="73" spans="4:39" x14ac:dyDescent="0.2">
      <c r="D73" s="122"/>
      <c r="E73" s="149"/>
    </row>
    <row r="74" spans="4:39" x14ac:dyDescent="0.2">
      <c r="D74" s="122"/>
      <c r="E74" s="149"/>
    </row>
    <row r="75" spans="4:39" x14ac:dyDescent="0.2">
      <c r="D75" s="122"/>
      <c r="E75" s="149"/>
    </row>
  </sheetData>
  <autoFilter ref="AK8:BA8"/>
  <mergeCells count="262">
    <mergeCell ref="F69:AM69"/>
    <mergeCell ref="F70:AM70"/>
    <mergeCell ref="F71:AM71"/>
    <mergeCell ref="F63:AM63"/>
    <mergeCell ref="F64:AM64"/>
    <mergeCell ref="F65:AM65"/>
    <mergeCell ref="F66:AM66"/>
    <mergeCell ref="F67:AM67"/>
    <mergeCell ref="F68:AM68"/>
    <mergeCell ref="F57:AM57"/>
    <mergeCell ref="F58:AM58"/>
    <mergeCell ref="F59:AM59"/>
    <mergeCell ref="F60:AM60"/>
    <mergeCell ref="F61:AM61"/>
    <mergeCell ref="F62:AM62"/>
    <mergeCell ref="AK52:AM52"/>
    <mergeCell ref="E53:J53"/>
    <mergeCell ref="L53:N53"/>
    <mergeCell ref="P53:T53"/>
    <mergeCell ref="D55:AM55"/>
    <mergeCell ref="F56:AM56"/>
    <mergeCell ref="E51:J51"/>
    <mergeCell ref="L51:N51"/>
    <mergeCell ref="P51:T51"/>
    <mergeCell ref="E52:J52"/>
    <mergeCell ref="L52:N52"/>
    <mergeCell ref="P52:T52"/>
    <mergeCell ref="A50:D50"/>
    <mergeCell ref="E50:J50"/>
    <mergeCell ref="L50:N50"/>
    <mergeCell ref="P50:T50"/>
    <mergeCell ref="BA41:BA44"/>
    <mergeCell ref="AK50:AM50"/>
    <mergeCell ref="A47:E47"/>
    <mergeCell ref="A48:E48"/>
    <mergeCell ref="A45:E45"/>
    <mergeCell ref="A46:E46"/>
    <mergeCell ref="AT41:AT44"/>
    <mergeCell ref="AU41:AU44"/>
    <mergeCell ref="AV41:AV44"/>
    <mergeCell ref="AW41:AW44"/>
    <mergeCell ref="A41:A44"/>
    <mergeCell ref="B41:B44"/>
    <mergeCell ref="C41:C44"/>
    <mergeCell ref="D41:D44"/>
    <mergeCell ref="AK41:AK44"/>
    <mergeCell ref="AL41:AL44"/>
    <mergeCell ref="AM41:AM44"/>
    <mergeCell ref="AM37:AM40"/>
    <mergeCell ref="AN37:AN40"/>
    <mergeCell ref="AO37:AO40"/>
    <mergeCell ref="AP37:AP40"/>
    <mergeCell ref="AQ37:AQ40"/>
    <mergeCell ref="AR37:AR40"/>
    <mergeCell ref="A37:A40"/>
    <mergeCell ref="B37:B40"/>
    <mergeCell ref="AZ41:AZ44"/>
    <mergeCell ref="C37:C40"/>
    <mergeCell ref="D37:D40"/>
    <mergeCell ref="AK37:AK40"/>
    <mergeCell ref="AL37:AL40"/>
    <mergeCell ref="AX41:AX44"/>
    <mergeCell ref="AY41:AY44"/>
    <mergeCell ref="AN41:AN44"/>
    <mergeCell ref="AO41:AO44"/>
    <mergeCell ref="AP41:AP44"/>
    <mergeCell ref="AQ41:AQ44"/>
    <mergeCell ref="AR41:AR44"/>
    <mergeCell ref="AS41:AS44"/>
    <mergeCell ref="AS37:AS40"/>
    <mergeCell ref="AT37:AT40"/>
    <mergeCell ref="AU37:AU40"/>
    <mergeCell ref="AV33:AV36"/>
    <mergeCell ref="AW33:AW36"/>
    <mergeCell ref="AX33:AX36"/>
    <mergeCell ref="AY33:AY36"/>
    <mergeCell ref="AZ33:AZ36"/>
    <mergeCell ref="AY37:AY40"/>
    <mergeCell ref="AZ37:AZ40"/>
    <mergeCell ref="BA33:BA36"/>
    <mergeCell ref="AP33:AP36"/>
    <mergeCell ref="AQ33:AQ36"/>
    <mergeCell ref="AR33:AR36"/>
    <mergeCell ref="AS33:AS36"/>
    <mergeCell ref="AT33:AT36"/>
    <mergeCell ref="AU33:AU36"/>
    <mergeCell ref="BA37:BA40"/>
    <mergeCell ref="AV37:AV40"/>
    <mergeCell ref="AW37:AW40"/>
    <mergeCell ref="AX37:AX40"/>
    <mergeCell ref="AV29:AV32"/>
    <mergeCell ref="AW29:AW32"/>
    <mergeCell ref="AX29:AX32"/>
    <mergeCell ref="AY29:AY32"/>
    <mergeCell ref="AZ29:AZ32"/>
    <mergeCell ref="AO29:AO32"/>
    <mergeCell ref="AP29:AP32"/>
    <mergeCell ref="AQ29:AQ32"/>
    <mergeCell ref="AR29:AR32"/>
    <mergeCell ref="AS29:AS32"/>
    <mergeCell ref="AT29:AT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O33:AO36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N29:AN32"/>
    <mergeCell ref="AT25:AT28"/>
    <mergeCell ref="AU25:AU28"/>
    <mergeCell ref="AV25:AV28"/>
    <mergeCell ref="AW25:AW28"/>
    <mergeCell ref="AX25:AX28"/>
    <mergeCell ref="AY25:AY28"/>
    <mergeCell ref="AN25:AN28"/>
    <mergeCell ref="AO25:AO28"/>
    <mergeCell ref="AP25:AP28"/>
    <mergeCell ref="AQ25:AQ28"/>
    <mergeCell ref="AR25:AR28"/>
    <mergeCell ref="AS25:AS28"/>
    <mergeCell ref="BA29:BA32"/>
    <mergeCell ref="AU29:AU32"/>
    <mergeCell ref="AY21:AY24"/>
    <mergeCell ref="AZ21:AZ24"/>
    <mergeCell ref="BA21:BA24"/>
    <mergeCell ref="A25:A28"/>
    <mergeCell ref="B25:B28"/>
    <mergeCell ref="C25:C28"/>
    <mergeCell ref="D25:D28"/>
    <mergeCell ref="AK25:AK28"/>
    <mergeCell ref="AL25:AL28"/>
    <mergeCell ref="AM25:AM28"/>
    <mergeCell ref="AS21:AS24"/>
    <mergeCell ref="AT21:AT24"/>
    <mergeCell ref="AU21:AU24"/>
    <mergeCell ref="AV21:AV24"/>
    <mergeCell ref="AW21:AW24"/>
    <mergeCell ref="AX21:AX24"/>
    <mergeCell ref="AM21:AM24"/>
    <mergeCell ref="AN21:AN24"/>
    <mergeCell ref="AO21:AO24"/>
    <mergeCell ref="AP21:AP24"/>
    <mergeCell ref="AQ21:AQ24"/>
    <mergeCell ref="AR21:AR24"/>
    <mergeCell ref="A21:A24"/>
    <mergeCell ref="B21:B24"/>
    <mergeCell ref="C21:C24"/>
    <mergeCell ref="D21:D24"/>
    <mergeCell ref="AK21:AK24"/>
    <mergeCell ref="AL21:AL24"/>
    <mergeCell ref="AV17:AV20"/>
    <mergeCell ref="AW17:AW20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O17:AO20"/>
    <mergeCell ref="AX17:AX20"/>
    <mergeCell ref="AY17:AY20"/>
    <mergeCell ref="AZ17:AZ20"/>
    <mergeCell ref="BA17:BA20"/>
    <mergeCell ref="AP17:AP20"/>
    <mergeCell ref="AQ17:AQ20"/>
    <mergeCell ref="AR17:AR20"/>
    <mergeCell ref="AS17:AS20"/>
    <mergeCell ref="AT17:AT20"/>
    <mergeCell ref="AU17:AU20"/>
    <mergeCell ref="A13:A16"/>
    <mergeCell ref="B13:B16"/>
    <mergeCell ref="C13:C16"/>
    <mergeCell ref="D13:D16"/>
    <mergeCell ref="AK13:AK16"/>
    <mergeCell ref="AL13:AL16"/>
    <mergeCell ref="AM13:AM16"/>
    <mergeCell ref="AN13:AN16"/>
    <mergeCell ref="BA13:BA16"/>
    <mergeCell ref="AU13:AU16"/>
    <mergeCell ref="AV13:AV16"/>
    <mergeCell ref="AW13:AW16"/>
    <mergeCell ref="AX13:AX16"/>
    <mergeCell ref="AY13:AY16"/>
    <mergeCell ref="AZ13:AZ16"/>
    <mergeCell ref="AO13:AO16"/>
    <mergeCell ref="AP13:AP16"/>
    <mergeCell ref="AQ13:AQ16"/>
    <mergeCell ref="AR13:AR16"/>
    <mergeCell ref="AS13:AS16"/>
    <mergeCell ref="AT13:AT16"/>
    <mergeCell ref="BA9:BA12"/>
    <mergeCell ref="AS9:AS12"/>
    <mergeCell ref="AT9:AT12"/>
    <mergeCell ref="AU9:AU12"/>
    <mergeCell ref="AV9:AV12"/>
    <mergeCell ref="AW9:AW12"/>
    <mergeCell ref="AX9:AX12"/>
    <mergeCell ref="AM9:AM12"/>
    <mergeCell ref="AN9:AN12"/>
    <mergeCell ref="AO9:AO12"/>
    <mergeCell ref="AP9:AP12"/>
    <mergeCell ref="AQ9:AQ12"/>
    <mergeCell ref="AR9:AR12"/>
    <mergeCell ref="AX6:AX7"/>
    <mergeCell ref="AY6:AY7"/>
    <mergeCell ref="AZ6:AZ7"/>
    <mergeCell ref="BA6:BA7"/>
    <mergeCell ref="A9:A12"/>
    <mergeCell ref="B9:B12"/>
    <mergeCell ref="C9:C12"/>
    <mergeCell ref="D9:D12"/>
    <mergeCell ref="AK9:AK12"/>
    <mergeCell ref="AL9:AL12"/>
    <mergeCell ref="AR6:AR7"/>
    <mergeCell ref="AS6:AS7"/>
    <mergeCell ref="AT6:AT7"/>
    <mergeCell ref="AU6:AU7"/>
    <mergeCell ref="AV6:AV7"/>
    <mergeCell ref="AW6:AW7"/>
    <mergeCell ref="AL6:AL7"/>
    <mergeCell ref="AM6:AM7"/>
    <mergeCell ref="AN6:AN7"/>
    <mergeCell ref="AO6:AO7"/>
    <mergeCell ref="AP6:AP7"/>
    <mergeCell ref="AQ6:AQ7"/>
    <mergeCell ref="AY9:AY12"/>
    <mergeCell ref="AZ9:AZ12"/>
    <mergeCell ref="H5:Q5"/>
    <mergeCell ref="R5:AK5"/>
    <mergeCell ref="A6:A7"/>
    <mergeCell ref="B6:B7"/>
    <mergeCell ref="C6:C7"/>
    <mergeCell ref="D6:D7"/>
    <mergeCell ref="E6:E7"/>
    <mergeCell ref="F6:AJ6"/>
    <mergeCell ref="AK6:AK7"/>
    <mergeCell ref="A3:O3"/>
    <mergeCell ref="AE3:AG3"/>
    <mergeCell ref="AH3:AJ3"/>
    <mergeCell ref="AL3:AN3"/>
    <mergeCell ref="AO3:AQ3"/>
    <mergeCell ref="I4:U4"/>
    <mergeCell ref="A1:O1"/>
    <mergeCell ref="AE1:AJ1"/>
    <mergeCell ref="AL1:AN2"/>
    <mergeCell ref="AO1:AQ2"/>
    <mergeCell ref="AE2:AG2"/>
    <mergeCell ref="AH2:AJ2"/>
  </mergeCells>
  <conditionalFormatting sqref="S12:AJ12 X32:AJ32 S36:AJ36 S40:AJ40 S44:AJ44 X16:AJ16 AC20:AJ20 X24:AJ24 X28:AJ28">
    <cfRule type="cellIs" dxfId="51" priority="8" stopIfTrue="1" operator="greaterThan">
      <formula>4</formula>
    </cfRule>
  </conditionalFormatting>
  <conditionalFormatting sqref="F12:R12 F16:R16 F20:R20 F24:R24 F32:R32 F36:R36 F40:R40 F44:R44">
    <cfRule type="cellIs" dxfId="50" priority="7" stopIfTrue="1" operator="greaterThan">
      <formula>4</formula>
    </cfRule>
  </conditionalFormatting>
  <conditionalFormatting sqref="E12">
    <cfRule type="cellIs" dxfId="49" priority="6" stopIfTrue="1" operator="greaterThan">
      <formula>4</formula>
    </cfRule>
  </conditionalFormatting>
  <conditionalFormatting sqref="S16:W16 S20:V20 S24:W24 S32:W32">
    <cfRule type="cellIs" dxfId="48" priority="5" stopIfTrue="1" operator="greaterThan">
      <formula>4</formula>
    </cfRule>
  </conditionalFormatting>
  <conditionalFormatting sqref="F28:R28">
    <cfRule type="cellIs" dxfId="47" priority="4" stopIfTrue="1" operator="greaterThan">
      <formula>4</formula>
    </cfRule>
  </conditionalFormatting>
  <conditionalFormatting sqref="S28:W28">
    <cfRule type="cellIs" dxfId="46" priority="3" stopIfTrue="1" operator="greaterThan">
      <formula>4</formula>
    </cfRule>
  </conditionalFormatting>
  <conditionalFormatting sqref="X20:AB20">
    <cfRule type="cellIs" dxfId="45" priority="2" stopIfTrue="1" operator="greaterThan">
      <formula>4</formula>
    </cfRule>
  </conditionalFormatting>
  <conditionalFormatting sqref="W20">
    <cfRule type="cellIs" dxfId="44" priority="1" stopIfTrue="1" operator="greaterThan">
      <formula>4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5">
    <tabColor theme="8"/>
  </sheetPr>
  <dimension ref="A1:BA75"/>
  <sheetViews>
    <sheetView zoomScale="80" zoomScaleNormal="80" workbookViewId="0">
      <pane xSplit="5" ySplit="8" topLeftCell="N9" activePane="bottomRight" state="frozen"/>
      <selection pane="topRight" activeCell="F1" sqref="F1"/>
      <selection pane="bottomLeft" activeCell="A13" sqref="A13"/>
      <selection pane="bottomRight" activeCell="AG22" sqref="AG22"/>
    </sheetView>
  </sheetViews>
  <sheetFormatPr defaultRowHeight="12.75" x14ac:dyDescent="0.2"/>
  <cols>
    <col min="1" max="1" width="4" style="63" customWidth="1"/>
    <col min="2" max="2" width="29.5703125" style="63" customWidth="1"/>
    <col min="3" max="3" width="13.140625" style="65" customWidth="1"/>
    <col min="4" max="4" width="27.7109375" style="63" customWidth="1"/>
    <col min="5" max="5" width="4" style="99" customWidth="1"/>
    <col min="6" max="23" width="4.7109375" style="63" customWidth="1"/>
    <col min="24" max="24" width="4.7109375" style="190" customWidth="1"/>
    <col min="25" max="25" width="4.7109375" style="63" customWidth="1"/>
    <col min="26" max="26" width="4.7109375" style="190" customWidth="1"/>
    <col min="27" max="29" width="4.7109375" style="63" customWidth="1"/>
    <col min="30" max="30" width="4.7109375" style="174" customWidth="1"/>
    <col min="31" max="36" width="4.7109375" style="63" customWidth="1"/>
    <col min="37" max="37" width="8.5703125" style="63" customWidth="1"/>
    <col min="38" max="39" width="4.7109375" style="63" customWidth="1"/>
    <col min="40" max="40" width="8.85546875" style="63" customWidth="1"/>
    <col min="41" max="41" width="6.140625" style="63" customWidth="1"/>
    <col min="42" max="42" width="6.28515625" style="63" customWidth="1"/>
    <col min="43" max="45" width="4.7109375" style="63" customWidth="1"/>
    <col min="46" max="46" width="4.85546875" style="63" customWidth="1"/>
    <col min="47" max="47" width="9.5703125" style="63" customWidth="1"/>
    <col min="48" max="48" width="7.85546875" style="63" customWidth="1"/>
    <col min="49" max="52" width="4.7109375" style="63" customWidth="1"/>
    <col min="53" max="53" width="8.7109375" style="64" customWidth="1"/>
    <col min="54" max="256" width="9.140625" style="63"/>
    <col min="257" max="257" width="4" style="63" customWidth="1"/>
    <col min="258" max="258" width="29.5703125" style="63" customWidth="1"/>
    <col min="259" max="259" width="16.5703125" style="63" customWidth="1"/>
    <col min="260" max="260" width="27.7109375" style="63" customWidth="1"/>
    <col min="261" max="261" width="4" style="63" customWidth="1"/>
    <col min="262" max="292" width="4.7109375" style="63" customWidth="1"/>
    <col min="293" max="293" width="8.5703125" style="63" customWidth="1"/>
    <col min="294" max="295" width="4.7109375" style="63" customWidth="1"/>
    <col min="296" max="296" width="9.42578125" style="63" customWidth="1"/>
    <col min="297" max="297" width="6.140625" style="63" customWidth="1"/>
    <col min="298" max="298" width="6.28515625" style="63" customWidth="1"/>
    <col min="299" max="301" width="4.7109375" style="63" customWidth="1"/>
    <col min="302" max="302" width="4.85546875" style="63" customWidth="1"/>
    <col min="303" max="303" width="7" style="63" customWidth="1"/>
    <col min="304" max="304" width="6.28515625" style="63" customWidth="1"/>
    <col min="305" max="308" width="4.7109375" style="63" customWidth="1"/>
    <col min="309" max="309" width="8.7109375" style="63" customWidth="1"/>
    <col min="310" max="512" width="9.140625" style="63"/>
    <col min="513" max="513" width="4" style="63" customWidth="1"/>
    <col min="514" max="514" width="29.5703125" style="63" customWidth="1"/>
    <col min="515" max="515" width="16.5703125" style="63" customWidth="1"/>
    <col min="516" max="516" width="27.7109375" style="63" customWidth="1"/>
    <col min="517" max="517" width="4" style="63" customWidth="1"/>
    <col min="518" max="548" width="4.7109375" style="63" customWidth="1"/>
    <col min="549" max="549" width="8.5703125" style="63" customWidth="1"/>
    <col min="550" max="551" width="4.7109375" style="63" customWidth="1"/>
    <col min="552" max="552" width="9.42578125" style="63" customWidth="1"/>
    <col min="553" max="553" width="6.140625" style="63" customWidth="1"/>
    <col min="554" max="554" width="6.28515625" style="63" customWidth="1"/>
    <col min="555" max="557" width="4.7109375" style="63" customWidth="1"/>
    <col min="558" max="558" width="4.85546875" style="63" customWidth="1"/>
    <col min="559" max="559" width="7" style="63" customWidth="1"/>
    <col min="560" max="560" width="6.28515625" style="63" customWidth="1"/>
    <col min="561" max="564" width="4.7109375" style="63" customWidth="1"/>
    <col min="565" max="565" width="8.7109375" style="63" customWidth="1"/>
    <col min="566" max="768" width="9.140625" style="63"/>
    <col min="769" max="769" width="4" style="63" customWidth="1"/>
    <col min="770" max="770" width="29.5703125" style="63" customWidth="1"/>
    <col min="771" max="771" width="16.5703125" style="63" customWidth="1"/>
    <col min="772" max="772" width="27.7109375" style="63" customWidth="1"/>
    <col min="773" max="773" width="4" style="63" customWidth="1"/>
    <col min="774" max="804" width="4.7109375" style="63" customWidth="1"/>
    <col min="805" max="805" width="8.5703125" style="63" customWidth="1"/>
    <col min="806" max="807" width="4.7109375" style="63" customWidth="1"/>
    <col min="808" max="808" width="9.42578125" style="63" customWidth="1"/>
    <col min="809" max="809" width="6.140625" style="63" customWidth="1"/>
    <col min="810" max="810" width="6.28515625" style="63" customWidth="1"/>
    <col min="811" max="813" width="4.7109375" style="63" customWidth="1"/>
    <col min="814" max="814" width="4.85546875" style="63" customWidth="1"/>
    <col min="815" max="815" width="7" style="63" customWidth="1"/>
    <col min="816" max="816" width="6.28515625" style="63" customWidth="1"/>
    <col min="817" max="820" width="4.7109375" style="63" customWidth="1"/>
    <col min="821" max="821" width="8.7109375" style="63" customWidth="1"/>
    <col min="822" max="1024" width="9.140625" style="63"/>
    <col min="1025" max="1025" width="4" style="63" customWidth="1"/>
    <col min="1026" max="1026" width="29.5703125" style="63" customWidth="1"/>
    <col min="1027" max="1027" width="16.5703125" style="63" customWidth="1"/>
    <col min="1028" max="1028" width="27.7109375" style="63" customWidth="1"/>
    <col min="1029" max="1029" width="4" style="63" customWidth="1"/>
    <col min="1030" max="1060" width="4.7109375" style="63" customWidth="1"/>
    <col min="1061" max="1061" width="8.5703125" style="63" customWidth="1"/>
    <col min="1062" max="1063" width="4.7109375" style="63" customWidth="1"/>
    <col min="1064" max="1064" width="9.42578125" style="63" customWidth="1"/>
    <col min="1065" max="1065" width="6.140625" style="63" customWidth="1"/>
    <col min="1066" max="1066" width="6.28515625" style="63" customWidth="1"/>
    <col min="1067" max="1069" width="4.7109375" style="63" customWidth="1"/>
    <col min="1070" max="1070" width="4.85546875" style="63" customWidth="1"/>
    <col min="1071" max="1071" width="7" style="63" customWidth="1"/>
    <col min="1072" max="1072" width="6.28515625" style="63" customWidth="1"/>
    <col min="1073" max="1076" width="4.7109375" style="63" customWidth="1"/>
    <col min="1077" max="1077" width="8.7109375" style="63" customWidth="1"/>
    <col min="1078" max="1280" width="9.140625" style="63"/>
    <col min="1281" max="1281" width="4" style="63" customWidth="1"/>
    <col min="1282" max="1282" width="29.5703125" style="63" customWidth="1"/>
    <col min="1283" max="1283" width="16.5703125" style="63" customWidth="1"/>
    <col min="1284" max="1284" width="27.7109375" style="63" customWidth="1"/>
    <col min="1285" max="1285" width="4" style="63" customWidth="1"/>
    <col min="1286" max="1316" width="4.7109375" style="63" customWidth="1"/>
    <col min="1317" max="1317" width="8.5703125" style="63" customWidth="1"/>
    <col min="1318" max="1319" width="4.7109375" style="63" customWidth="1"/>
    <col min="1320" max="1320" width="9.42578125" style="63" customWidth="1"/>
    <col min="1321" max="1321" width="6.140625" style="63" customWidth="1"/>
    <col min="1322" max="1322" width="6.28515625" style="63" customWidth="1"/>
    <col min="1323" max="1325" width="4.7109375" style="63" customWidth="1"/>
    <col min="1326" max="1326" width="4.85546875" style="63" customWidth="1"/>
    <col min="1327" max="1327" width="7" style="63" customWidth="1"/>
    <col min="1328" max="1328" width="6.28515625" style="63" customWidth="1"/>
    <col min="1329" max="1332" width="4.7109375" style="63" customWidth="1"/>
    <col min="1333" max="1333" width="8.7109375" style="63" customWidth="1"/>
    <col min="1334" max="1536" width="9.140625" style="63"/>
    <col min="1537" max="1537" width="4" style="63" customWidth="1"/>
    <col min="1538" max="1538" width="29.5703125" style="63" customWidth="1"/>
    <col min="1539" max="1539" width="16.5703125" style="63" customWidth="1"/>
    <col min="1540" max="1540" width="27.7109375" style="63" customWidth="1"/>
    <col min="1541" max="1541" width="4" style="63" customWidth="1"/>
    <col min="1542" max="1572" width="4.7109375" style="63" customWidth="1"/>
    <col min="1573" max="1573" width="8.5703125" style="63" customWidth="1"/>
    <col min="1574" max="1575" width="4.7109375" style="63" customWidth="1"/>
    <col min="1576" max="1576" width="9.42578125" style="63" customWidth="1"/>
    <col min="1577" max="1577" width="6.140625" style="63" customWidth="1"/>
    <col min="1578" max="1578" width="6.28515625" style="63" customWidth="1"/>
    <col min="1579" max="1581" width="4.7109375" style="63" customWidth="1"/>
    <col min="1582" max="1582" width="4.85546875" style="63" customWidth="1"/>
    <col min="1583" max="1583" width="7" style="63" customWidth="1"/>
    <col min="1584" max="1584" width="6.28515625" style="63" customWidth="1"/>
    <col min="1585" max="1588" width="4.7109375" style="63" customWidth="1"/>
    <col min="1589" max="1589" width="8.7109375" style="63" customWidth="1"/>
    <col min="1590" max="1792" width="9.140625" style="63"/>
    <col min="1793" max="1793" width="4" style="63" customWidth="1"/>
    <col min="1794" max="1794" width="29.5703125" style="63" customWidth="1"/>
    <col min="1795" max="1795" width="16.5703125" style="63" customWidth="1"/>
    <col min="1796" max="1796" width="27.7109375" style="63" customWidth="1"/>
    <col min="1797" max="1797" width="4" style="63" customWidth="1"/>
    <col min="1798" max="1828" width="4.7109375" style="63" customWidth="1"/>
    <col min="1829" max="1829" width="8.5703125" style="63" customWidth="1"/>
    <col min="1830" max="1831" width="4.7109375" style="63" customWidth="1"/>
    <col min="1832" max="1832" width="9.42578125" style="63" customWidth="1"/>
    <col min="1833" max="1833" width="6.140625" style="63" customWidth="1"/>
    <col min="1834" max="1834" width="6.28515625" style="63" customWidth="1"/>
    <col min="1835" max="1837" width="4.7109375" style="63" customWidth="1"/>
    <col min="1838" max="1838" width="4.85546875" style="63" customWidth="1"/>
    <col min="1839" max="1839" width="7" style="63" customWidth="1"/>
    <col min="1840" max="1840" width="6.28515625" style="63" customWidth="1"/>
    <col min="1841" max="1844" width="4.7109375" style="63" customWidth="1"/>
    <col min="1845" max="1845" width="8.7109375" style="63" customWidth="1"/>
    <col min="1846" max="2048" width="9.140625" style="63"/>
    <col min="2049" max="2049" width="4" style="63" customWidth="1"/>
    <col min="2050" max="2050" width="29.5703125" style="63" customWidth="1"/>
    <col min="2051" max="2051" width="16.5703125" style="63" customWidth="1"/>
    <col min="2052" max="2052" width="27.7109375" style="63" customWidth="1"/>
    <col min="2053" max="2053" width="4" style="63" customWidth="1"/>
    <col min="2054" max="2084" width="4.7109375" style="63" customWidth="1"/>
    <col min="2085" max="2085" width="8.5703125" style="63" customWidth="1"/>
    <col min="2086" max="2087" width="4.7109375" style="63" customWidth="1"/>
    <col min="2088" max="2088" width="9.42578125" style="63" customWidth="1"/>
    <col min="2089" max="2089" width="6.140625" style="63" customWidth="1"/>
    <col min="2090" max="2090" width="6.28515625" style="63" customWidth="1"/>
    <col min="2091" max="2093" width="4.7109375" style="63" customWidth="1"/>
    <col min="2094" max="2094" width="4.85546875" style="63" customWidth="1"/>
    <col min="2095" max="2095" width="7" style="63" customWidth="1"/>
    <col min="2096" max="2096" width="6.28515625" style="63" customWidth="1"/>
    <col min="2097" max="2100" width="4.7109375" style="63" customWidth="1"/>
    <col min="2101" max="2101" width="8.7109375" style="63" customWidth="1"/>
    <col min="2102" max="2304" width="9.140625" style="63"/>
    <col min="2305" max="2305" width="4" style="63" customWidth="1"/>
    <col min="2306" max="2306" width="29.5703125" style="63" customWidth="1"/>
    <col min="2307" max="2307" width="16.5703125" style="63" customWidth="1"/>
    <col min="2308" max="2308" width="27.7109375" style="63" customWidth="1"/>
    <col min="2309" max="2309" width="4" style="63" customWidth="1"/>
    <col min="2310" max="2340" width="4.7109375" style="63" customWidth="1"/>
    <col min="2341" max="2341" width="8.5703125" style="63" customWidth="1"/>
    <col min="2342" max="2343" width="4.7109375" style="63" customWidth="1"/>
    <col min="2344" max="2344" width="9.42578125" style="63" customWidth="1"/>
    <col min="2345" max="2345" width="6.140625" style="63" customWidth="1"/>
    <col min="2346" max="2346" width="6.28515625" style="63" customWidth="1"/>
    <col min="2347" max="2349" width="4.7109375" style="63" customWidth="1"/>
    <col min="2350" max="2350" width="4.85546875" style="63" customWidth="1"/>
    <col min="2351" max="2351" width="7" style="63" customWidth="1"/>
    <col min="2352" max="2352" width="6.28515625" style="63" customWidth="1"/>
    <col min="2353" max="2356" width="4.7109375" style="63" customWidth="1"/>
    <col min="2357" max="2357" width="8.7109375" style="63" customWidth="1"/>
    <col min="2358" max="2560" width="9.140625" style="63"/>
    <col min="2561" max="2561" width="4" style="63" customWidth="1"/>
    <col min="2562" max="2562" width="29.5703125" style="63" customWidth="1"/>
    <col min="2563" max="2563" width="16.5703125" style="63" customWidth="1"/>
    <col min="2564" max="2564" width="27.7109375" style="63" customWidth="1"/>
    <col min="2565" max="2565" width="4" style="63" customWidth="1"/>
    <col min="2566" max="2596" width="4.7109375" style="63" customWidth="1"/>
    <col min="2597" max="2597" width="8.5703125" style="63" customWidth="1"/>
    <col min="2598" max="2599" width="4.7109375" style="63" customWidth="1"/>
    <col min="2600" max="2600" width="9.42578125" style="63" customWidth="1"/>
    <col min="2601" max="2601" width="6.140625" style="63" customWidth="1"/>
    <col min="2602" max="2602" width="6.28515625" style="63" customWidth="1"/>
    <col min="2603" max="2605" width="4.7109375" style="63" customWidth="1"/>
    <col min="2606" max="2606" width="4.85546875" style="63" customWidth="1"/>
    <col min="2607" max="2607" width="7" style="63" customWidth="1"/>
    <col min="2608" max="2608" width="6.28515625" style="63" customWidth="1"/>
    <col min="2609" max="2612" width="4.7109375" style="63" customWidth="1"/>
    <col min="2613" max="2613" width="8.7109375" style="63" customWidth="1"/>
    <col min="2614" max="2816" width="9.140625" style="63"/>
    <col min="2817" max="2817" width="4" style="63" customWidth="1"/>
    <col min="2818" max="2818" width="29.5703125" style="63" customWidth="1"/>
    <col min="2819" max="2819" width="16.5703125" style="63" customWidth="1"/>
    <col min="2820" max="2820" width="27.7109375" style="63" customWidth="1"/>
    <col min="2821" max="2821" width="4" style="63" customWidth="1"/>
    <col min="2822" max="2852" width="4.7109375" style="63" customWidth="1"/>
    <col min="2853" max="2853" width="8.5703125" style="63" customWidth="1"/>
    <col min="2854" max="2855" width="4.7109375" style="63" customWidth="1"/>
    <col min="2856" max="2856" width="9.42578125" style="63" customWidth="1"/>
    <col min="2857" max="2857" width="6.140625" style="63" customWidth="1"/>
    <col min="2858" max="2858" width="6.28515625" style="63" customWidth="1"/>
    <col min="2859" max="2861" width="4.7109375" style="63" customWidth="1"/>
    <col min="2862" max="2862" width="4.85546875" style="63" customWidth="1"/>
    <col min="2863" max="2863" width="7" style="63" customWidth="1"/>
    <col min="2864" max="2864" width="6.28515625" style="63" customWidth="1"/>
    <col min="2865" max="2868" width="4.7109375" style="63" customWidth="1"/>
    <col min="2869" max="2869" width="8.7109375" style="63" customWidth="1"/>
    <col min="2870" max="3072" width="9.140625" style="63"/>
    <col min="3073" max="3073" width="4" style="63" customWidth="1"/>
    <col min="3074" max="3074" width="29.5703125" style="63" customWidth="1"/>
    <col min="3075" max="3075" width="16.5703125" style="63" customWidth="1"/>
    <col min="3076" max="3076" width="27.7109375" style="63" customWidth="1"/>
    <col min="3077" max="3077" width="4" style="63" customWidth="1"/>
    <col min="3078" max="3108" width="4.7109375" style="63" customWidth="1"/>
    <col min="3109" max="3109" width="8.5703125" style="63" customWidth="1"/>
    <col min="3110" max="3111" width="4.7109375" style="63" customWidth="1"/>
    <col min="3112" max="3112" width="9.42578125" style="63" customWidth="1"/>
    <col min="3113" max="3113" width="6.140625" style="63" customWidth="1"/>
    <col min="3114" max="3114" width="6.28515625" style="63" customWidth="1"/>
    <col min="3115" max="3117" width="4.7109375" style="63" customWidth="1"/>
    <col min="3118" max="3118" width="4.85546875" style="63" customWidth="1"/>
    <col min="3119" max="3119" width="7" style="63" customWidth="1"/>
    <col min="3120" max="3120" width="6.28515625" style="63" customWidth="1"/>
    <col min="3121" max="3124" width="4.7109375" style="63" customWidth="1"/>
    <col min="3125" max="3125" width="8.7109375" style="63" customWidth="1"/>
    <col min="3126" max="3328" width="9.140625" style="63"/>
    <col min="3329" max="3329" width="4" style="63" customWidth="1"/>
    <col min="3330" max="3330" width="29.5703125" style="63" customWidth="1"/>
    <col min="3331" max="3331" width="16.5703125" style="63" customWidth="1"/>
    <col min="3332" max="3332" width="27.7109375" style="63" customWidth="1"/>
    <col min="3333" max="3333" width="4" style="63" customWidth="1"/>
    <col min="3334" max="3364" width="4.7109375" style="63" customWidth="1"/>
    <col min="3365" max="3365" width="8.5703125" style="63" customWidth="1"/>
    <col min="3366" max="3367" width="4.7109375" style="63" customWidth="1"/>
    <col min="3368" max="3368" width="9.42578125" style="63" customWidth="1"/>
    <col min="3369" max="3369" width="6.140625" style="63" customWidth="1"/>
    <col min="3370" max="3370" width="6.28515625" style="63" customWidth="1"/>
    <col min="3371" max="3373" width="4.7109375" style="63" customWidth="1"/>
    <col min="3374" max="3374" width="4.85546875" style="63" customWidth="1"/>
    <col min="3375" max="3375" width="7" style="63" customWidth="1"/>
    <col min="3376" max="3376" width="6.28515625" style="63" customWidth="1"/>
    <col min="3377" max="3380" width="4.7109375" style="63" customWidth="1"/>
    <col min="3381" max="3381" width="8.7109375" style="63" customWidth="1"/>
    <col min="3382" max="3584" width="9.140625" style="63"/>
    <col min="3585" max="3585" width="4" style="63" customWidth="1"/>
    <col min="3586" max="3586" width="29.5703125" style="63" customWidth="1"/>
    <col min="3587" max="3587" width="16.5703125" style="63" customWidth="1"/>
    <col min="3588" max="3588" width="27.7109375" style="63" customWidth="1"/>
    <col min="3589" max="3589" width="4" style="63" customWidth="1"/>
    <col min="3590" max="3620" width="4.7109375" style="63" customWidth="1"/>
    <col min="3621" max="3621" width="8.5703125" style="63" customWidth="1"/>
    <col min="3622" max="3623" width="4.7109375" style="63" customWidth="1"/>
    <col min="3624" max="3624" width="9.42578125" style="63" customWidth="1"/>
    <col min="3625" max="3625" width="6.140625" style="63" customWidth="1"/>
    <col min="3626" max="3626" width="6.28515625" style="63" customWidth="1"/>
    <col min="3627" max="3629" width="4.7109375" style="63" customWidth="1"/>
    <col min="3630" max="3630" width="4.85546875" style="63" customWidth="1"/>
    <col min="3631" max="3631" width="7" style="63" customWidth="1"/>
    <col min="3632" max="3632" width="6.28515625" style="63" customWidth="1"/>
    <col min="3633" max="3636" width="4.7109375" style="63" customWidth="1"/>
    <col min="3637" max="3637" width="8.7109375" style="63" customWidth="1"/>
    <col min="3638" max="3840" width="9.140625" style="63"/>
    <col min="3841" max="3841" width="4" style="63" customWidth="1"/>
    <col min="3842" max="3842" width="29.5703125" style="63" customWidth="1"/>
    <col min="3843" max="3843" width="16.5703125" style="63" customWidth="1"/>
    <col min="3844" max="3844" width="27.7109375" style="63" customWidth="1"/>
    <col min="3845" max="3845" width="4" style="63" customWidth="1"/>
    <col min="3846" max="3876" width="4.7109375" style="63" customWidth="1"/>
    <col min="3877" max="3877" width="8.5703125" style="63" customWidth="1"/>
    <col min="3878" max="3879" width="4.7109375" style="63" customWidth="1"/>
    <col min="3880" max="3880" width="9.42578125" style="63" customWidth="1"/>
    <col min="3881" max="3881" width="6.140625" style="63" customWidth="1"/>
    <col min="3882" max="3882" width="6.28515625" style="63" customWidth="1"/>
    <col min="3883" max="3885" width="4.7109375" style="63" customWidth="1"/>
    <col min="3886" max="3886" width="4.85546875" style="63" customWidth="1"/>
    <col min="3887" max="3887" width="7" style="63" customWidth="1"/>
    <col min="3888" max="3888" width="6.28515625" style="63" customWidth="1"/>
    <col min="3889" max="3892" width="4.7109375" style="63" customWidth="1"/>
    <col min="3893" max="3893" width="8.7109375" style="63" customWidth="1"/>
    <col min="3894" max="4096" width="9.140625" style="63"/>
    <col min="4097" max="4097" width="4" style="63" customWidth="1"/>
    <col min="4098" max="4098" width="29.5703125" style="63" customWidth="1"/>
    <col min="4099" max="4099" width="16.5703125" style="63" customWidth="1"/>
    <col min="4100" max="4100" width="27.7109375" style="63" customWidth="1"/>
    <col min="4101" max="4101" width="4" style="63" customWidth="1"/>
    <col min="4102" max="4132" width="4.7109375" style="63" customWidth="1"/>
    <col min="4133" max="4133" width="8.5703125" style="63" customWidth="1"/>
    <col min="4134" max="4135" width="4.7109375" style="63" customWidth="1"/>
    <col min="4136" max="4136" width="9.42578125" style="63" customWidth="1"/>
    <col min="4137" max="4137" width="6.140625" style="63" customWidth="1"/>
    <col min="4138" max="4138" width="6.28515625" style="63" customWidth="1"/>
    <col min="4139" max="4141" width="4.7109375" style="63" customWidth="1"/>
    <col min="4142" max="4142" width="4.85546875" style="63" customWidth="1"/>
    <col min="4143" max="4143" width="7" style="63" customWidth="1"/>
    <col min="4144" max="4144" width="6.28515625" style="63" customWidth="1"/>
    <col min="4145" max="4148" width="4.7109375" style="63" customWidth="1"/>
    <col min="4149" max="4149" width="8.7109375" style="63" customWidth="1"/>
    <col min="4150" max="4352" width="9.140625" style="63"/>
    <col min="4353" max="4353" width="4" style="63" customWidth="1"/>
    <col min="4354" max="4354" width="29.5703125" style="63" customWidth="1"/>
    <col min="4355" max="4355" width="16.5703125" style="63" customWidth="1"/>
    <col min="4356" max="4356" width="27.7109375" style="63" customWidth="1"/>
    <col min="4357" max="4357" width="4" style="63" customWidth="1"/>
    <col min="4358" max="4388" width="4.7109375" style="63" customWidth="1"/>
    <col min="4389" max="4389" width="8.5703125" style="63" customWidth="1"/>
    <col min="4390" max="4391" width="4.7109375" style="63" customWidth="1"/>
    <col min="4392" max="4392" width="9.42578125" style="63" customWidth="1"/>
    <col min="4393" max="4393" width="6.140625" style="63" customWidth="1"/>
    <col min="4394" max="4394" width="6.28515625" style="63" customWidth="1"/>
    <col min="4395" max="4397" width="4.7109375" style="63" customWidth="1"/>
    <col min="4398" max="4398" width="4.85546875" style="63" customWidth="1"/>
    <col min="4399" max="4399" width="7" style="63" customWidth="1"/>
    <col min="4400" max="4400" width="6.28515625" style="63" customWidth="1"/>
    <col min="4401" max="4404" width="4.7109375" style="63" customWidth="1"/>
    <col min="4405" max="4405" width="8.7109375" style="63" customWidth="1"/>
    <col min="4406" max="4608" width="9.140625" style="63"/>
    <col min="4609" max="4609" width="4" style="63" customWidth="1"/>
    <col min="4610" max="4610" width="29.5703125" style="63" customWidth="1"/>
    <col min="4611" max="4611" width="16.5703125" style="63" customWidth="1"/>
    <col min="4612" max="4612" width="27.7109375" style="63" customWidth="1"/>
    <col min="4613" max="4613" width="4" style="63" customWidth="1"/>
    <col min="4614" max="4644" width="4.7109375" style="63" customWidth="1"/>
    <col min="4645" max="4645" width="8.5703125" style="63" customWidth="1"/>
    <col min="4646" max="4647" width="4.7109375" style="63" customWidth="1"/>
    <col min="4648" max="4648" width="9.42578125" style="63" customWidth="1"/>
    <col min="4649" max="4649" width="6.140625" style="63" customWidth="1"/>
    <col min="4650" max="4650" width="6.28515625" style="63" customWidth="1"/>
    <col min="4651" max="4653" width="4.7109375" style="63" customWidth="1"/>
    <col min="4654" max="4654" width="4.85546875" style="63" customWidth="1"/>
    <col min="4655" max="4655" width="7" style="63" customWidth="1"/>
    <col min="4656" max="4656" width="6.28515625" style="63" customWidth="1"/>
    <col min="4657" max="4660" width="4.7109375" style="63" customWidth="1"/>
    <col min="4661" max="4661" width="8.7109375" style="63" customWidth="1"/>
    <col min="4662" max="4864" width="9.140625" style="63"/>
    <col min="4865" max="4865" width="4" style="63" customWidth="1"/>
    <col min="4866" max="4866" width="29.5703125" style="63" customWidth="1"/>
    <col min="4867" max="4867" width="16.5703125" style="63" customWidth="1"/>
    <col min="4868" max="4868" width="27.7109375" style="63" customWidth="1"/>
    <col min="4869" max="4869" width="4" style="63" customWidth="1"/>
    <col min="4870" max="4900" width="4.7109375" style="63" customWidth="1"/>
    <col min="4901" max="4901" width="8.5703125" style="63" customWidth="1"/>
    <col min="4902" max="4903" width="4.7109375" style="63" customWidth="1"/>
    <col min="4904" max="4904" width="9.42578125" style="63" customWidth="1"/>
    <col min="4905" max="4905" width="6.140625" style="63" customWidth="1"/>
    <col min="4906" max="4906" width="6.28515625" style="63" customWidth="1"/>
    <col min="4907" max="4909" width="4.7109375" style="63" customWidth="1"/>
    <col min="4910" max="4910" width="4.85546875" style="63" customWidth="1"/>
    <col min="4911" max="4911" width="7" style="63" customWidth="1"/>
    <col min="4912" max="4912" width="6.28515625" style="63" customWidth="1"/>
    <col min="4913" max="4916" width="4.7109375" style="63" customWidth="1"/>
    <col min="4917" max="4917" width="8.7109375" style="63" customWidth="1"/>
    <col min="4918" max="5120" width="9.140625" style="63"/>
    <col min="5121" max="5121" width="4" style="63" customWidth="1"/>
    <col min="5122" max="5122" width="29.5703125" style="63" customWidth="1"/>
    <col min="5123" max="5123" width="16.5703125" style="63" customWidth="1"/>
    <col min="5124" max="5124" width="27.7109375" style="63" customWidth="1"/>
    <col min="5125" max="5125" width="4" style="63" customWidth="1"/>
    <col min="5126" max="5156" width="4.7109375" style="63" customWidth="1"/>
    <col min="5157" max="5157" width="8.5703125" style="63" customWidth="1"/>
    <col min="5158" max="5159" width="4.7109375" style="63" customWidth="1"/>
    <col min="5160" max="5160" width="9.42578125" style="63" customWidth="1"/>
    <col min="5161" max="5161" width="6.140625" style="63" customWidth="1"/>
    <col min="5162" max="5162" width="6.28515625" style="63" customWidth="1"/>
    <col min="5163" max="5165" width="4.7109375" style="63" customWidth="1"/>
    <col min="5166" max="5166" width="4.85546875" style="63" customWidth="1"/>
    <col min="5167" max="5167" width="7" style="63" customWidth="1"/>
    <col min="5168" max="5168" width="6.28515625" style="63" customWidth="1"/>
    <col min="5169" max="5172" width="4.7109375" style="63" customWidth="1"/>
    <col min="5173" max="5173" width="8.7109375" style="63" customWidth="1"/>
    <col min="5174" max="5376" width="9.140625" style="63"/>
    <col min="5377" max="5377" width="4" style="63" customWidth="1"/>
    <col min="5378" max="5378" width="29.5703125" style="63" customWidth="1"/>
    <col min="5379" max="5379" width="16.5703125" style="63" customWidth="1"/>
    <col min="5380" max="5380" width="27.7109375" style="63" customWidth="1"/>
    <col min="5381" max="5381" width="4" style="63" customWidth="1"/>
    <col min="5382" max="5412" width="4.7109375" style="63" customWidth="1"/>
    <col min="5413" max="5413" width="8.5703125" style="63" customWidth="1"/>
    <col min="5414" max="5415" width="4.7109375" style="63" customWidth="1"/>
    <col min="5416" max="5416" width="9.42578125" style="63" customWidth="1"/>
    <col min="5417" max="5417" width="6.140625" style="63" customWidth="1"/>
    <col min="5418" max="5418" width="6.28515625" style="63" customWidth="1"/>
    <col min="5419" max="5421" width="4.7109375" style="63" customWidth="1"/>
    <col min="5422" max="5422" width="4.85546875" style="63" customWidth="1"/>
    <col min="5423" max="5423" width="7" style="63" customWidth="1"/>
    <col min="5424" max="5424" width="6.28515625" style="63" customWidth="1"/>
    <col min="5425" max="5428" width="4.7109375" style="63" customWidth="1"/>
    <col min="5429" max="5429" width="8.7109375" style="63" customWidth="1"/>
    <col min="5430" max="5632" width="9.140625" style="63"/>
    <col min="5633" max="5633" width="4" style="63" customWidth="1"/>
    <col min="5634" max="5634" width="29.5703125" style="63" customWidth="1"/>
    <col min="5635" max="5635" width="16.5703125" style="63" customWidth="1"/>
    <col min="5636" max="5636" width="27.7109375" style="63" customWidth="1"/>
    <col min="5637" max="5637" width="4" style="63" customWidth="1"/>
    <col min="5638" max="5668" width="4.7109375" style="63" customWidth="1"/>
    <col min="5669" max="5669" width="8.5703125" style="63" customWidth="1"/>
    <col min="5670" max="5671" width="4.7109375" style="63" customWidth="1"/>
    <col min="5672" max="5672" width="9.42578125" style="63" customWidth="1"/>
    <col min="5673" max="5673" width="6.140625" style="63" customWidth="1"/>
    <col min="5674" max="5674" width="6.28515625" style="63" customWidth="1"/>
    <col min="5675" max="5677" width="4.7109375" style="63" customWidth="1"/>
    <col min="5678" max="5678" width="4.85546875" style="63" customWidth="1"/>
    <col min="5679" max="5679" width="7" style="63" customWidth="1"/>
    <col min="5680" max="5680" width="6.28515625" style="63" customWidth="1"/>
    <col min="5681" max="5684" width="4.7109375" style="63" customWidth="1"/>
    <col min="5685" max="5685" width="8.7109375" style="63" customWidth="1"/>
    <col min="5686" max="5888" width="9.140625" style="63"/>
    <col min="5889" max="5889" width="4" style="63" customWidth="1"/>
    <col min="5890" max="5890" width="29.5703125" style="63" customWidth="1"/>
    <col min="5891" max="5891" width="16.5703125" style="63" customWidth="1"/>
    <col min="5892" max="5892" width="27.7109375" style="63" customWidth="1"/>
    <col min="5893" max="5893" width="4" style="63" customWidth="1"/>
    <col min="5894" max="5924" width="4.7109375" style="63" customWidth="1"/>
    <col min="5925" max="5925" width="8.5703125" style="63" customWidth="1"/>
    <col min="5926" max="5927" width="4.7109375" style="63" customWidth="1"/>
    <col min="5928" max="5928" width="9.42578125" style="63" customWidth="1"/>
    <col min="5929" max="5929" width="6.140625" style="63" customWidth="1"/>
    <col min="5930" max="5930" width="6.28515625" style="63" customWidth="1"/>
    <col min="5931" max="5933" width="4.7109375" style="63" customWidth="1"/>
    <col min="5934" max="5934" width="4.85546875" style="63" customWidth="1"/>
    <col min="5935" max="5935" width="7" style="63" customWidth="1"/>
    <col min="5936" max="5936" width="6.28515625" style="63" customWidth="1"/>
    <col min="5937" max="5940" width="4.7109375" style="63" customWidth="1"/>
    <col min="5941" max="5941" width="8.7109375" style="63" customWidth="1"/>
    <col min="5942" max="6144" width="9.140625" style="63"/>
    <col min="6145" max="6145" width="4" style="63" customWidth="1"/>
    <col min="6146" max="6146" width="29.5703125" style="63" customWidth="1"/>
    <col min="6147" max="6147" width="16.5703125" style="63" customWidth="1"/>
    <col min="6148" max="6148" width="27.7109375" style="63" customWidth="1"/>
    <col min="6149" max="6149" width="4" style="63" customWidth="1"/>
    <col min="6150" max="6180" width="4.7109375" style="63" customWidth="1"/>
    <col min="6181" max="6181" width="8.5703125" style="63" customWidth="1"/>
    <col min="6182" max="6183" width="4.7109375" style="63" customWidth="1"/>
    <col min="6184" max="6184" width="9.42578125" style="63" customWidth="1"/>
    <col min="6185" max="6185" width="6.140625" style="63" customWidth="1"/>
    <col min="6186" max="6186" width="6.28515625" style="63" customWidth="1"/>
    <col min="6187" max="6189" width="4.7109375" style="63" customWidth="1"/>
    <col min="6190" max="6190" width="4.85546875" style="63" customWidth="1"/>
    <col min="6191" max="6191" width="7" style="63" customWidth="1"/>
    <col min="6192" max="6192" width="6.28515625" style="63" customWidth="1"/>
    <col min="6193" max="6196" width="4.7109375" style="63" customWidth="1"/>
    <col min="6197" max="6197" width="8.7109375" style="63" customWidth="1"/>
    <col min="6198" max="6400" width="9.140625" style="63"/>
    <col min="6401" max="6401" width="4" style="63" customWidth="1"/>
    <col min="6402" max="6402" width="29.5703125" style="63" customWidth="1"/>
    <col min="6403" max="6403" width="16.5703125" style="63" customWidth="1"/>
    <col min="6404" max="6404" width="27.7109375" style="63" customWidth="1"/>
    <col min="6405" max="6405" width="4" style="63" customWidth="1"/>
    <col min="6406" max="6436" width="4.7109375" style="63" customWidth="1"/>
    <col min="6437" max="6437" width="8.5703125" style="63" customWidth="1"/>
    <col min="6438" max="6439" width="4.7109375" style="63" customWidth="1"/>
    <col min="6440" max="6440" width="9.42578125" style="63" customWidth="1"/>
    <col min="6441" max="6441" width="6.140625" style="63" customWidth="1"/>
    <col min="6442" max="6442" width="6.28515625" style="63" customWidth="1"/>
    <col min="6443" max="6445" width="4.7109375" style="63" customWidth="1"/>
    <col min="6446" max="6446" width="4.85546875" style="63" customWidth="1"/>
    <col min="6447" max="6447" width="7" style="63" customWidth="1"/>
    <col min="6448" max="6448" width="6.28515625" style="63" customWidth="1"/>
    <col min="6449" max="6452" width="4.7109375" style="63" customWidth="1"/>
    <col min="6453" max="6453" width="8.7109375" style="63" customWidth="1"/>
    <col min="6454" max="6656" width="9.140625" style="63"/>
    <col min="6657" max="6657" width="4" style="63" customWidth="1"/>
    <col min="6658" max="6658" width="29.5703125" style="63" customWidth="1"/>
    <col min="6659" max="6659" width="16.5703125" style="63" customWidth="1"/>
    <col min="6660" max="6660" width="27.7109375" style="63" customWidth="1"/>
    <col min="6661" max="6661" width="4" style="63" customWidth="1"/>
    <col min="6662" max="6692" width="4.7109375" style="63" customWidth="1"/>
    <col min="6693" max="6693" width="8.5703125" style="63" customWidth="1"/>
    <col min="6694" max="6695" width="4.7109375" style="63" customWidth="1"/>
    <col min="6696" max="6696" width="9.42578125" style="63" customWidth="1"/>
    <col min="6697" max="6697" width="6.140625" style="63" customWidth="1"/>
    <col min="6698" max="6698" width="6.28515625" style="63" customWidth="1"/>
    <col min="6699" max="6701" width="4.7109375" style="63" customWidth="1"/>
    <col min="6702" max="6702" width="4.85546875" style="63" customWidth="1"/>
    <col min="6703" max="6703" width="7" style="63" customWidth="1"/>
    <col min="6704" max="6704" width="6.28515625" style="63" customWidth="1"/>
    <col min="6705" max="6708" width="4.7109375" style="63" customWidth="1"/>
    <col min="6709" max="6709" width="8.7109375" style="63" customWidth="1"/>
    <col min="6710" max="6912" width="9.140625" style="63"/>
    <col min="6913" max="6913" width="4" style="63" customWidth="1"/>
    <col min="6914" max="6914" width="29.5703125" style="63" customWidth="1"/>
    <col min="6915" max="6915" width="16.5703125" style="63" customWidth="1"/>
    <col min="6916" max="6916" width="27.7109375" style="63" customWidth="1"/>
    <col min="6917" max="6917" width="4" style="63" customWidth="1"/>
    <col min="6918" max="6948" width="4.7109375" style="63" customWidth="1"/>
    <col min="6949" max="6949" width="8.5703125" style="63" customWidth="1"/>
    <col min="6950" max="6951" width="4.7109375" style="63" customWidth="1"/>
    <col min="6952" max="6952" width="9.42578125" style="63" customWidth="1"/>
    <col min="6953" max="6953" width="6.140625" style="63" customWidth="1"/>
    <col min="6954" max="6954" width="6.28515625" style="63" customWidth="1"/>
    <col min="6955" max="6957" width="4.7109375" style="63" customWidth="1"/>
    <col min="6958" max="6958" width="4.85546875" style="63" customWidth="1"/>
    <col min="6959" max="6959" width="7" style="63" customWidth="1"/>
    <col min="6960" max="6960" width="6.28515625" style="63" customWidth="1"/>
    <col min="6961" max="6964" width="4.7109375" style="63" customWidth="1"/>
    <col min="6965" max="6965" width="8.7109375" style="63" customWidth="1"/>
    <col min="6966" max="7168" width="9.140625" style="63"/>
    <col min="7169" max="7169" width="4" style="63" customWidth="1"/>
    <col min="7170" max="7170" width="29.5703125" style="63" customWidth="1"/>
    <col min="7171" max="7171" width="16.5703125" style="63" customWidth="1"/>
    <col min="7172" max="7172" width="27.7109375" style="63" customWidth="1"/>
    <col min="7173" max="7173" width="4" style="63" customWidth="1"/>
    <col min="7174" max="7204" width="4.7109375" style="63" customWidth="1"/>
    <col min="7205" max="7205" width="8.5703125" style="63" customWidth="1"/>
    <col min="7206" max="7207" width="4.7109375" style="63" customWidth="1"/>
    <col min="7208" max="7208" width="9.42578125" style="63" customWidth="1"/>
    <col min="7209" max="7209" width="6.140625" style="63" customWidth="1"/>
    <col min="7210" max="7210" width="6.28515625" style="63" customWidth="1"/>
    <col min="7211" max="7213" width="4.7109375" style="63" customWidth="1"/>
    <col min="7214" max="7214" width="4.85546875" style="63" customWidth="1"/>
    <col min="7215" max="7215" width="7" style="63" customWidth="1"/>
    <col min="7216" max="7216" width="6.28515625" style="63" customWidth="1"/>
    <col min="7217" max="7220" width="4.7109375" style="63" customWidth="1"/>
    <col min="7221" max="7221" width="8.7109375" style="63" customWidth="1"/>
    <col min="7222" max="7424" width="9.140625" style="63"/>
    <col min="7425" max="7425" width="4" style="63" customWidth="1"/>
    <col min="7426" max="7426" width="29.5703125" style="63" customWidth="1"/>
    <col min="7427" max="7427" width="16.5703125" style="63" customWidth="1"/>
    <col min="7428" max="7428" width="27.7109375" style="63" customWidth="1"/>
    <col min="7429" max="7429" width="4" style="63" customWidth="1"/>
    <col min="7430" max="7460" width="4.7109375" style="63" customWidth="1"/>
    <col min="7461" max="7461" width="8.5703125" style="63" customWidth="1"/>
    <col min="7462" max="7463" width="4.7109375" style="63" customWidth="1"/>
    <col min="7464" max="7464" width="9.42578125" style="63" customWidth="1"/>
    <col min="7465" max="7465" width="6.140625" style="63" customWidth="1"/>
    <col min="7466" max="7466" width="6.28515625" style="63" customWidth="1"/>
    <col min="7467" max="7469" width="4.7109375" style="63" customWidth="1"/>
    <col min="7470" max="7470" width="4.85546875" style="63" customWidth="1"/>
    <col min="7471" max="7471" width="7" style="63" customWidth="1"/>
    <col min="7472" max="7472" width="6.28515625" style="63" customWidth="1"/>
    <col min="7473" max="7476" width="4.7109375" style="63" customWidth="1"/>
    <col min="7477" max="7477" width="8.7109375" style="63" customWidth="1"/>
    <col min="7478" max="7680" width="9.140625" style="63"/>
    <col min="7681" max="7681" width="4" style="63" customWidth="1"/>
    <col min="7682" max="7682" width="29.5703125" style="63" customWidth="1"/>
    <col min="7683" max="7683" width="16.5703125" style="63" customWidth="1"/>
    <col min="7684" max="7684" width="27.7109375" style="63" customWidth="1"/>
    <col min="7685" max="7685" width="4" style="63" customWidth="1"/>
    <col min="7686" max="7716" width="4.7109375" style="63" customWidth="1"/>
    <col min="7717" max="7717" width="8.5703125" style="63" customWidth="1"/>
    <col min="7718" max="7719" width="4.7109375" style="63" customWidth="1"/>
    <col min="7720" max="7720" width="9.42578125" style="63" customWidth="1"/>
    <col min="7721" max="7721" width="6.140625" style="63" customWidth="1"/>
    <col min="7722" max="7722" width="6.28515625" style="63" customWidth="1"/>
    <col min="7723" max="7725" width="4.7109375" style="63" customWidth="1"/>
    <col min="7726" max="7726" width="4.85546875" style="63" customWidth="1"/>
    <col min="7727" max="7727" width="7" style="63" customWidth="1"/>
    <col min="7728" max="7728" width="6.28515625" style="63" customWidth="1"/>
    <col min="7729" max="7732" width="4.7109375" style="63" customWidth="1"/>
    <col min="7733" max="7733" width="8.7109375" style="63" customWidth="1"/>
    <col min="7734" max="7936" width="9.140625" style="63"/>
    <col min="7937" max="7937" width="4" style="63" customWidth="1"/>
    <col min="7938" max="7938" width="29.5703125" style="63" customWidth="1"/>
    <col min="7939" max="7939" width="16.5703125" style="63" customWidth="1"/>
    <col min="7940" max="7940" width="27.7109375" style="63" customWidth="1"/>
    <col min="7941" max="7941" width="4" style="63" customWidth="1"/>
    <col min="7942" max="7972" width="4.7109375" style="63" customWidth="1"/>
    <col min="7973" max="7973" width="8.5703125" style="63" customWidth="1"/>
    <col min="7974" max="7975" width="4.7109375" style="63" customWidth="1"/>
    <col min="7976" max="7976" width="9.42578125" style="63" customWidth="1"/>
    <col min="7977" max="7977" width="6.140625" style="63" customWidth="1"/>
    <col min="7978" max="7978" width="6.28515625" style="63" customWidth="1"/>
    <col min="7979" max="7981" width="4.7109375" style="63" customWidth="1"/>
    <col min="7982" max="7982" width="4.85546875" style="63" customWidth="1"/>
    <col min="7983" max="7983" width="7" style="63" customWidth="1"/>
    <col min="7984" max="7984" width="6.28515625" style="63" customWidth="1"/>
    <col min="7985" max="7988" width="4.7109375" style="63" customWidth="1"/>
    <col min="7989" max="7989" width="8.7109375" style="63" customWidth="1"/>
    <col min="7990" max="8192" width="9.140625" style="63"/>
    <col min="8193" max="8193" width="4" style="63" customWidth="1"/>
    <col min="8194" max="8194" width="29.5703125" style="63" customWidth="1"/>
    <col min="8195" max="8195" width="16.5703125" style="63" customWidth="1"/>
    <col min="8196" max="8196" width="27.7109375" style="63" customWidth="1"/>
    <col min="8197" max="8197" width="4" style="63" customWidth="1"/>
    <col min="8198" max="8228" width="4.7109375" style="63" customWidth="1"/>
    <col min="8229" max="8229" width="8.5703125" style="63" customWidth="1"/>
    <col min="8230" max="8231" width="4.7109375" style="63" customWidth="1"/>
    <col min="8232" max="8232" width="9.42578125" style="63" customWidth="1"/>
    <col min="8233" max="8233" width="6.140625" style="63" customWidth="1"/>
    <col min="8234" max="8234" width="6.28515625" style="63" customWidth="1"/>
    <col min="8235" max="8237" width="4.7109375" style="63" customWidth="1"/>
    <col min="8238" max="8238" width="4.85546875" style="63" customWidth="1"/>
    <col min="8239" max="8239" width="7" style="63" customWidth="1"/>
    <col min="8240" max="8240" width="6.28515625" style="63" customWidth="1"/>
    <col min="8241" max="8244" width="4.7109375" style="63" customWidth="1"/>
    <col min="8245" max="8245" width="8.7109375" style="63" customWidth="1"/>
    <col min="8246" max="8448" width="9.140625" style="63"/>
    <col min="8449" max="8449" width="4" style="63" customWidth="1"/>
    <col min="8450" max="8450" width="29.5703125" style="63" customWidth="1"/>
    <col min="8451" max="8451" width="16.5703125" style="63" customWidth="1"/>
    <col min="8452" max="8452" width="27.7109375" style="63" customWidth="1"/>
    <col min="8453" max="8453" width="4" style="63" customWidth="1"/>
    <col min="8454" max="8484" width="4.7109375" style="63" customWidth="1"/>
    <col min="8485" max="8485" width="8.5703125" style="63" customWidth="1"/>
    <col min="8486" max="8487" width="4.7109375" style="63" customWidth="1"/>
    <col min="8488" max="8488" width="9.42578125" style="63" customWidth="1"/>
    <col min="8489" max="8489" width="6.140625" style="63" customWidth="1"/>
    <col min="8490" max="8490" width="6.28515625" style="63" customWidth="1"/>
    <col min="8491" max="8493" width="4.7109375" style="63" customWidth="1"/>
    <col min="8494" max="8494" width="4.85546875" style="63" customWidth="1"/>
    <col min="8495" max="8495" width="7" style="63" customWidth="1"/>
    <col min="8496" max="8496" width="6.28515625" style="63" customWidth="1"/>
    <col min="8497" max="8500" width="4.7109375" style="63" customWidth="1"/>
    <col min="8501" max="8501" width="8.7109375" style="63" customWidth="1"/>
    <col min="8502" max="8704" width="9.140625" style="63"/>
    <col min="8705" max="8705" width="4" style="63" customWidth="1"/>
    <col min="8706" max="8706" width="29.5703125" style="63" customWidth="1"/>
    <col min="8707" max="8707" width="16.5703125" style="63" customWidth="1"/>
    <col min="8708" max="8708" width="27.7109375" style="63" customWidth="1"/>
    <col min="8709" max="8709" width="4" style="63" customWidth="1"/>
    <col min="8710" max="8740" width="4.7109375" style="63" customWidth="1"/>
    <col min="8741" max="8741" width="8.5703125" style="63" customWidth="1"/>
    <col min="8742" max="8743" width="4.7109375" style="63" customWidth="1"/>
    <col min="8744" max="8744" width="9.42578125" style="63" customWidth="1"/>
    <col min="8745" max="8745" width="6.140625" style="63" customWidth="1"/>
    <col min="8746" max="8746" width="6.28515625" style="63" customWidth="1"/>
    <col min="8747" max="8749" width="4.7109375" style="63" customWidth="1"/>
    <col min="8750" max="8750" width="4.85546875" style="63" customWidth="1"/>
    <col min="8751" max="8751" width="7" style="63" customWidth="1"/>
    <col min="8752" max="8752" width="6.28515625" style="63" customWidth="1"/>
    <col min="8753" max="8756" width="4.7109375" style="63" customWidth="1"/>
    <col min="8757" max="8757" width="8.7109375" style="63" customWidth="1"/>
    <col min="8758" max="8960" width="9.140625" style="63"/>
    <col min="8961" max="8961" width="4" style="63" customWidth="1"/>
    <col min="8962" max="8962" width="29.5703125" style="63" customWidth="1"/>
    <col min="8963" max="8963" width="16.5703125" style="63" customWidth="1"/>
    <col min="8964" max="8964" width="27.7109375" style="63" customWidth="1"/>
    <col min="8965" max="8965" width="4" style="63" customWidth="1"/>
    <col min="8966" max="8996" width="4.7109375" style="63" customWidth="1"/>
    <col min="8997" max="8997" width="8.5703125" style="63" customWidth="1"/>
    <col min="8998" max="8999" width="4.7109375" style="63" customWidth="1"/>
    <col min="9000" max="9000" width="9.42578125" style="63" customWidth="1"/>
    <col min="9001" max="9001" width="6.140625" style="63" customWidth="1"/>
    <col min="9002" max="9002" width="6.28515625" style="63" customWidth="1"/>
    <col min="9003" max="9005" width="4.7109375" style="63" customWidth="1"/>
    <col min="9006" max="9006" width="4.85546875" style="63" customWidth="1"/>
    <col min="9007" max="9007" width="7" style="63" customWidth="1"/>
    <col min="9008" max="9008" width="6.28515625" style="63" customWidth="1"/>
    <col min="9009" max="9012" width="4.7109375" style="63" customWidth="1"/>
    <col min="9013" max="9013" width="8.7109375" style="63" customWidth="1"/>
    <col min="9014" max="9216" width="9.140625" style="63"/>
    <col min="9217" max="9217" width="4" style="63" customWidth="1"/>
    <col min="9218" max="9218" width="29.5703125" style="63" customWidth="1"/>
    <col min="9219" max="9219" width="16.5703125" style="63" customWidth="1"/>
    <col min="9220" max="9220" width="27.7109375" style="63" customWidth="1"/>
    <col min="9221" max="9221" width="4" style="63" customWidth="1"/>
    <col min="9222" max="9252" width="4.7109375" style="63" customWidth="1"/>
    <col min="9253" max="9253" width="8.5703125" style="63" customWidth="1"/>
    <col min="9254" max="9255" width="4.7109375" style="63" customWidth="1"/>
    <col min="9256" max="9256" width="9.42578125" style="63" customWidth="1"/>
    <col min="9257" max="9257" width="6.140625" style="63" customWidth="1"/>
    <col min="9258" max="9258" width="6.28515625" style="63" customWidth="1"/>
    <col min="9259" max="9261" width="4.7109375" style="63" customWidth="1"/>
    <col min="9262" max="9262" width="4.85546875" style="63" customWidth="1"/>
    <col min="9263" max="9263" width="7" style="63" customWidth="1"/>
    <col min="9264" max="9264" width="6.28515625" style="63" customWidth="1"/>
    <col min="9265" max="9268" width="4.7109375" style="63" customWidth="1"/>
    <col min="9269" max="9269" width="8.7109375" style="63" customWidth="1"/>
    <col min="9270" max="9472" width="9.140625" style="63"/>
    <col min="9473" max="9473" width="4" style="63" customWidth="1"/>
    <col min="9474" max="9474" width="29.5703125" style="63" customWidth="1"/>
    <col min="9475" max="9475" width="16.5703125" style="63" customWidth="1"/>
    <col min="9476" max="9476" width="27.7109375" style="63" customWidth="1"/>
    <col min="9477" max="9477" width="4" style="63" customWidth="1"/>
    <col min="9478" max="9508" width="4.7109375" style="63" customWidth="1"/>
    <col min="9509" max="9509" width="8.5703125" style="63" customWidth="1"/>
    <col min="9510" max="9511" width="4.7109375" style="63" customWidth="1"/>
    <col min="9512" max="9512" width="9.42578125" style="63" customWidth="1"/>
    <col min="9513" max="9513" width="6.140625" style="63" customWidth="1"/>
    <col min="9514" max="9514" width="6.28515625" style="63" customWidth="1"/>
    <col min="9515" max="9517" width="4.7109375" style="63" customWidth="1"/>
    <col min="9518" max="9518" width="4.85546875" style="63" customWidth="1"/>
    <col min="9519" max="9519" width="7" style="63" customWidth="1"/>
    <col min="9520" max="9520" width="6.28515625" style="63" customWidth="1"/>
    <col min="9521" max="9524" width="4.7109375" style="63" customWidth="1"/>
    <col min="9525" max="9525" width="8.7109375" style="63" customWidth="1"/>
    <col min="9526" max="9728" width="9.140625" style="63"/>
    <col min="9729" max="9729" width="4" style="63" customWidth="1"/>
    <col min="9730" max="9730" width="29.5703125" style="63" customWidth="1"/>
    <col min="9731" max="9731" width="16.5703125" style="63" customWidth="1"/>
    <col min="9732" max="9732" width="27.7109375" style="63" customWidth="1"/>
    <col min="9733" max="9733" width="4" style="63" customWidth="1"/>
    <col min="9734" max="9764" width="4.7109375" style="63" customWidth="1"/>
    <col min="9765" max="9765" width="8.5703125" style="63" customWidth="1"/>
    <col min="9766" max="9767" width="4.7109375" style="63" customWidth="1"/>
    <col min="9768" max="9768" width="9.42578125" style="63" customWidth="1"/>
    <col min="9769" max="9769" width="6.140625" style="63" customWidth="1"/>
    <col min="9770" max="9770" width="6.28515625" style="63" customWidth="1"/>
    <col min="9771" max="9773" width="4.7109375" style="63" customWidth="1"/>
    <col min="9774" max="9774" width="4.85546875" style="63" customWidth="1"/>
    <col min="9775" max="9775" width="7" style="63" customWidth="1"/>
    <col min="9776" max="9776" width="6.28515625" style="63" customWidth="1"/>
    <col min="9777" max="9780" width="4.7109375" style="63" customWidth="1"/>
    <col min="9781" max="9781" width="8.7109375" style="63" customWidth="1"/>
    <col min="9782" max="9984" width="9.140625" style="63"/>
    <col min="9985" max="9985" width="4" style="63" customWidth="1"/>
    <col min="9986" max="9986" width="29.5703125" style="63" customWidth="1"/>
    <col min="9987" max="9987" width="16.5703125" style="63" customWidth="1"/>
    <col min="9988" max="9988" width="27.7109375" style="63" customWidth="1"/>
    <col min="9989" max="9989" width="4" style="63" customWidth="1"/>
    <col min="9990" max="10020" width="4.7109375" style="63" customWidth="1"/>
    <col min="10021" max="10021" width="8.5703125" style="63" customWidth="1"/>
    <col min="10022" max="10023" width="4.7109375" style="63" customWidth="1"/>
    <col min="10024" max="10024" width="9.42578125" style="63" customWidth="1"/>
    <col min="10025" max="10025" width="6.140625" style="63" customWidth="1"/>
    <col min="10026" max="10026" width="6.28515625" style="63" customWidth="1"/>
    <col min="10027" max="10029" width="4.7109375" style="63" customWidth="1"/>
    <col min="10030" max="10030" width="4.85546875" style="63" customWidth="1"/>
    <col min="10031" max="10031" width="7" style="63" customWidth="1"/>
    <col min="10032" max="10032" width="6.28515625" style="63" customWidth="1"/>
    <col min="10033" max="10036" width="4.7109375" style="63" customWidth="1"/>
    <col min="10037" max="10037" width="8.7109375" style="63" customWidth="1"/>
    <col min="10038" max="10240" width="9.140625" style="63"/>
    <col min="10241" max="10241" width="4" style="63" customWidth="1"/>
    <col min="10242" max="10242" width="29.5703125" style="63" customWidth="1"/>
    <col min="10243" max="10243" width="16.5703125" style="63" customWidth="1"/>
    <col min="10244" max="10244" width="27.7109375" style="63" customWidth="1"/>
    <col min="10245" max="10245" width="4" style="63" customWidth="1"/>
    <col min="10246" max="10276" width="4.7109375" style="63" customWidth="1"/>
    <col min="10277" max="10277" width="8.5703125" style="63" customWidth="1"/>
    <col min="10278" max="10279" width="4.7109375" style="63" customWidth="1"/>
    <col min="10280" max="10280" width="9.42578125" style="63" customWidth="1"/>
    <col min="10281" max="10281" width="6.140625" style="63" customWidth="1"/>
    <col min="10282" max="10282" width="6.28515625" style="63" customWidth="1"/>
    <col min="10283" max="10285" width="4.7109375" style="63" customWidth="1"/>
    <col min="10286" max="10286" width="4.85546875" style="63" customWidth="1"/>
    <col min="10287" max="10287" width="7" style="63" customWidth="1"/>
    <col min="10288" max="10288" width="6.28515625" style="63" customWidth="1"/>
    <col min="10289" max="10292" width="4.7109375" style="63" customWidth="1"/>
    <col min="10293" max="10293" width="8.7109375" style="63" customWidth="1"/>
    <col min="10294" max="10496" width="9.140625" style="63"/>
    <col min="10497" max="10497" width="4" style="63" customWidth="1"/>
    <col min="10498" max="10498" width="29.5703125" style="63" customWidth="1"/>
    <col min="10499" max="10499" width="16.5703125" style="63" customWidth="1"/>
    <col min="10500" max="10500" width="27.7109375" style="63" customWidth="1"/>
    <col min="10501" max="10501" width="4" style="63" customWidth="1"/>
    <col min="10502" max="10532" width="4.7109375" style="63" customWidth="1"/>
    <col min="10533" max="10533" width="8.5703125" style="63" customWidth="1"/>
    <col min="10534" max="10535" width="4.7109375" style="63" customWidth="1"/>
    <col min="10536" max="10536" width="9.42578125" style="63" customWidth="1"/>
    <col min="10537" max="10537" width="6.140625" style="63" customWidth="1"/>
    <col min="10538" max="10538" width="6.28515625" style="63" customWidth="1"/>
    <col min="10539" max="10541" width="4.7109375" style="63" customWidth="1"/>
    <col min="10542" max="10542" width="4.85546875" style="63" customWidth="1"/>
    <col min="10543" max="10543" width="7" style="63" customWidth="1"/>
    <col min="10544" max="10544" width="6.28515625" style="63" customWidth="1"/>
    <col min="10545" max="10548" width="4.7109375" style="63" customWidth="1"/>
    <col min="10549" max="10549" width="8.7109375" style="63" customWidth="1"/>
    <col min="10550" max="10752" width="9.140625" style="63"/>
    <col min="10753" max="10753" width="4" style="63" customWidth="1"/>
    <col min="10754" max="10754" width="29.5703125" style="63" customWidth="1"/>
    <col min="10755" max="10755" width="16.5703125" style="63" customWidth="1"/>
    <col min="10756" max="10756" width="27.7109375" style="63" customWidth="1"/>
    <col min="10757" max="10757" width="4" style="63" customWidth="1"/>
    <col min="10758" max="10788" width="4.7109375" style="63" customWidth="1"/>
    <col min="10789" max="10789" width="8.5703125" style="63" customWidth="1"/>
    <col min="10790" max="10791" width="4.7109375" style="63" customWidth="1"/>
    <col min="10792" max="10792" width="9.42578125" style="63" customWidth="1"/>
    <col min="10793" max="10793" width="6.140625" style="63" customWidth="1"/>
    <col min="10794" max="10794" width="6.28515625" style="63" customWidth="1"/>
    <col min="10795" max="10797" width="4.7109375" style="63" customWidth="1"/>
    <col min="10798" max="10798" width="4.85546875" style="63" customWidth="1"/>
    <col min="10799" max="10799" width="7" style="63" customWidth="1"/>
    <col min="10800" max="10800" width="6.28515625" style="63" customWidth="1"/>
    <col min="10801" max="10804" width="4.7109375" style="63" customWidth="1"/>
    <col min="10805" max="10805" width="8.7109375" style="63" customWidth="1"/>
    <col min="10806" max="11008" width="9.140625" style="63"/>
    <col min="11009" max="11009" width="4" style="63" customWidth="1"/>
    <col min="11010" max="11010" width="29.5703125" style="63" customWidth="1"/>
    <col min="11011" max="11011" width="16.5703125" style="63" customWidth="1"/>
    <col min="11012" max="11012" width="27.7109375" style="63" customWidth="1"/>
    <col min="11013" max="11013" width="4" style="63" customWidth="1"/>
    <col min="11014" max="11044" width="4.7109375" style="63" customWidth="1"/>
    <col min="11045" max="11045" width="8.5703125" style="63" customWidth="1"/>
    <col min="11046" max="11047" width="4.7109375" style="63" customWidth="1"/>
    <col min="11048" max="11048" width="9.42578125" style="63" customWidth="1"/>
    <col min="11049" max="11049" width="6.140625" style="63" customWidth="1"/>
    <col min="11050" max="11050" width="6.28515625" style="63" customWidth="1"/>
    <col min="11051" max="11053" width="4.7109375" style="63" customWidth="1"/>
    <col min="11054" max="11054" width="4.85546875" style="63" customWidth="1"/>
    <col min="11055" max="11055" width="7" style="63" customWidth="1"/>
    <col min="11056" max="11056" width="6.28515625" style="63" customWidth="1"/>
    <col min="11057" max="11060" width="4.7109375" style="63" customWidth="1"/>
    <col min="11061" max="11061" width="8.7109375" style="63" customWidth="1"/>
    <col min="11062" max="11264" width="9.140625" style="63"/>
    <col min="11265" max="11265" width="4" style="63" customWidth="1"/>
    <col min="11266" max="11266" width="29.5703125" style="63" customWidth="1"/>
    <col min="11267" max="11267" width="16.5703125" style="63" customWidth="1"/>
    <col min="11268" max="11268" width="27.7109375" style="63" customWidth="1"/>
    <col min="11269" max="11269" width="4" style="63" customWidth="1"/>
    <col min="11270" max="11300" width="4.7109375" style="63" customWidth="1"/>
    <col min="11301" max="11301" width="8.5703125" style="63" customWidth="1"/>
    <col min="11302" max="11303" width="4.7109375" style="63" customWidth="1"/>
    <col min="11304" max="11304" width="9.42578125" style="63" customWidth="1"/>
    <col min="11305" max="11305" width="6.140625" style="63" customWidth="1"/>
    <col min="11306" max="11306" width="6.28515625" style="63" customWidth="1"/>
    <col min="11307" max="11309" width="4.7109375" style="63" customWidth="1"/>
    <col min="11310" max="11310" width="4.85546875" style="63" customWidth="1"/>
    <col min="11311" max="11311" width="7" style="63" customWidth="1"/>
    <col min="11312" max="11312" width="6.28515625" style="63" customWidth="1"/>
    <col min="11313" max="11316" width="4.7109375" style="63" customWidth="1"/>
    <col min="11317" max="11317" width="8.7109375" style="63" customWidth="1"/>
    <col min="11318" max="11520" width="9.140625" style="63"/>
    <col min="11521" max="11521" width="4" style="63" customWidth="1"/>
    <col min="11522" max="11522" width="29.5703125" style="63" customWidth="1"/>
    <col min="11523" max="11523" width="16.5703125" style="63" customWidth="1"/>
    <col min="11524" max="11524" width="27.7109375" style="63" customWidth="1"/>
    <col min="11525" max="11525" width="4" style="63" customWidth="1"/>
    <col min="11526" max="11556" width="4.7109375" style="63" customWidth="1"/>
    <col min="11557" max="11557" width="8.5703125" style="63" customWidth="1"/>
    <col min="11558" max="11559" width="4.7109375" style="63" customWidth="1"/>
    <col min="11560" max="11560" width="9.42578125" style="63" customWidth="1"/>
    <col min="11561" max="11561" width="6.140625" style="63" customWidth="1"/>
    <col min="11562" max="11562" width="6.28515625" style="63" customWidth="1"/>
    <col min="11563" max="11565" width="4.7109375" style="63" customWidth="1"/>
    <col min="11566" max="11566" width="4.85546875" style="63" customWidth="1"/>
    <col min="11567" max="11567" width="7" style="63" customWidth="1"/>
    <col min="11568" max="11568" width="6.28515625" style="63" customWidth="1"/>
    <col min="11569" max="11572" width="4.7109375" style="63" customWidth="1"/>
    <col min="11573" max="11573" width="8.7109375" style="63" customWidth="1"/>
    <col min="11574" max="11776" width="9.140625" style="63"/>
    <col min="11777" max="11777" width="4" style="63" customWidth="1"/>
    <col min="11778" max="11778" width="29.5703125" style="63" customWidth="1"/>
    <col min="11779" max="11779" width="16.5703125" style="63" customWidth="1"/>
    <col min="11780" max="11780" width="27.7109375" style="63" customWidth="1"/>
    <col min="11781" max="11781" width="4" style="63" customWidth="1"/>
    <col min="11782" max="11812" width="4.7109375" style="63" customWidth="1"/>
    <col min="11813" max="11813" width="8.5703125" style="63" customWidth="1"/>
    <col min="11814" max="11815" width="4.7109375" style="63" customWidth="1"/>
    <col min="11816" max="11816" width="9.42578125" style="63" customWidth="1"/>
    <col min="11817" max="11817" width="6.140625" style="63" customWidth="1"/>
    <col min="11818" max="11818" width="6.28515625" style="63" customWidth="1"/>
    <col min="11819" max="11821" width="4.7109375" style="63" customWidth="1"/>
    <col min="11822" max="11822" width="4.85546875" style="63" customWidth="1"/>
    <col min="11823" max="11823" width="7" style="63" customWidth="1"/>
    <col min="11824" max="11824" width="6.28515625" style="63" customWidth="1"/>
    <col min="11825" max="11828" width="4.7109375" style="63" customWidth="1"/>
    <col min="11829" max="11829" width="8.7109375" style="63" customWidth="1"/>
    <col min="11830" max="12032" width="9.140625" style="63"/>
    <col min="12033" max="12033" width="4" style="63" customWidth="1"/>
    <col min="12034" max="12034" width="29.5703125" style="63" customWidth="1"/>
    <col min="12035" max="12035" width="16.5703125" style="63" customWidth="1"/>
    <col min="12036" max="12036" width="27.7109375" style="63" customWidth="1"/>
    <col min="12037" max="12037" width="4" style="63" customWidth="1"/>
    <col min="12038" max="12068" width="4.7109375" style="63" customWidth="1"/>
    <col min="12069" max="12069" width="8.5703125" style="63" customWidth="1"/>
    <col min="12070" max="12071" width="4.7109375" style="63" customWidth="1"/>
    <col min="12072" max="12072" width="9.42578125" style="63" customWidth="1"/>
    <col min="12073" max="12073" width="6.140625" style="63" customWidth="1"/>
    <col min="12074" max="12074" width="6.28515625" style="63" customWidth="1"/>
    <col min="12075" max="12077" width="4.7109375" style="63" customWidth="1"/>
    <col min="12078" max="12078" width="4.85546875" style="63" customWidth="1"/>
    <col min="12079" max="12079" width="7" style="63" customWidth="1"/>
    <col min="12080" max="12080" width="6.28515625" style="63" customWidth="1"/>
    <col min="12081" max="12084" width="4.7109375" style="63" customWidth="1"/>
    <col min="12085" max="12085" width="8.7109375" style="63" customWidth="1"/>
    <col min="12086" max="12288" width="9.140625" style="63"/>
    <col min="12289" max="12289" width="4" style="63" customWidth="1"/>
    <col min="12290" max="12290" width="29.5703125" style="63" customWidth="1"/>
    <col min="12291" max="12291" width="16.5703125" style="63" customWidth="1"/>
    <col min="12292" max="12292" width="27.7109375" style="63" customWidth="1"/>
    <col min="12293" max="12293" width="4" style="63" customWidth="1"/>
    <col min="12294" max="12324" width="4.7109375" style="63" customWidth="1"/>
    <col min="12325" max="12325" width="8.5703125" style="63" customWidth="1"/>
    <col min="12326" max="12327" width="4.7109375" style="63" customWidth="1"/>
    <col min="12328" max="12328" width="9.42578125" style="63" customWidth="1"/>
    <col min="12329" max="12329" width="6.140625" style="63" customWidth="1"/>
    <col min="12330" max="12330" width="6.28515625" style="63" customWidth="1"/>
    <col min="12331" max="12333" width="4.7109375" style="63" customWidth="1"/>
    <col min="12334" max="12334" width="4.85546875" style="63" customWidth="1"/>
    <col min="12335" max="12335" width="7" style="63" customWidth="1"/>
    <col min="12336" max="12336" width="6.28515625" style="63" customWidth="1"/>
    <col min="12337" max="12340" width="4.7109375" style="63" customWidth="1"/>
    <col min="12341" max="12341" width="8.7109375" style="63" customWidth="1"/>
    <col min="12342" max="12544" width="9.140625" style="63"/>
    <col min="12545" max="12545" width="4" style="63" customWidth="1"/>
    <col min="12546" max="12546" width="29.5703125" style="63" customWidth="1"/>
    <col min="12547" max="12547" width="16.5703125" style="63" customWidth="1"/>
    <col min="12548" max="12548" width="27.7109375" style="63" customWidth="1"/>
    <col min="12549" max="12549" width="4" style="63" customWidth="1"/>
    <col min="12550" max="12580" width="4.7109375" style="63" customWidth="1"/>
    <col min="12581" max="12581" width="8.5703125" style="63" customWidth="1"/>
    <col min="12582" max="12583" width="4.7109375" style="63" customWidth="1"/>
    <col min="12584" max="12584" width="9.42578125" style="63" customWidth="1"/>
    <col min="12585" max="12585" width="6.140625" style="63" customWidth="1"/>
    <col min="12586" max="12586" width="6.28515625" style="63" customWidth="1"/>
    <col min="12587" max="12589" width="4.7109375" style="63" customWidth="1"/>
    <col min="12590" max="12590" width="4.85546875" style="63" customWidth="1"/>
    <col min="12591" max="12591" width="7" style="63" customWidth="1"/>
    <col min="12592" max="12592" width="6.28515625" style="63" customWidth="1"/>
    <col min="12593" max="12596" width="4.7109375" style="63" customWidth="1"/>
    <col min="12597" max="12597" width="8.7109375" style="63" customWidth="1"/>
    <col min="12598" max="12800" width="9.140625" style="63"/>
    <col min="12801" max="12801" width="4" style="63" customWidth="1"/>
    <col min="12802" max="12802" width="29.5703125" style="63" customWidth="1"/>
    <col min="12803" max="12803" width="16.5703125" style="63" customWidth="1"/>
    <col min="12804" max="12804" width="27.7109375" style="63" customWidth="1"/>
    <col min="12805" max="12805" width="4" style="63" customWidth="1"/>
    <col min="12806" max="12836" width="4.7109375" style="63" customWidth="1"/>
    <col min="12837" max="12837" width="8.5703125" style="63" customWidth="1"/>
    <col min="12838" max="12839" width="4.7109375" style="63" customWidth="1"/>
    <col min="12840" max="12840" width="9.42578125" style="63" customWidth="1"/>
    <col min="12841" max="12841" width="6.140625" style="63" customWidth="1"/>
    <col min="12842" max="12842" width="6.28515625" style="63" customWidth="1"/>
    <col min="12843" max="12845" width="4.7109375" style="63" customWidth="1"/>
    <col min="12846" max="12846" width="4.85546875" style="63" customWidth="1"/>
    <col min="12847" max="12847" width="7" style="63" customWidth="1"/>
    <col min="12848" max="12848" width="6.28515625" style="63" customWidth="1"/>
    <col min="12849" max="12852" width="4.7109375" style="63" customWidth="1"/>
    <col min="12853" max="12853" width="8.7109375" style="63" customWidth="1"/>
    <col min="12854" max="13056" width="9.140625" style="63"/>
    <col min="13057" max="13057" width="4" style="63" customWidth="1"/>
    <col min="13058" max="13058" width="29.5703125" style="63" customWidth="1"/>
    <col min="13059" max="13059" width="16.5703125" style="63" customWidth="1"/>
    <col min="13060" max="13060" width="27.7109375" style="63" customWidth="1"/>
    <col min="13061" max="13061" width="4" style="63" customWidth="1"/>
    <col min="13062" max="13092" width="4.7109375" style="63" customWidth="1"/>
    <col min="13093" max="13093" width="8.5703125" style="63" customWidth="1"/>
    <col min="13094" max="13095" width="4.7109375" style="63" customWidth="1"/>
    <col min="13096" max="13096" width="9.42578125" style="63" customWidth="1"/>
    <col min="13097" max="13097" width="6.140625" style="63" customWidth="1"/>
    <col min="13098" max="13098" width="6.28515625" style="63" customWidth="1"/>
    <col min="13099" max="13101" width="4.7109375" style="63" customWidth="1"/>
    <col min="13102" max="13102" width="4.85546875" style="63" customWidth="1"/>
    <col min="13103" max="13103" width="7" style="63" customWidth="1"/>
    <col min="13104" max="13104" width="6.28515625" style="63" customWidth="1"/>
    <col min="13105" max="13108" width="4.7109375" style="63" customWidth="1"/>
    <col min="13109" max="13109" width="8.7109375" style="63" customWidth="1"/>
    <col min="13110" max="13312" width="9.140625" style="63"/>
    <col min="13313" max="13313" width="4" style="63" customWidth="1"/>
    <col min="13314" max="13314" width="29.5703125" style="63" customWidth="1"/>
    <col min="13315" max="13315" width="16.5703125" style="63" customWidth="1"/>
    <col min="13316" max="13316" width="27.7109375" style="63" customWidth="1"/>
    <col min="13317" max="13317" width="4" style="63" customWidth="1"/>
    <col min="13318" max="13348" width="4.7109375" style="63" customWidth="1"/>
    <col min="13349" max="13349" width="8.5703125" style="63" customWidth="1"/>
    <col min="13350" max="13351" width="4.7109375" style="63" customWidth="1"/>
    <col min="13352" max="13352" width="9.42578125" style="63" customWidth="1"/>
    <col min="13353" max="13353" width="6.140625" style="63" customWidth="1"/>
    <col min="13354" max="13354" width="6.28515625" style="63" customWidth="1"/>
    <col min="13355" max="13357" width="4.7109375" style="63" customWidth="1"/>
    <col min="13358" max="13358" width="4.85546875" style="63" customWidth="1"/>
    <col min="13359" max="13359" width="7" style="63" customWidth="1"/>
    <col min="13360" max="13360" width="6.28515625" style="63" customWidth="1"/>
    <col min="13361" max="13364" width="4.7109375" style="63" customWidth="1"/>
    <col min="13365" max="13365" width="8.7109375" style="63" customWidth="1"/>
    <col min="13366" max="13568" width="9.140625" style="63"/>
    <col min="13569" max="13569" width="4" style="63" customWidth="1"/>
    <col min="13570" max="13570" width="29.5703125" style="63" customWidth="1"/>
    <col min="13571" max="13571" width="16.5703125" style="63" customWidth="1"/>
    <col min="13572" max="13572" width="27.7109375" style="63" customWidth="1"/>
    <col min="13573" max="13573" width="4" style="63" customWidth="1"/>
    <col min="13574" max="13604" width="4.7109375" style="63" customWidth="1"/>
    <col min="13605" max="13605" width="8.5703125" style="63" customWidth="1"/>
    <col min="13606" max="13607" width="4.7109375" style="63" customWidth="1"/>
    <col min="13608" max="13608" width="9.42578125" style="63" customWidth="1"/>
    <col min="13609" max="13609" width="6.140625" style="63" customWidth="1"/>
    <col min="13610" max="13610" width="6.28515625" style="63" customWidth="1"/>
    <col min="13611" max="13613" width="4.7109375" style="63" customWidth="1"/>
    <col min="13614" max="13614" width="4.85546875" style="63" customWidth="1"/>
    <col min="13615" max="13615" width="7" style="63" customWidth="1"/>
    <col min="13616" max="13616" width="6.28515625" style="63" customWidth="1"/>
    <col min="13617" max="13620" width="4.7109375" style="63" customWidth="1"/>
    <col min="13621" max="13621" width="8.7109375" style="63" customWidth="1"/>
    <col min="13622" max="13824" width="9.140625" style="63"/>
    <col min="13825" max="13825" width="4" style="63" customWidth="1"/>
    <col min="13826" max="13826" width="29.5703125" style="63" customWidth="1"/>
    <col min="13827" max="13827" width="16.5703125" style="63" customWidth="1"/>
    <col min="13828" max="13828" width="27.7109375" style="63" customWidth="1"/>
    <col min="13829" max="13829" width="4" style="63" customWidth="1"/>
    <col min="13830" max="13860" width="4.7109375" style="63" customWidth="1"/>
    <col min="13861" max="13861" width="8.5703125" style="63" customWidth="1"/>
    <col min="13862" max="13863" width="4.7109375" style="63" customWidth="1"/>
    <col min="13864" max="13864" width="9.42578125" style="63" customWidth="1"/>
    <col min="13865" max="13865" width="6.140625" style="63" customWidth="1"/>
    <col min="13866" max="13866" width="6.28515625" style="63" customWidth="1"/>
    <col min="13867" max="13869" width="4.7109375" style="63" customWidth="1"/>
    <col min="13870" max="13870" width="4.85546875" style="63" customWidth="1"/>
    <col min="13871" max="13871" width="7" style="63" customWidth="1"/>
    <col min="13872" max="13872" width="6.28515625" style="63" customWidth="1"/>
    <col min="13873" max="13876" width="4.7109375" style="63" customWidth="1"/>
    <col min="13877" max="13877" width="8.7109375" style="63" customWidth="1"/>
    <col min="13878" max="14080" width="9.140625" style="63"/>
    <col min="14081" max="14081" width="4" style="63" customWidth="1"/>
    <col min="14082" max="14082" width="29.5703125" style="63" customWidth="1"/>
    <col min="14083" max="14083" width="16.5703125" style="63" customWidth="1"/>
    <col min="14084" max="14084" width="27.7109375" style="63" customWidth="1"/>
    <col min="14085" max="14085" width="4" style="63" customWidth="1"/>
    <col min="14086" max="14116" width="4.7109375" style="63" customWidth="1"/>
    <col min="14117" max="14117" width="8.5703125" style="63" customWidth="1"/>
    <col min="14118" max="14119" width="4.7109375" style="63" customWidth="1"/>
    <col min="14120" max="14120" width="9.42578125" style="63" customWidth="1"/>
    <col min="14121" max="14121" width="6.140625" style="63" customWidth="1"/>
    <col min="14122" max="14122" width="6.28515625" style="63" customWidth="1"/>
    <col min="14123" max="14125" width="4.7109375" style="63" customWidth="1"/>
    <col min="14126" max="14126" width="4.85546875" style="63" customWidth="1"/>
    <col min="14127" max="14127" width="7" style="63" customWidth="1"/>
    <col min="14128" max="14128" width="6.28515625" style="63" customWidth="1"/>
    <col min="14129" max="14132" width="4.7109375" style="63" customWidth="1"/>
    <col min="14133" max="14133" width="8.7109375" style="63" customWidth="1"/>
    <col min="14134" max="14336" width="9.140625" style="63"/>
    <col min="14337" max="14337" width="4" style="63" customWidth="1"/>
    <col min="14338" max="14338" width="29.5703125" style="63" customWidth="1"/>
    <col min="14339" max="14339" width="16.5703125" style="63" customWidth="1"/>
    <col min="14340" max="14340" width="27.7109375" style="63" customWidth="1"/>
    <col min="14341" max="14341" width="4" style="63" customWidth="1"/>
    <col min="14342" max="14372" width="4.7109375" style="63" customWidth="1"/>
    <col min="14373" max="14373" width="8.5703125" style="63" customWidth="1"/>
    <col min="14374" max="14375" width="4.7109375" style="63" customWidth="1"/>
    <col min="14376" max="14376" width="9.42578125" style="63" customWidth="1"/>
    <col min="14377" max="14377" width="6.140625" style="63" customWidth="1"/>
    <col min="14378" max="14378" width="6.28515625" style="63" customWidth="1"/>
    <col min="14379" max="14381" width="4.7109375" style="63" customWidth="1"/>
    <col min="14382" max="14382" width="4.85546875" style="63" customWidth="1"/>
    <col min="14383" max="14383" width="7" style="63" customWidth="1"/>
    <col min="14384" max="14384" width="6.28515625" style="63" customWidth="1"/>
    <col min="14385" max="14388" width="4.7109375" style="63" customWidth="1"/>
    <col min="14389" max="14389" width="8.7109375" style="63" customWidth="1"/>
    <col min="14390" max="14592" width="9.140625" style="63"/>
    <col min="14593" max="14593" width="4" style="63" customWidth="1"/>
    <col min="14594" max="14594" width="29.5703125" style="63" customWidth="1"/>
    <col min="14595" max="14595" width="16.5703125" style="63" customWidth="1"/>
    <col min="14596" max="14596" width="27.7109375" style="63" customWidth="1"/>
    <col min="14597" max="14597" width="4" style="63" customWidth="1"/>
    <col min="14598" max="14628" width="4.7109375" style="63" customWidth="1"/>
    <col min="14629" max="14629" width="8.5703125" style="63" customWidth="1"/>
    <col min="14630" max="14631" width="4.7109375" style="63" customWidth="1"/>
    <col min="14632" max="14632" width="9.42578125" style="63" customWidth="1"/>
    <col min="14633" max="14633" width="6.140625" style="63" customWidth="1"/>
    <col min="14634" max="14634" width="6.28515625" style="63" customWidth="1"/>
    <col min="14635" max="14637" width="4.7109375" style="63" customWidth="1"/>
    <col min="14638" max="14638" width="4.85546875" style="63" customWidth="1"/>
    <col min="14639" max="14639" width="7" style="63" customWidth="1"/>
    <col min="14640" max="14640" width="6.28515625" style="63" customWidth="1"/>
    <col min="14641" max="14644" width="4.7109375" style="63" customWidth="1"/>
    <col min="14645" max="14645" width="8.7109375" style="63" customWidth="1"/>
    <col min="14646" max="14848" width="9.140625" style="63"/>
    <col min="14849" max="14849" width="4" style="63" customWidth="1"/>
    <col min="14850" max="14850" width="29.5703125" style="63" customWidth="1"/>
    <col min="14851" max="14851" width="16.5703125" style="63" customWidth="1"/>
    <col min="14852" max="14852" width="27.7109375" style="63" customWidth="1"/>
    <col min="14853" max="14853" width="4" style="63" customWidth="1"/>
    <col min="14854" max="14884" width="4.7109375" style="63" customWidth="1"/>
    <col min="14885" max="14885" width="8.5703125" style="63" customWidth="1"/>
    <col min="14886" max="14887" width="4.7109375" style="63" customWidth="1"/>
    <col min="14888" max="14888" width="9.42578125" style="63" customWidth="1"/>
    <col min="14889" max="14889" width="6.140625" style="63" customWidth="1"/>
    <col min="14890" max="14890" width="6.28515625" style="63" customWidth="1"/>
    <col min="14891" max="14893" width="4.7109375" style="63" customWidth="1"/>
    <col min="14894" max="14894" width="4.85546875" style="63" customWidth="1"/>
    <col min="14895" max="14895" width="7" style="63" customWidth="1"/>
    <col min="14896" max="14896" width="6.28515625" style="63" customWidth="1"/>
    <col min="14897" max="14900" width="4.7109375" style="63" customWidth="1"/>
    <col min="14901" max="14901" width="8.7109375" style="63" customWidth="1"/>
    <col min="14902" max="15104" width="9.140625" style="63"/>
    <col min="15105" max="15105" width="4" style="63" customWidth="1"/>
    <col min="15106" max="15106" width="29.5703125" style="63" customWidth="1"/>
    <col min="15107" max="15107" width="16.5703125" style="63" customWidth="1"/>
    <col min="15108" max="15108" width="27.7109375" style="63" customWidth="1"/>
    <col min="15109" max="15109" width="4" style="63" customWidth="1"/>
    <col min="15110" max="15140" width="4.7109375" style="63" customWidth="1"/>
    <col min="15141" max="15141" width="8.5703125" style="63" customWidth="1"/>
    <col min="15142" max="15143" width="4.7109375" style="63" customWidth="1"/>
    <col min="15144" max="15144" width="9.42578125" style="63" customWidth="1"/>
    <col min="15145" max="15145" width="6.140625" style="63" customWidth="1"/>
    <col min="15146" max="15146" width="6.28515625" style="63" customWidth="1"/>
    <col min="15147" max="15149" width="4.7109375" style="63" customWidth="1"/>
    <col min="15150" max="15150" width="4.85546875" style="63" customWidth="1"/>
    <col min="15151" max="15151" width="7" style="63" customWidth="1"/>
    <col min="15152" max="15152" width="6.28515625" style="63" customWidth="1"/>
    <col min="15153" max="15156" width="4.7109375" style="63" customWidth="1"/>
    <col min="15157" max="15157" width="8.7109375" style="63" customWidth="1"/>
    <col min="15158" max="15360" width="9.140625" style="63"/>
    <col min="15361" max="15361" width="4" style="63" customWidth="1"/>
    <col min="15362" max="15362" width="29.5703125" style="63" customWidth="1"/>
    <col min="15363" max="15363" width="16.5703125" style="63" customWidth="1"/>
    <col min="15364" max="15364" width="27.7109375" style="63" customWidth="1"/>
    <col min="15365" max="15365" width="4" style="63" customWidth="1"/>
    <col min="15366" max="15396" width="4.7109375" style="63" customWidth="1"/>
    <col min="15397" max="15397" width="8.5703125" style="63" customWidth="1"/>
    <col min="15398" max="15399" width="4.7109375" style="63" customWidth="1"/>
    <col min="15400" max="15400" width="9.42578125" style="63" customWidth="1"/>
    <col min="15401" max="15401" width="6.140625" style="63" customWidth="1"/>
    <col min="15402" max="15402" width="6.28515625" style="63" customWidth="1"/>
    <col min="15403" max="15405" width="4.7109375" style="63" customWidth="1"/>
    <col min="15406" max="15406" width="4.85546875" style="63" customWidth="1"/>
    <col min="15407" max="15407" width="7" style="63" customWidth="1"/>
    <col min="15408" max="15408" width="6.28515625" style="63" customWidth="1"/>
    <col min="15409" max="15412" width="4.7109375" style="63" customWidth="1"/>
    <col min="15413" max="15413" width="8.7109375" style="63" customWidth="1"/>
    <col min="15414" max="15616" width="9.140625" style="63"/>
    <col min="15617" max="15617" width="4" style="63" customWidth="1"/>
    <col min="15618" max="15618" width="29.5703125" style="63" customWidth="1"/>
    <col min="15619" max="15619" width="16.5703125" style="63" customWidth="1"/>
    <col min="15620" max="15620" width="27.7109375" style="63" customWidth="1"/>
    <col min="15621" max="15621" width="4" style="63" customWidth="1"/>
    <col min="15622" max="15652" width="4.7109375" style="63" customWidth="1"/>
    <col min="15653" max="15653" width="8.5703125" style="63" customWidth="1"/>
    <col min="15654" max="15655" width="4.7109375" style="63" customWidth="1"/>
    <col min="15656" max="15656" width="9.42578125" style="63" customWidth="1"/>
    <col min="15657" max="15657" width="6.140625" style="63" customWidth="1"/>
    <col min="15658" max="15658" width="6.28515625" style="63" customWidth="1"/>
    <col min="15659" max="15661" width="4.7109375" style="63" customWidth="1"/>
    <col min="15662" max="15662" width="4.85546875" style="63" customWidth="1"/>
    <col min="15663" max="15663" width="7" style="63" customWidth="1"/>
    <col min="15664" max="15664" width="6.28515625" style="63" customWidth="1"/>
    <col min="15665" max="15668" width="4.7109375" style="63" customWidth="1"/>
    <col min="15669" max="15669" width="8.7109375" style="63" customWidth="1"/>
    <col min="15670" max="15872" width="9.140625" style="63"/>
    <col min="15873" max="15873" width="4" style="63" customWidth="1"/>
    <col min="15874" max="15874" width="29.5703125" style="63" customWidth="1"/>
    <col min="15875" max="15875" width="16.5703125" style="63" customWidth="1"/>
    <col min="15876" max="15876" width="27.7109375" style="63" customWidth="1"/>
    <col min="15877" max="15877" width="4" style="63" customWidth="1"/>
    <col min="15878" max="15908" width="4.7109375" style="63" customWidth="1"/>
    <col min="15909" max="15909" width="8.5703125" style="63" customWidth="1"/>
    <col min="15910" max="15911" width="4.7109375" style="63" customWidth="1"/>
    <col min="15912" max="15912" width="9.42578125" style="63" customWidth="1"/>
    <col min="15913" max="15913" width="6.140625" style="63" customWidth="1"/>
    <col min="15914" max="15914" width="6.28515625" style="63" customWidth="1"/>
    <col min="15915" max="15917" width="4.7109375" style="63" customWidth="1"/>
    <col min="15918" max="15918" width="4.85546875" style="63" customWidth="1"/>
    <col min="15919" max="15919" width="7" style="63" customWidth="1"/>
    <col min="15920" max="15920" width="6.28515625" style="63" customWidth="1"/>
    <col min="15921" max="15924" width="4.7109375" style="63" customWidth="1"/>
    <col min="15925" max="15925" width="8.7109375" style="63" customWidth="1"/>
    <col min="15926" max="16128" width="9.140625" style="63"/>
    <col min="16129" max="16129" width="4" style="63" customWidth="1"/>
    <col min="16130" max="16130" width="29.5703125" style="63" customWidth="1"/>
    <col min="16131" max="16131" width="16.5703125" style="63" customWidth="1"/>
    <col min="16132" max="16132" width="27.7109375" style="63" customWidth="1"/>
    <col min="16133" max="16133" width="4" style="63" customWidth="1"/>
    <col min="16134" max="16164" width="4.7109375" style="63" customWidth="1"/>
    <col min="16165" max="16165" width="8.5703125" style="63" customWidth="1"/>
    <col min="16166" max="16167" width="4.7109375" style="63" customWidth="1"/>
    <col min="16168" max="16168" width="9.42578125" style="63" customWidth="1"/>
    <col min="16169" max="16169" width="6.140625" style="63" customWidth="1"/>
    <col min="16170" max="16170" width="6.28515625" style="63" customWidth="1"/>
    <col min="16171" max="16173" width="4.7109375" style="63" customWidth="1"/>
    <col min="16174" max="16174" width="4.85546875" style="63" customWidth="1"/>
    <col min="16175" max="16175" width="7" style="63" customWidth="1"/>
    <col min="16176" max="16176" width="6.28515625" style="63" customWidth="1"/>
    <col min="16177" max="16180" width="4.7109375" style="63" customWidth="1"/>
    <col min="16181" max="16181" width="8.7109375" style="63" customWidth="1"/>
    <col min="16182" max="16384" width="9.140625" style="63"/>
  </cols>
  <sheetData>
    <row r="1" spans="1:53" ht="12.75" customHeight="1" x14ac:dyDescent="0.2">
      <c r="A1" s="243" t="s">
        <v>16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AE1" s="244" t="s">
        <v>17</v>
      </c>
      <c r="AF1" s="245"/>
      <c r="AG1" s="245"/>
      <c r="AH1" s="245"/>
      <c r="AI1" s="245"/>
      <c r="AJ1" s="246"/>
      <c r="AL1" s="247" t="s">
        <v>18</v>
      </c>
      <c r="AM1" s="248"/>
      <c r="AN1" s="249"/>
      <c r="AO1" s="247" t="s">
        <v>19</v>
      </c>
      <c r="AP1" s="248"/>
      <c r="AQ1" s="249"/>
    </row>
    <row r="2" spans="1:53" ht="12.75" customHeight="1" x14ac:dyDescent="0.2">
      <c r="D2" s="135"/>
      <c r="E2" s="142"/>
      <c r="AE2" s="244" t="s">
        <v>21</v>
      </c>
      <c r="AF2" s="245"/>
      <c r="AG2" s="246"/>
      <c r="AH2" s="253" t="s">
        <v>22</v>
      </c>
      <c r="AI2" s="254"/>
      <c r="AJ2" s="255"/>
      <c r="AL2" s="250"/>
      <c r="AM2" s="251"/>
      <c r="AN2" s="252"/>
      <c r="AO2" s="250"/>
      <c r="AP2" s="251"/>
      <c r="AQ2" s="252"/>
    </row>
    <row r="3" spans="1:53" ht="13.5" customHeight="1" x14ac:dyDescent="0.2">
      <c r="A3" s="239" t="s">
        <v>23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71"/>
      <c r="Q3" s="71"/>
      <c r="R3" s="71"/>
      <c r="S3" s="68"/>
      <c r="T3" s="68"/>
      <c r="U3" s="68"/>
      <c r="V3" s="68"/>
      <c r="W3" s="68"/>
      <c r="Y3" s="68"/>
      <c r="AA3" s="68"/>
      <c r="AB3" s="68"/>
      <c r="AC3" s="68"/>
      <c r="AE3" s="260">
        <v>43497</v>
      </c>
      <c r="AF3" s="261"/>
      <c r="AG3" s="262"/>
      <c r="AH3" s="260">
        <v>43524</v>
      </c>
      <c r="AI3" s="261"/>
      <c r="AJ3" s="262"/>
      <c r="AK3" s="68"/>
      <c r="AL3" s="263"/>
      <c r="AM3" s="264"/>
      <c r="AN3" s="265"/>
      <c r="AO3" s="266">
        <f ca="1">TODAY()</f>
        <v>43522</v>
      </c>
      <c r="AP3" s="267"/>
      <c r="AQ3" s="268"/>
    </row>
    <row r="4" spans="1:53" ht="16.5" customHeight="1" x14ac:dyDescent="0.2">
      <c r="A4" s="68"/>
      <c r="B4" s="73"/>
      <c r="C4" s="74"/>
      <c r="D4" s="68"/>
      <c r="E4" s="143"/>
      <c r="F4" s="68"/>
      <c r="G4" s="68"/>
      <c r="H4" s="68"/>
      <c r="I4" s="270" t="s">
        <v>24</v>
      </c>
      <c r="J4" s="270"/>
      <c r="K4" s="270"/>
      <c r="L4" s="270"/>
      <c r="M4" s="270"/>
      <c r="N4" s="270"/>
      <c r="O4" s="270"/>
      <c r="P4" s="270"/>
      <c r="Q4" s="270"/>
      <c r="R4" s="270"/>
      <c r="S4" s="270"/>
      <c r="T4" s="270"/>
      <c r="U4" s="270"/>
      <c r="V4" s="173"/>
      <c r="W4" s="173"/>
      <c r="X4" s="191"/>
      <c r="Y4" s="173"/>
      <c r="Z4" s="191"/>
      <c r="AA4" s="173"/>
      <c r="AB4" s="173"/>
      <c r="AC4" s="173"/>
      <c r="AD4" s="175"/>
      <c r="AE4" s="76"/>
      <c r="AF4" s="76"/>
      <c r="AG4" s="76"/>
      <c r="AH4" s="76"/>
      <c r="AI4" s="76"/>
      <c r="AJ4" s="76"/>
      <c r="AK4" s="76"/>
      <c r="AQ4" s="77"/>
      <c r="AR4" s="77"/>
      <c r="AS4" s="77"/>
      <c r="AT4" s="77"/>
      <c r="AU4" s="77"/>
      <c r="AV4" s="77"/>
      <c r="AW4" s="77"/>
      <c r="AX4" s="77"/>
      <c r="AY4" s="77"/>
      <c r="AZ4" s="77"/>
    </row>
    <row r="5" spans="1:53" ht="18" customHeight="1" thickBot="1" x14ac:dyDescent="0.25">
      <c r="A5" s="68"/>
      <c r="B5" s="68"/>
      <c r="C5" s="69"/>
      <c r="D5" s="68"/>
      <c r="E5" s="143"/>
      <c r="F5" s="73"/>
      <c r="G5" s="73"/>
      <c r="H5" s="271" t="s">
        <v>25</v>
      </c>
      <c r="I5" s="271"/>
      <c r="J5" s="271"/>
      <c r="K5" s="271"/>
      <c r="L5" s="271"/>
      <c r="M5" s="271"/>
      <c r="N5" s="271"/>
      <c r="O5" s="271"/>
      <c r="P5" s="271"/>
      <c r="Q5" s="271"/>
      <c r="R5" s="272" t="s">
        <v>26</v>
      </c>
      <c r="S5" s="272"/>
      <c r="T5" s="272"/>
      <c r="U5" s="272"/>
      <c r="V5" s="272"/>
      <c r="W5" s="272"/>
      <c r="X5" s="272"/>
      <c r="Y5" s="272"/>
      <c r="Z5" s="272"/>
      <c r="AA5" s="272"/>
      <c r="AB5" s="272"/>
      <c r="AC5" s="272"/>
      <c r="AD5" s="272"/>
      <c r="AE5" s="272"/>
      <c r="AF5" s="272"/>
      <c r="AG5" s="272"/>
      <c r="AH5" s="272"/>
      <c r="AI5" s="272"/>
      <c r="AJ5" s="272"/>
      <c r="AK5" s="272"/>
      <c r="AL5" s="76"/>
      <c r="AM5" s="76"/>
      <c r="AN5" s="76"/>
      <c r="AO5" s="76"/>
      <c r="AP5" s="76"/>
      <c r="AQ5" s="77"/>
      <c r="AR5" s="77"/>
      <c r="AS5" s="77"/>
      <c r="AT5" s="77"/>
      <c r="AU5" s="77"/>
      <c r="AV5" s="77"/>
      <c r="AW5" s="77"/>
      <c r="AX5" s="77"/>
      <c r="AY5" s="77"/>
      <c r="AZ5" s="77"/>
    </row>
    <row r="6" spans="1:53" s="78" customFormat="1" ht="19.5" customHeight="1" thickBot="1" x14ac:dyDescent="0.25">
      <c r="A6" s="273" t="s">
        <v>27</v>
      </c>
      <c r="B6" s="344" t="s">
        <v>28</v>
      </c>
      <c r="C6" s="285" t="s">
        <v>29</v>
      </c>
      <c r="D6" s="273" t="s">
        <v>30</v>
      </c>
      <c r="E6" s="346" t="s">
        <v>4</v>
      </c>
      <c r="F6" s="289" t="s">
        <v>32</v>
      </c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  <c r="Z6" s="289"/>
      <c r="AA6" s="289"/>
      <c r="AB6" s="289"/>
      <c r="AC6" s="289"/>
      <c r="AD6" s="289"/>
      <c r="AE6" s="289"/>
      <c r="AF6" s="289"/>
      <c r="AG6" s="289"/>
      <c r="AH6" s="289"/>
      <c r="AI6" s="289"/>
      <c r="AJ6" s="289"/>
      <c r="AK6" s="290" t="s">
        <v>33</v>
      </c>
      <c r="AL6" s="281" t="s">
        <v>34</v>
      </c>
      <c r="AM6" s="258" t="s">
        <v>86</v>
      </c>
      <c r="AN6" s="283" t="s">
        <v>36</v>
      </c>
      <c r="AO6" s="258" t="s">
        <v>37</v>
      </c>
      <c r="AP6" s="256" t="s">
        <v>38</v>
      </c>
      <c r="AQ6" s="258" t="s">
        <v>39</v>
      </c>
      <c r="AR6" s="256" t="s">
        <v>40</v>
      </c>
      <c r="AS6" s="256" t="s">
        <v>41</v>
      </c>
      <c r="AT6" s="256" t="s">
        <v>42</v>
      </c>
      <c r="AU6" s="256" t="s">
        <v>43</v>
      </c>
      <c r="AV6" s="256" t="s">
        <v>44</v>
      </c>
      <c r="AW6" s="256" t="s">
        <v>45</v>
      </c>
      <c r="AX6" s="256" t="s">
        <v>46</v>
      </c>
      <c r="AY6" s="256" t="s">
        <v>47</v>
      </c>
      <c r="AZ6" s="256" t="s">
        <v>48</v>
      </c>
      <c r="BA6" s="313" t="s">
        <v>49</v>
      </c>
    </row>
    <row r="7" spans="1:53" s="78" customFormat="1" ht="105.75" customHeight="1" thickBot="1" x14ac:dyDescent="0.25">
      <c r="A7" s="274"/>
      <c r="B7" s="345"/>
      <c r="C7" s="286"/>
      <c r="D7" s="274"/>
      <c r="E7" s="347"/>
      <c r="F7" s="79">
        <v>1</v>
      </c>
      <c r="G7" s="80">
        <v>2</v>
      </c>
      <c r="H7" s="80">
        <v>3</v>
      </c>
      <c r="I7" s="80">
        <v>4</v>
      </c>
      <c r="J7" s="80">
        <v>5</v>
      </c>
      <c r="K7" s="80">
        <v>6</v>
      </c>
      <c r="L7" s="80">
        <v>7</v>
      </c>
      <c r="M7" s="80">
        <v>8</v>
      </c>
      <c r="N7" s="80">
        <v>9</v>
      </c>
      <c r="O7" s="80">
        <v>10</v>
      </c>
      <c r="P7" s="80">
        <v>11</v>
      </c>
      <c r="Q7" s="80">
        <v>12</v>
      </c>
      <c r="R7" s="80">
        <v>13</v>
      </c>
      <c r="S7" s="80">
        <v>14</v>
      </c>
      <c r="T7" s="80">
        <v>15</v>
      </c>
      <c r="U7" s="80">
        <v>16</v>
      </c>
      <c r="V7" s="80">
        <v>17</v>
      </c>
      <c r="W7" s="80">
        <v>18</v>
      </c>
      <c r="X7" s="192">
        <v>19</v>
      </c>
      <c r="Y7" s="80">
        <v>20</v>
      </c>
      <c r="Z7" s="192">
        <v>21</v>
      </c>
      <c r="AA7" s="80">
        <v>22</v>
      </c>
      <c r="AB7" s="80">
        <v>23</v>
      </c>
      <c r="AC7" s="80">
        <v>24</v>
      </c>
      <c r="AD7" s="176">
        <v>25</v>
      </c>
      <c r="AE7" s="80">
        <v>26</v>
      </c>
      <c r="AF7" s="80">
        <v>27</v>
      </c>
      <c r="AG7" s="80">
        <v>28</v>
      </c>
      <c r="AH7" s="80"/>
      <c r="AI7" s="80"/>
      <c r="AJ7" s="81"/>
      <c r="AK7" s="291"/>
      <c r="AL7" s="282"/>
      <c r="AM7" s="259"/>
      <c r="AN7" s="284"/>
      <c r="AO7" s="259"/>
      <c r="AP7" s="257"/>
      <c r="AQ7" s="259"/>
      <c r="AR7" s="257"/>
      <c r="AS7" s="257"/>
      <c r="AT7" s="257"/>
      <c r="AU7" s="257"/>
      <c r="AV7" s="257"/>
      <c r="AW7" s="257"/>
      <c r="AX7" s="257"/>
      <c r="AY7" s="257"/>
      <c r="AZ7" s="257"/>
      <c r="BA7" s="314"/>
    </row>
    <row r="8" spans="1:53" s="78" customFormat="1" ht="39" customHeight="1" thickBot="1" x14ac:dyDescent="0.25">
      <c r="A8" s="82"/>
      <c r="B8" s="83"/>
      <c r="C8" s="141"/>
      <c r="D8" s="83"/>
      <c r="E8" s="144"/>
      <c r="F8" s="85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193"/>
      <c r="Y8" s="86"/>
      <c r="Z8" s="193"/>
      <c r="AA8" s="86"/>
      <c r="AB8" s="86"/>
      <c r="AC8" s="86"/>
      <c r="AD8" s="177"/>
      <c r="AE8" s="86"/>
      <c r="AF8" s="86"/>
      <c r="AG8" s="86"/>
      <c r="AH8" s="86"/>
      <c r="AI8" s="86"/>
      <c r="AJ8" s="87"/>
      <c r="AK8" s="88" t="s">
        <v>10</v>
      </c>
      <c r="AL8" s="89" t="s">
        <v>50</v>
      </c>
      <c r="AM8" s="89" t="s">
        <v>51</v>
      </c>
      <c r="AN8" s="90" t="s">
        <v>51</v>
      </c>
      <c r="AO8" s="89"/>
      <c r="AP8" s="89" t="s">
        <v>11</v>
      </c>
      <c r="AQ8" s="89" t="s">
        <v>52</v>
      </c>
      <c r="AR8" s="89" t="s">
        <v>53</v>
      </c>
      <c r="AS8" s="89" t="s">
        <v>54</v>
      </c>
      <c r="AT8" s="89" t="s">
        <v>55</v>
      </c>
      <c r="AU8" s="89" t="s">
        <v>56</v>
      </c>
      <c r="AV8" s="89" t="s">
        <v>57</v>
      </c>
      <c r="AW8" s="89" t="s">
        <v>58</v>
      </c>
      <c r="AX8" s="89" t="s">
        <v>59</v>
      </c>
      <c r="AY8" s="89" t="s">
        <v>497</v>
      </c>
      <c r="AZ8" s="89" t="s">
        <v>60</v>
      </c>
      <c r="BA8" s="91" t="s">
        <v>61</v>
      </c>
    </row>
    <row r="9" spans="1:53" ht="15" customHeight="1" x14ac:dyDescent="0.2">
      <c r="A9" s="292">
        <v>1</v>
      </c>
      <c r="B9" s="295" t="str">
        <f>IFERROR(VLOOKUP($C9,Списки!$A$1:$C$4003,2,0),"")</f>
        <v>Глазер Мар'яна Степанівна</v>
      </c>
      <c r="C9" s="365" t="s">
        <v>136</v>
      </c>
      <c r="D9" s="324" t="str">
        <f>IFERROR(VLOOKUP($C9,Списки!$A$1:$C$4003,3,0),"")</f>
        <v>адміністратор-тренер</v>
      </c>
      <c r="E9" s="150"/>
      <c r="F9" s="92" t="s">
        <v>501</v>
      </c>
      <c r="G9" s="124" t="str">
        <f>VLOOKUP(G$7,Графік!$M$5:$P$35,3,0)</f>
        <v>ВВ</v>
      </c>
      <c r="H9" s="124" t="str">
        <f>VLOOKUP(H$7,Графік!$M$5:$P$35,3,0)</f>
        <v>ВВ</v>
      </c>
      <c r="I9" s="124" t="str">
        <f>VLOOKUP(I$7,Графік!$M$5:$P$35,3,0)</f>
        <v>Р</v>
      </c>
      <c r="J9" s="124" t="str">
        <f>VLOOKUP(J$7,Графік!$M$5:$P$35,3,0)</f>
        <v>Р</v>
      </c>
      <c r="K9" s="124" t="str">
        <f>VLOOKUP(K$7,Графік!$M$5:$P$35,3,0)</f>
        <v>Р</v>
      </c>
      <c r="L9" s="124" t="str">
        <f>VLOOKUP(L$7,Графік!$M$5:$P$35,3,0)</f>
        <v>Р</v>
      </c>
      <c r="M9" s="124" t="str">
        <f>VLOOKUP(M$7,Графік!$M$5:$P$35,3,0)</f>
        <v>Р</v>
      </c>
      <c r="N9" s="124" t="str">
        <f>VLOOKUP(N$7,Графік!$M$5:$P$35,3,0)</f>
        <v>ВВ</v>
      </c>
      <c r="O9" s="124" t="str">
        <f>VLOOKUP(O$7,Графік!$M$5:$P$35,3,0)</f>
        <v>ВВ</v>
      </c>
      <c r="P9" s="124" t="str">
        <f>VLOOKUP(P$7,Графік!$M$5:$P$35,3,0)</f>
        <v>Р</v>
      </c>
      <c r="Q9" s="124" t="str">
        <f>VLOOKUP(Q$7,Графік!$M$5:$P$35,3,0)</f>
        <v>Р</v>
      </c>
      <c r="R9" s="124" t="str">
        <f>VLOOKUP(R$7,Графік!$M$5:$P$35,3,0)</f>
        <v>Р</v>
      </c>
      <c r="S9" s="124" t="s">
        <v>501</v>
      </c>
      <c r="T9" s="124" t="str">
        <f>VLOOKUP(T$7,Графік!$M$5:$P$35,3,0)</f>
        <v>Р</v>
      </c>
      <c r="U9" s="124" t="str">
        <f>VLOOKUP(U$7,Графік!$M$5:$P$35,3,0)</f>
        <v>ВВ</v>
      </c>
      <c r="V9" s="124" t="str">
        <f>VLOOKUP(V$7,Графік!$M$5:$P$35,3,0)</f>
        <v>ВВ</v>
      </c>
      <c r="W9" s="124" t="str">
        <f>VLOOKUP(W$7,Графік!$M$5:$P$35,3,0)</f>
        <v>Р</v>
      </c>
      <c r="X9" s="159" t="str">
        <f>VLOOKUP(X$7,Графік!$M$5:$P$35,3,0)</f>
        <v>Р</v>
      </c>
      <c r="Y9" s="124" t="str">
        <f>VLOOKUP(Y$7,Графік!$M$5:$P$35,3,0)</f>
        <v>Р</v>
      </c>
      <c r="Z9" s="159" t="str">
        <f>VLOOKUP(Z$7,Графік!$M$5:$P$35,3,0)</f>
        <v>Р</v>
      </c>
      <c r="AA9" s="124" t="str">
        <f>VLOOKUP(AA$7,Графік!$M$5:$P$35,3,0)</f>
        <v>Р</v>
      </c>
      <c r="AB9" s="124" t="str">
        <f>VLOOKUP(AB$7,Графік!$M$5:$P$35,3,0)</f>
        <v>ВВ</v>
      </c>
      <c r="AC9" s="124" t="str">
        <f>VLOOKUP(AC$7,Графік!$M$5:$P$35,3,0)</f>
        <v>ВВ</v>
      </c>
      <c r="AD9" s="188" t="str">
        <f>VLOOKUP(AD$7,Графік!$M$5:$P$35,3,0)</f>
        <v>Р</v>
      </c>
      <c r="AE9" s="124" t="str">
        <f>VLOOKUP(AE$7,Графік!$M$5:$P$35,3,0)</f>
        <v>Р</v>
      </c>
      <c r="AF9" s="124" t="str">
        <f>VLOOKUP(AF$7,Графік!$M$5:$P$35,3,0)</f>
        <v>Р</v>
      </c>
      <c r="AG9" s="124" t="str">
        <f>VLOOKUP(AG$7,Графік!$M$5:$P$35,3,0)</f>
        <v>Р</v>
      </c>
      <c r="AH9" s="124"/>
      <c r="AI9" s="124"/>
      <c r="AJ9" s="125"/>
      <c r="AK9" s="275">
        <f ca="1">SUMIF($F9:$AJ12,"Р",$F10:$AJ10)</f>
        <v>86</v>
      </c>
      <c r="AL9" s="278">
        <f ca="1">SUMIF($F11:$AJ12,"НУ",$F12:$AJ12)</f>
        <v>0</v>
      </c>
      <c r="AM9" s="304">
        <f ca="1">SUMIF(F9:AJ12,"РВ",F10:AJ10)</f>
        <v>0</v>
      </c>
      <c r="AN9" s="307">
        <f ca="1">AK9+AL9+AM9</f>
        <v>86</v>
      </c>
      <c r="AO9" s="310">
        <f>COUNTIF($F9:$AJ12,"=Р")</f>
        <v>18</v>
      </c>
      <c r="AP9" s="310">
        <f>COUNTIF($F9:$AJ12,"=ВВ")</f>
        <v>8</v>
      </c>
      <c r="AQ9" s="310">
        <f>COUNTIF($F9:$AJ12,"=В")</f>
        <v>0</v>
      </c>
      <c r="AR9" s="240">
        <f>COUNTIF($F9:$AJ12,"=НА")</f>
        <v>0</v>
      </c>
      <c r="AS9" s="240">
        <f>COUNTIF(F9:AJ12,"=ТН")</f>
        <v>0</v>
      </c>
      <c r="AT9" s="240">
        <f>COUNTIF($F9:$AJ12,"=ВД")</f>
        <v>0</v>
      </c>
      <c r="AU9" s="240">
        <f>COUNTIF($F9:$AJ12,"=ВП")</f>
        <v>0</v>
      </c>
      <c r="AV9" s="240">
        <f>COUNTIF($F9:$AJ12,"=ДД")</f>
        <v>0</v>
      </c>
      <c r="AW9" s="240">
        <f>COUNTIF($F9:$AJ12,"=П")</f>
        <v>0</v>
      </c>
      <c r="AX9" s="240">
        <f>COUNTIF($F9:$AJ12,"=ПР")</f>
        <v>0</v>
      </c>
      <c r="AY9" s="315">
        <f>COUNTIF($F9:$AJ12,"=І")</f>
        <v>0</v>
      </c>
      <c r="AZ9" s="315">
        <f>COUNTIF($F9:$AJ12,"=НЗ")</f>
        <v>2</v>
      </c>
      <c r="BA9" s="318">
        <f>IF(C9&gt;1,Графік!$P$36,"")</f>
        <v>160</v>
      </c>
    </row>
    <row r="10" spans="1:53" s="99" customFormat="1" ht="15" customHeight="1" x14ac:dyDescent="0.2">
      <c r="A10" s="293"/>
      <c r="B10" s="296"/>
      <c r="C10" s="299"/>
      <c r="D10" s="325"/>
      <c r="E10" s="151"/>
      <c r="F10" s="96" t="str">
        <f t="shared" ref="F10:V10" si="0">IF(F9="Р",8,"")</f>
        <v/>
      </c>
      <c r="G10" s="97" t="str">
        <f t="shared" si="0"/>
        <v/>
      </c>
      <c r="H10" s="97" t="str">
        <f t="shared" si="0"/>
        <v/>
      </c>
      <c r="I10" s="97">
        <v>6</v>
      </c>
      <c r="J10" s="97">
        <v>5</v>
      </c>
      <c r="K10" s="97">
        <v>4</v>
      </c>
      <c r="L10" s="97">
        <v>4</v>
      </c>
      <c r="M10" s="97">
        <f t="shared" si="0"/>
        <v>8</v>
      </c>
      <c r="N10" s="97" t="str">
        <f t="shared" si="0"/>
        <v/>
      </c>
      <c r="O10" s="97" t="str">
        <f t="shared" si="0"/>
        <v/>
      </c>
      <c r="P10" s="97">
        <v>6</v>
      </c>
      <c r="Q10" s="97">
        <v>6</v>
      </c>
      <c r="R10" s="97">
        <v>6</v>
      </c>
      <c r="S10" s="97" t="str">
        <f t="shared" si="0"/>
        <v/>
      </c>
      <c r="T10" s="97">
        <v>6</v>
      </c>
      <c r="U10" s="97" t="str">
        <f t="shared" si="0"/>
        <v/>
      </c>
      <c r="V10" s="97" t="str">
        <f t="shared" si="0"/>
        <v/>
      </c>
      <c r="W10" s="97">
        <v>6</v>
      </c>
      <c r="X10" s="160">
        <v>6</v>
      </c>
      <c r="Y10" s="160">
        <v>6</v>
      </c>
      <c r="Z10" s="160">
        <v>6</v>
      </c>
      <c r="AA10" s="97">
        <v>6</v>
      </c>
      <c r="AB10" s="97"/>
      <c r="AC10" s="97"/>
      <c r="AD10" s="179">
        <v>5</v>
      </c>
      <c r="AE10" s="97"/>
      <c r="AF10" s="97"/>
      <c r="AG10" s="97"/>
      <c r="AH10" s="97"/>
      <c r="AI10" s="97"/>
      <c r="AJ10" s="98"/>
      <c r="AK10" s="276"/>
      <c r="AL10" s="279"/>
      <c r="AM10" s="305"/>
      <c r="AN10" s="308"/>
      <c r="AO10" s="311"/>
      <c r="AP10" s="311"/>
      <c r="AQ10" s="311"/>
      <c r="AR10" s="241"/>
      <c r="AS10" s="241"/>
      <c r="AT10" s="241"/>
      <c r="AU10" s="241"/>
      <c r="AV10" s="241"/>
      <c r="AW10" s="241"/>
      <c r="AX10" s="241"/>
      <c r="AY10" s="316"/>
      <c r="AZ10" s="316"/>
      <c r="BA10" s="319"/>
    </row>
    <row r="11" spans="1:53" ht="15" customHeight="1" x14ac:dyDescent="0.2">
      <c r="A11" s="293"/>
      <c r="B11" s="296"/>
      <c r="C11" s="299"/>
      <c r="D11" s="325"/>
      <c r="E11" s="151"/>
      <c r="F11" s="100" t="str">
        <f t="shared" ref="F11:W11" si="1">IF(F12&gt;0,"НУ","")</f>
        <v/>
      </c>
      <c r="G11" s="101" t="str">
        <f t="shared" si="1"/>
        <v/>
      </c>
      <c r="H11" s="101" t="str">
        <f t="shared" si="1"/>
        <v/>
      </c>
      <c r="I11" s="101" t="str">
        <f t="shared" si="1"/>
        <v/>
      </c>
      <c r="J11" s="101" t="str">
        <f t="shared" si="1"/>
        <v/>
      </c>
      <c r="K11" s="101" t="str">
        <f t="shared" si="1"/>
        <v/>
      </c>
      <c r="L11" s="101" t="str">
        <f t="shared" si="1"/>
        <v/>
      </c>
      <c r="M11" s="101" t="str">
        <f t="shared" si="1"/>
        <v/>
      </c>
      <c r="N11" s="101" t="str">
        <f t="shared" si="1"/>
        <v/>
      </c>
      <c r="O11" s="101" t="str">
        <f t="shared" si="1"/>
        <v/>
      </c>
      <c r="P11" s="101" t="str">
        <f t="shared" si="1"/>
        <v/>
      </c>
      <c r="Q11" s="101" t="str">
        <f t="shared" si="1"/>
        <v/>
      </c>
      <c r="R11" s="101" t="str">
        <f t="shared" si="1"/>
        <v/>
      </c>
      <c r="S11" s="101" t="str">
        <f t="shared" si="1"/>
        <v/>
      </c>
      <c r="T11" s="101" t="str">
        <f t="shared" si="1"/>
        <v/>
      </c>
      <c r="U11" s="101" t="str">
        <f t="shared" si="1"/>
        <v/>
      </c>
      <c r="V11" s="101" t="str">
        <f t="shared" si="1"/>
        <v/>
      </c>
      <c r="W11" s="101" t="str">
        <f t="shared" si="1"/>
        <v/>
      </c>
      <c r="X11" s="102"/>
      <c r="Y11" s="101"/>
      <c r="Z11" s="102"/>
      <c r="AA11" s="101"/>
      <c r="AB11" s="101"/>
      <c r="AC11" s="101"/>
      <c r="AD11" s="180"/>
      <c r="AE11" s="101"/>
      <c r="AF11" s="101"/>
      <c r="AG11" s="101"/>
      <c r="AH11" s="101" t="str">
        <f t="shared" ref="AH11:AJ11" si="2">IF(AH12&gt;0,"НУ","")</f>
        <v/>
      </c>
      <c r="AI11" s="101" t="str">
        <f t="shared" si="2"/>
        <v/>
      </c>
      <c r="AJ11" s="130" t="str">
        <f t="shared" si="2"/>
        <v/>
      </c>
      <c r="AK11" s="276"/>
      <c r="AL11" s="279"/>
      <c r="AM11" s="305"/>
      <c r="AN11" s="308"/>
      <c r="AO11" s="311"/>
      <c r="AP11" s="311"/>
      <c r="AQ11" s="311"/>
      <c r="AR11" s="241"/>
      <c r="AS11" s="241"/>
      <c r="AT11" s="241"/>
      <c r="AU11" s="241"/>
      <c r="AV11" s="241"/>
      <c r="AW11" s="241"/>
      <c r="AX11" s="241"/>
      <c r="AY11" s="316"/>
      <c r="AZ11" s="316"/>
      <c r="BA11" s="319"/>
    </row>
    <row r="12" spans="1:53" s="99" customFormat="1" ht="15" customHeight="1" thickBot="1" x14ac:dyDescent="0.25">
      <c r="A12" s="294"/>
      <c r="B12" s="297"/>
      <c r="C12" s="300"/>
      <c r="D12" s="326"/>
      <c r="E12" s="152"/>
      <c r="F12" s="105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94"/>
      <c r="Y12" s="106"/>
      <c r="Z12" s="194"/>
      <c r="AA12" s="106"/>
      <c r="AB12" s="106"/>
      <c r="AC12" s="106"/>
      <c r="AD12" s="181"/>
      <c r="AE12" s="106"/>
      <c r="AF12" s="106"/>
      <c r="AG12" s="106"/>
      <c r="AH12" s="106"/>
      <c r="AI12" s="106"/>
      <c r="AJ12" s="107"/>
      <c r="AK12" s="277"/>
      <c r="AL12" s="280"/>
      <c r="AM12" s="306"/>
      <c r="AN12" s="309"/>
      <c r="AO12" s="312"/>
      <c r="AP12" s="312"/>
      <c r="AQ12" s="312"/>
      <c r="AR12" s="242"/>
      <c r="AS12" s="242"/>
      <c r="AT12" s="242"/>
      <c r="AU12" s="242"/>
      <c r="AV12" s="242"/>
      <c r="AW12" s="242"/>
      <c r="AX12" s="242"/>
      <c r="AY12" s="317"/>
      <c r="AZ12" s="317"/>
      <c r="BA12" s="320"/>
    </row>
    <row r="13" spans="1:53" ht="15" customHeight="1" x14ac:dyDescent="0.2">
      <c r="A13" s="292">
        <v>2</v>
      </c>
      <c r="B13" s="295" t="str">
        <f>IFERROR(VLOOKUP($C13,Списки!$A$1:$C$4003,2,0),"")</f>
        <v>Рослякова Катерина Костянтинівна</v>
      </c>
      <c r="C13" s="365" t="s">
        <v>139</v>
      </c>
      <c r="D13" s="324" t="str">
        <f>IFERROR(VLOOKUP($C13,Списки!$A$1:$C$4003,3,0),"")</f>
        <v>адміністратор-тренер</v>
      </c>
      <c r="E13" s="145"/>
      <c r="F13" s="92" t="str">
        <f>VLOOKUP(F$7,Графік!$M$5:$P$35,3,0)</f>
        <v>Р</v>
      </c>
      <c r="G13" s="124" t="str">
        <f>VLOOKUP(G$7,Графік!$M$5:$P$35,3,0)</f>
        <v>ВВ</v>
      </c>
      <c r="H13" s="124" t="str">
        <f>VLOOKUP(H$7,Графік!$M$5:$P$35,3,0)</f>
        <v>ВВ</v>
      </c>
      <c r="I13" s="124" t="s">
        <v>501</v>
      </c>
      <c r="J13" s="124" t="s">
        <v>501</v>
      </c>
      <c r="K13" s="124" t="str">
        <f>VLOOKUP(K$7,Графік!$M$5:$P$35,3,0)</f>
        <v>Р</v>
      </c>
      <c r="L13" s="124" t="str">
        <f>VLOOKUP(L$7,Графік!$M$5:$P$35,3,0)</f>
        <v>Р</v>
      </c>
      <c r="M13" s="124" t="str">
        <f>VLOOKUP(M$7,Графік!$M$5:$P$35,3,0)</f>
        <v>Р</v>
      </c>
      <c r="N13" s="124" t="str">
        <f>VLOOKUP(N$7,Графік!$M$5:$P$35,3,0)</f>
        <v>ВВ</v>
      </c>
      <c r="O13" s="124" t="str">
        <f>VLOOKUP(O$7,Графік!$M$5:$P$35,3,0)</f>
        <v>ВВ</v>
      </c>
      <c r="P13" s="124" t="s">
        <v>501</v>
      </c>
      <c r="Q13" s="124" t="str">
        <f>VLOOKUP(Q$7,Графік!$M$5:$P$35,3,0)</f>
        <v>Р</v>
      </c>
      <c r="R13" s="124" t="s">
        <v>501</v>
      </c>
      <c r="S13" s="124" t="str">
        <f>VLOOKUP(S$7,Графік!$M$5:$P$35,3,0)</f>
        <v>Р</v>
      </c>
      <c r="T13" s="124" t="str">
        <f>VLOOKUP(T$7,Графік!$M$5:$P$35,3,0)</f>
        <v>Р</v>
      </c>
      <c r="U13" s="124" t="str">
        <f>VLOOKUP(U$7,Графік!$M$5:$P$35,3,0)</f>
        <v>ВВ</v>
      </c>
      <c r="V13" s="124" t="str">
        <f>VLOOKUP(V$7,Графік!$M$5:$P$35,3,0)</f>
        <v>ВВ</v>
      </c>
      <c r="W13" s="124" t="str">
        <f>VLOOKUP(W$7,Графік!$M$5:$P$35,3,0)</f>
        <v>Р</v>
      </c>
      <c r="X13" s="159" t="str">
        <f>VLOOKUP(X$7,Графік!$M$5:$P$35,3,0)</f>
        <v>Р</v>
      </c>
      <c r="Y13" s="124" t="s">
        <v>501</v>
      </c>
      <c r="Z13" s="124" t="s">
        <v>501</v>
      </c>
      <c r="AA13" s="124" t="s">
        <v>501</v>
      </c>
      <c r="AB13" s="124" t="str">
        <f>VLOOKUP(AB$7,Графік!$M$5:$P$35,3,0)</f>
        <v>ВВ</v>
      </c>
      <c r="AC13" s="124" t="str">
        <f>VLOOKUP(AC$7,Графік!$M$5:$P$35,3,0)</f>
        <v>ВВ</v>
      </c>
      <c r="AD13" s="188" t="s">
        <v>501</v>
      </c>
      <c r="AE13" s="124" t="str">
        <f>VLOOKUP(AE$7,Графік!$M$5:$P$35,3,0)</f>
        <v>Р</v>
      </c>
      <c r="AF13" s="124" t="str">
        <f>VLOOKUP(AF$7,Графік!$M$5:$P$35,3,0)</f>
        <v>Р</v>
      </c>
      <c r="AG13" s="124" t="str">
        <f>VLOOKUP(AG$7,Графік!$M$5:$P$35,3,0)</f>
        <v>Р</v>
      </c>
      <c r="AH13" s="124"/>
      <c r="AI13" s="124"/>
      <c r="AJ13" s="125"/>
      <c r="AK13" s="321">
        <f ca="1">SUMIF($F13:$AJ16,"Р",$F14:$AJ14)</f>
        <v>53</v>
      </c>
      <c r="AL13" s="279">
        <f ca="1">SUMIF($F15:$AJ16,"НУ",$F16:$AJ16)</f>
        <v>0</v>
      </c>
      <c r="AM13" s="305">
        <f ca="1">SUMIF(F13:AJ16,"РВ",F14:AJ14)</f>
        <v>0</v>
      </c>
      <c r="AN13" s="308">
        <f ca="1">AK13+AL13+AM13</f>
        <v>53</v>
      </c>
      <c r="AO13" s="310">
        <f t="shared" ref="AO13" si="3">COUNTIF($F13:$AJ16,"=Р")</f>
        <v>12</v>
      </c>
      <c r="AP13" s="311">
        <f>COUNTIF($F13:$AJ16,"=ВВ")</f>
        <v>8</v>
      </c>
      <c r="AQ13" s="311">
        <f>COUNTIF($F13:$AJ16,"=В")</f>
        <v>0</v>
      </c>
      <c r="AR13" s="241">
        <f>COUNTIF($F13:$AJ16,"=НА")</f>
        <v>0</v>
      </c>
      <c r="AS13" s="241">
        <f>COUNTIF(F13:AJ16,"=ТН")</f>
        <v>0</v>
      </c>
      <c r="AT13" s="241">
        <f>COUNTIF($F13:$AJ16,"=ВД")</f>
        <v>0</v>
      </c>
      <c r="AU13" s="241">
        <f>COUNTIF($F13:$AJ16,"=ВП")</f>
        <v>0</v>
      </c>
      <c r="AV13" s="241">
        <f>COUNTIF($F13:$AJ16,"=ДД")</f>
        <v>0</v>
      </c>
      <c r="AW13" s="241">
        <f>COUNTIF($F13:$AJ16,"=П")</f>
        <v>0</v>
      </c>
      <c r="AX13" s="241">
        <f>COUNTIF($F13:$AJ16,"=ПР")</f>
        <v>0</v>
      </c>
      <c r="AY13" s="316">
        <f>COUNTIF($F13:$AJ16,"=І")</f>
        <v>0</v>
      </c>
      <c r="AZ13" s="316">
        <f>COUNTIF($F13:$AJ16,"=НЗ")</f>
        <v>8</v>
      </c>
      <c r="BA13" s="318">
        <f>IF(C13&gt;1,Графік!$P$36,"")</f>
        <v>160</v>
      </c>
    </row>
    <row r="14" spans="1:53" ht="15" customHeight="1" x14ac:dyDescent="0.2">
      <c r="A14" s="293"/>
      <c r="B14" s="296"/>
      <c r="C14" s="299"/>
      <c r="D14" s="325"/>
      <c r="E14" s="146"/>
      <c r="F14" s="96">
        <v>6</v>
      </c>
      <c r="G14" s="97" t="str">
        <f t="shared" ref="G14:V14" si="4">IF(G13="Р",8,"")</f>
        <v/>
      </c>
      <c r="H14" s="97" t="str">
        <f t="shared" si="4"/>
        <v/>
      </c>
      <c r="I14" s="97" t="str">
        <f t="shared" si="4"/>
        <v/>
      </c>
      <c r="J14" s="97" t="str">
        <f t="shared" si="4"/>
        <v/>
      </c>
      <c r="K14" s="97">
        <v>6</v>
      </c>
      <c r="L14" s="97">
        <v>5</v>
      </c>
      <c r="M14" s="97">
        <v>6</v>
      </c>
      <c r="N14" s="97" t="str">
        <f t="shared" si="4"/>
        <v/>
      </c>
      <c r="O14" s="97" t="str">
        <f t="shared" si="4"/>
        <v/>
      </c>
      <c r="P14" s="97" t="str">
        <f t="shared" si="4"/>
        <v/>
      </c>
      <c r="Q14" s="97">
        <v>6</v>
      </c>
      <c r="R14" s="97" t="str">
        <f t="shared" si="4"/>
        <v/>
      </c>
      <c r="S14" s="97">
        <v>6</v>
      </c>
      <c r="T14" s="97">
        <v>6</v>
      </c>
      <c r="U14" s="97" t="str">
        <f t="shared" si="4"/>
        <v/>
      </c>
      <c r="V14" s="97" t="str">
        <f t="shared" si="4"/>
        <v/>
      </c>
      <c r="W14" s="97">
        <v>6</v>
      </c>
      <c r="X14" s="160">
        <v>6</v>
      </c>
      <c r="Y14" s="97"/>
      <c r="Z14" s="160"/>
      <c r="AA14" s="97"/>
      <c r="AB14" s="97"/>
      <c r="AC14" s="97"/>
      <c r="AD14" s="179"/>
      <c r="AE14" s="97"/>
      <c r="AF14" s="97"/>
      <c r="AG14" s="97"/>
      <c r="AH14" s="97"/>
      <c r="AI14" s="97"/>
      <c r="AJ14" s="98"/>
      <c r="AK14" s="321"/>
      <c r="AL14" s="279"/>
      <c r="AM14" s="305"/>
      <c r="AN14" s="308"/>
      <c r="AO14" s="311"/>
      <c r="AP14" s="311"/>
      <c r="AQ14" s="311"/>
      <c r="AR14" s="241"/>
      <c r="AS14" s="241"/>
      <c r="AT14" s="241"/>
      <c r="AU14" s="241"/>
      <c r="AV14" s="241"/>
      <c r="AW14" s="241"/>
      <c r="AX14" s="241"/>
      <c r="AY14" s="316"/>
      <c r="AZ14" s="316"/>
      <c r="BA14" s="319"/>
    </row>
    <row r="15" spans="1:53" ht="15" customHeight="1" x14ac:dyDescent="0.2">
      <c r="A15" s="293"/>
      <c r="B15" s="296"/>
      <c r="C15" s="299"/>
      <c r="D15" s="325"/>
      <c r="E15" s="146"/>
      <c r="F15" s="100" t="str">
        <f t="shared" ref="F15:W15" si="5">IF(F16&gt;0,"НУ","")</f>
        <v/>
      </c>
      <c r="G15" s="101" t="str">
        <f t="shared" si="5"/>
        <v/>
      </c>
      <c r="H15" s="101" t="str">
        <f t="shared" si="5"/>
        <v/>
      </c>
      <c r="I15" s="101" t="str">
        <f t="shared" si="5"/>
        <v/>
      </c>
      <c r="J15" s="101" t="str">
        <f t="shared" si="5"/>
        <v/>
      </c>
      <c r="K15" s="101" t="str">
        <f t="shared" si="5"/>
        <v/>
      </c>
      <c r="L15" s="101" t="str">
        <f t="shared" si="5"/>
        <v/>
      </c>
      <c r="M15" s="101" t="str">
        <f t="shared" si="5"/>
        <v/>
      </c>
      <c r="N15" s="101" t="str">
        <f t="shared" si="5"/>
        <v/>
      </c>
      <c r="O15" s="101" t="str">
        <f t="shared" si="5"/>
        <v/>
      </c>
      <c r="P15" s="101" t="str">
        <f t="shared" si="5"/>
        <v/>
      </c>
      <c r="Q15" s="101" t="str">
        <f t="shared" si="5"/>
        <v/>
      </c>
      <c r="R15" s="101" t="str">
        <f t="shared" si="5"/>
        <v/>
      </c>
      <c r="S15" s="101" t="str">
        <f t="shared" si="5"/>
        <v/>
      </c>
      <c r="T15" s="101" t="str">
        <f t="shared" si="5"/>
        <v/>
      </c>
      <c r="U15" s="101" t="str">
        <f t="shared" si="5"/>
        <v/>
      </c>
      <c r="V15" s="101" t="str">
        <f t="shared" si="5"/>
        <v/>
      </c>
      <c r="W15" s="101" t="str">
        <f t="shared" si="5"/>
        <v/>
      </c>
      <c r="X15" s="102"/>
      <c r="Y15" s="101"/>
      <c r="Z15" s="102"/>
      <c r="AA15" s="101"/>
      <c r="AB15" s="101"/>
      <c r="AC15" s="101"/>
      <c r="AD15" s="180"/>
      <c r="AE15" s="101"/>
      <c r="AF15" s="101"/>
      <c r="AG15" s="101"/>
      <c r="AH15" s="101" t="str">
        <f t="shared" ref="AH15:AJ43" si="6">IF(AH16&gt;0,"НУ","")</f>
        <v/>
      </c>
      <c r="AI15" s="101" t="str">
        <f t="shared" si="6"/>
        <v/>
      </c>
      <c r="AJ15" s="130" t="str">
        <f t="shared" si="6"/>
        <v/>
      </c>
      <c r="AK15" s="321"/>
      <c r="AL15" s="279"/>
      <c r="AM15" s="305"/>
      <c r="AN15" s="308"/>
      <c r="AO15" s="311"/>
      <c r="AP15" s="311"/>
      <c r="AQ15" s="311"/>
      <c r="AR15" s="241"/>
      <c r="AS15" s="241"/>
      <c r="AT15" s="241"/>
      <c r="AU15" s="241"/>
      <c r="AV15" s="241"/>
      <c r="AW15" s="241"/>
      <c r="AX15" s="241"/>
      <c r="AY15" s="316"/>
      <c r="AZ15" s="316"/>
      <c r="BA15" s="319"/>
    </row>
    <row r="16" spans="1:53" ht="15" customHeight="1" thickBot="1" x14ac:dyDescent="0.25">
      <c r="A16" s="294"/>
      <c r="B16" s="297"/>
      <c r="C16" s="300"/>
      <c r="D16" s="326"/>
      <c r="E16" s="147"/>
      <c r="F16" s="105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94"/>
      <c r="Y16" s="106"/>
      <c r="Z16" s="194"/>
      <c r="AA16" s="106"/>
      <c r="AB16" s="106"/>
      <c r="AC16" s="106"/>
      <c r="AD16" s="181"/>
      <c r="AE16" s="106"/>
      <c r="AF16" s="106"/>
      <c r="AG16" s="106"/>
      <c r="AH16" s="106"/>
      <c r="AI16" s="106"/>
      <c r="AJ16" s="107"/>
      <c r="AK16" s="322"/>
      <c r="AL16" s="280"/>
      <c r="AM16" s="306"/>
      <c r="AN16" s="309"/>
      <c r="AO16" s="312"/>
      <c r="AP16" s="312"/>
      <c r="AQ16" s="312"/>
      <c r="AR16" s="242"/>
      <c r="AS16" s="242"/>
      <c r="AT16" s="242"/>
      <c r="AU16" s="242"/>
      <c r="AV16" s="242"/>
      <c r="AW16" s="242"/>
      <c r="AX16" s="242"/>
      <c r="AY16" s="317"/>
      <c r="AZ16" s="317"/>
      <c r="BA16" s="320"/>
    </row>
    <row r="17" spans="1:53" ht="15" customHeight="1" x14ac:dyDescent="0.2">
      <c r="A17" s="292">
        <v>3</v>
      </c>
      <c r="B17" s="295" t="str">
        <f>IFERROR(VLOOKUP($C17,Списки!$A$1:$C$4003,2,0),"")</f>
        <v/>
      </c>
      <c r="C17" s="365"/>
      <c r="D17" s="324" t="str">
        <f>IFERROR(VLOOKUP($C17,Списки!$A$1:$C$4003,3,0),"")</f>
        <v/>
      </c>
      <c r="E17" s="145"/>
      <c r="F17" s="92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59"/>
      <c r="Y17" s="124"/>
      <c r="Z17" s="159"/>
      <c r="AA17" s="124"/>
      <c r="AB17" s="124"/>
      <c r="AC17" s="124"/>
      <c r="AD17" s="188"/>
      <c r="AE17" s="124"/>
      <c r="AF17" s="124"/>
      <c r="AG17" s="124"/>
      <c r="AH17" s="124"/>
      <c r="AI17" s="124"/>
      <c r="AJ17" s="125"/>
      <c r="AK17" s="321">
        <f ca="1">SUMIF($F17:$AJ20,"Р",$F18:$AJ18)</f>
        <v>0</v>
      </c>
      <c r="AL17" s="279">
        <f ca="1">SUMIF($F19:$AJ20,"НУ",$F20:$AJ20)</f>
        <v>0</v>
      </c>
      <c r="AM17" s="305">
        <f ca="1">SUMIF(F17:AJ20,"РВ",F18:AJ18)</f>
        <v>0</v>
      </c>
      <c r="AN17" s="308">
        <f ca="1">AK17+AL17+AM17</f>
        <v>0</v>
      </c>
      <c r="AO17" s="310">
        <f t="shared" ref="AO17" si="7">COUNTIF($F17:$AJ20,"=Р")</f>
        <v>0</v>
      </c>
      <c r="AP17" s="311">
        <f>COUNTIF($F17:$AJ20,"=ВВ")</f>
        <v>0</v>
      </c>
      <c r="AQ17" s="311">
        <f>COUNTIF($F17:$AJ20,"=В")</f>
        <v>0</v>
      </c>
      <c r="AR17" s="241">
        <f>COUNTIF($F17:$AJ20,"=НА")</f>
        <v>0</v>
      </c>
      <c r="AS17" s="241">
        <f>COUNTIF(F17:AJ20,"=ТН")</f>
        <v>0</v>
      </c>
      <c r="AT17" s="241">
        <f>COUNTIF($F17:$AJ20,"=ВД")</f>
        <v>0</v>
      </c>
      <c r="AU17" s="241">
        <f>COUNTIF($F17:$AJ20,"=ВП")</f>
        <v>0</v>
      </c>
      <c r="AV17" s="241">
        <f>COUNTIF($F17:$AJ20,"=ДД")</f>
        <v>0</v>
      </c>
      <c r="AW17" s="241">
        <f>COUNTIF($F17:$AJ20,"=П")</f>
        <v>0</v>
      </c>
      <c r="AX17" s="241">
        <f>COUNTIF($F17:$AJ20,"=ПР")</f>
        <v>0</v>
      </c>
      <c r="AY17" s="316">
        <f>COUNTIF($F17:$AJ20,"=І")</f>
        <v>0</v>
      </c>
      <c r="AZ17" s="316">
        <f>COUNTIF($F17:$AJ20,"=НЗ")</f>
        <v>0</v>
      </c>
      <c r="BA17" s="318" t="str">
        <f>IF(C17&gt;1,Графік!$P$36,"")</f>
        <v/>
      </c>
    </row>
    <row r="18" spans="1:53" ht="15" customHeight="1" x14ac:dyDescent="0.2">
      <c r="A18" s="293"/>
      <c r="B18" s="296"/>
      <c r="C18" s="299"/>
      <c r="D18" s="325"/>
      <c r="E18" s="146"/>
      <c r="F18" s="96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160"/>
      <c r="Y18" s="97"/>
      <c r="Z18" s="160"/>
      <c r="AA18" s="97"/>
      <c r="AB18" s="97"/>
      <c r="AC18" s="97"/>
      <c r="AD18" s="179"/>
      <c r="AE18" s="97"/>
      <c r="AF18" s="97"/>
      <c r="AG18" s="97"/>
      <c r="AH18" s="97"/>
      <c r="AI18" s="97"/>
      <c r="AJ18" s="98"/>
      <c r="AK18" s="321"/>
      <c r="AL18" s="279"/>
      <c r="AM18" s="305"/>
      <c r="AN18" s="308"/>
      <c r="AO18" s="311"/>
      <c r="AP18" s="311"/>
      <c r="AQ18" s="311"/>
      <c r="AR18" s="241"/>
      <c r="AS18" s="241"/>
      <c r="AT18" s="241"/>
      <c r="AU18" s="241"/>
      <c r="AV18" s="241"/>
      <c r="AW18" s="241"/>
      <c r="AX18" s="241"/>
      <c r="AY18" s="316"/>
      <c r="AZ18" s="316"/>
      <c r="BA18" s="319"/>
    </row>
    <row r="19" spans="1:53" ht="15" customHeight="1" x14ac:dyDescent="0.2">
      <c r="A19" s="293"/>
      <c r="B19" s="296"/>
      <c r="C19" s="299"/>
      <c r="D19" s="325"/>
      <c r="E19" s="146"/>
      <c r="F19" s="100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2"/>
      <c r="Y19" s="101"/>
      <c r="Z19" s="102"/>
      <c r="AA19" s="101"/>
      <c r="AB19" s="101"/>
      <c r="AC19" s="101"/>
      <c r="AD19" s="180"/>
      <c r="AE19" s="101"/>
      <c r="AF19" s="101"/>
      <c r="AG19" s="101"/>
      <c r="AH19" s="101" t="str">
        <f t="shared" si="6"/>
        <v/>
      </c>
      <c r="AI19" s="101" t="str">
        <f t="shared" si="6"/>
        <v/>
      </c>
      <c r="AJ19" s="130" t="str">
        <f t="shared" si="6"/>
        <v/>
      </c>
      <c r="AK19" s="321"/>
      <c r="AL19" s="279"/>
      <c r="AM19" s="305"/>
      <c r="AN19" s="308"/>
      <c r="AO19" s="311"/>
      <c r="AP19" s="311"/>
      <c r="AQ19" s="311"/>
      <c r="AR19" s="241"/>
      <c r="AS19" s="241"/>
      <c r="AT19" s="241"/>
      <c r="AU19" s="241"/>
      <c r="AV19" s="241"/>
      <c r="AW19" s="241"/>
      <c r="AX19" s="241"/>
      <c r="AY19" s="316"/>
      <c r="AZ19" s="316"/>
      <c r="BA19" s="319"/>
    </row>
    <row r="20" spans="1:53" ht="15" customHeight="1" thickBot="1" x14ac:dyDescent="0.25">
      <c r="A20" s="294"/>
      <c r="B20" s="297"/>
      <c r="C20" s="300"/>
      <c r="D20" s="326"/>
      <c r="E20" s="147"/>
      <c r="F20" s="105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94"/>
      <c r="Y20" s="106"/>
      <c r="Z20" s="194"/>
      <c r="AA20" s="106"/>
      <c r="AB20" s="106"/>
      <c r="AC20" s="106"/>
      <c r="AD20" s="181"/>
      <c r="AE20" s="106"/>
      <c r="AF20" s="106"/>
      <c r="AG20" s="106"/>
      <c r="AH20" s="106"/>
      <c r="AI20" s="106"/>
      <c r="AJ20" s="107"/>
      <c r="AK20" s="322"/>
      <c r="AL20" s="280"/>
      <c r="AM20" s="306"/>
      <c r="AN20" s="309"/>
      <c r="AO20" s="312"/>
      <c r="AP20" s="312"/>
      <c r="AQ20" s="312"/>
      <c r="AR20" s="242"/>
      <c r="AS20" s="242"/>
      <c r="AT20" s="242"/>
      <c r="AU20" s="242"/>
      <c r="AV20" s="242"/>
      <c r="AW20" s="242"/>
      <c r="AX20" s="242"/>
      <c r="AY20" s="317"/>
      <c r="AZ20" s="317"/>
      <c r="BA20" s="320"/>
    </row>
    <row r="21" spans="1:53" ht="15" customHeight="1" x14ac:dyDescent="0.2">
      <c r="A21" s="292">
        <v>4</v>
      </c>
      <c r="B21" s="295" t="str">
        <f>IFERROR(VLOOKUP($C21,Списки!$A$1:$C$4003,2,0),"")</f>
        <v/>
      </c>
      <c r="C21" s="365"/>
      <c r="D21" s="324" t="str">
        <f>IFERROR(VLOOKUP($C21,Списки!$A$1:$C$4003,3,0),"")</f>
        <v/>
      </c>
      <c r="E21" s="145"/>
      <c r="F21" s="92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59"/>
      <c r="Y21" s="124"/>
      <c r="Z21" s="159"/>
      <c r="AA21" s="124"/>
      <c r="AB21" s="124"/>
      <c r="AC21" s="124"/>
      <c r="AD21" s="188"/>
      <c r="AE21" s="124"/>
      <c r="AF21" s="124"/>
      <c r="AG21" s="124"/>
      <c r="AH21" s="124"/>
      <c r="AI21" s="124"/>
      <c r="AJ21" s="125"/>
      <c r="AK21" s="321">
        <f ca="1">SUMIF($F21:$AJ24,"Р",$F22:$AJ22)</f>
        <v>0</v>
      </c>
      <c r="AL21" s="279">
        <f ca="1">SUMIF($F23:$AJ24,"НУ",$F24:$AJ24)</f>
        <v>0</v>
      </c>
      <c r="AM21" s="305">
        <f ca="1">SUMIF(F21:AJ24,"РВ",F22:AJ22)</f>
        <v>0</v>
      </c>
      <c r="AN21" s="308">
        <f ca="1">AK21+AL21+AM21</f>
        <v>0</v>
      </c>
      <c r="AO21" s="310">
        <f t="shared" ref="AO21" si="8">COUNTIF($F21:$AJ24,"=Р")</f>
        <v>0</v>
      </c>
      <c r="AP21" s="311">
        <f>COUNTIF($F21:$AJ24,"=ВВ")</f>
        <v>0</v>
      </c>
      <c r="AQ21" s="311">
        <f>COUNTIF($F21:$AJ24,"=В")</f>
        <v>0</v>
      </c>
      <c r="AR21" s="241">
        <f>COUNTIF($F21:$AJ24,"=НА")</f>
        <v>0</v>
      </c>
      <c r="AS21" s="241">
        <f>COUNTIF(F21:AJ24,"=ТН")</f>
        <v>0</v>
      </c>
      <c r="AT21" s="241">
        <f>COUNTIF($F21:$AJ24,"=ВД")</f>
        <v>0</v>
      </c>
      <c r="AU21" s="241">
        <f>COUNTIF($F21:$AJ24,"=ВП")</f>
        <v>0</v>
      </c>
      <c r="AV21" s="241">
        <f>COUNTIF($F21:$AJ24,"=ДД")</f>
        <v>0</v>
      </c>
      <c r="AW21" s="241">
        <f>COUNTIF($F21:$AJ24,"=П")</f>
        <v>0</v>
      </c>
      <c r="AX21" s="241">
        <f>COUNTIF($F21:$AJ24,"=ПР")</f>
        <v>0</v>
      </c>
      <c r="AY21" s="316">
        <f>COUNTIF($F21:$AJ24,"=І")</f>
        <v>0</v>
      </c>
      <c r="AZ21" s="316">
        <f>COUNTIF($F21:$AJ24,"=НЗ")</f>
        <v>0</v>
      </c>
      <c r="BA21" s="318" t="str">
        <f>IF(C21&gt;1,Графік!$P$36,"")</f>
        <v/>
      </c>
    </row>
    <row r="22" spans="1:53" ht="15" customHeight="1" x14ac:dyDescent="0.2">
      <c r="A22" s="293"/>
      <c r="B22" s="296"/>
      <c r="C22" s="299"/>
      <c r="D22" s="325"/>
      <c r="E22" s="146"/>
      <c r="F22" s="96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160"/>
      <c r="Y22" s="97"/>
      <c r="Z22" s="160"/>
      <c r="AA22" s="97"/>
      <c r="AB22" s="97"/>
      <c r="AC22" s="97"/>
      <c r="AD22" s="179"/>
      <c r="AE22" s="97"/>
      <c r="AF22" s="97"/>
      <c r="AG22" s="97"/>
      <c r="AH22" s="97"/>
      <c r="AI22" s="97"/>
      <c r="AJ22" s="98"/>
      <c r="AK22" s="321"/>
      <c r="AL22" s="279"/>
      <c r="AM22" s="305"/>
      <c r="AN22" s="308"/>
      <c r="AO22" s="311"/>
      <c r="AP22" s="311"/>
      <c r="AQ22" s="311"/>
      <c r="AR22" s="241"/>
      <c r="AS22" s="241"/>
      <c r="AT22" s="241"/>
      <c r="AU22" s="241"/>
      <c r="AV22" s="241"/>
      <c r="AW22" s="241"/>
      <c r="AX22" s="241"/>
      <c r="AY22" s="316"/>
      <c r="AZ22" s="316"/>
      <c r="BA22" s="319"/>
    </row>
    <row r="23" spans="1:53" ht="15" customHeight="1" x14ac:dyDescent="0.2">
      <c r="A23" s="293"/>
      <c r="B23" s="296"/>
      <c r="C23" s="299"/>
      <c r="D23" s="325"/>
      <c r="E23" s="146"/>
      <c r="F23" s="100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2"/>
      <c r="Y23" s="101"/>
      <c r="Z23" s="102"/>
      <c r="AA23" s="101"/>
      <c r="AB23" s="101"/>
      <c r="AC23" s="101"/>
      <c r="AD23" s="180"/>
      <c r="AE23" s="101"/>
      <c r="AF23" s="101"/>
      <c r="AG23" s="101"/>
      <c r="AH23" s="101" t="str">
        <f t="shared" si="6"/>
        <v/>
      </c>
      <c r="AI23" s="101" t="str">
        <f t="shared" si="6"/>
        <v/>
      </c>
      <c r="AJ23" s="130" t="str">
        <f t="shared" si="6"/>
        <v/>
      </c>
      <c r="AK23" s="321"/>
      <c r="AL23" s="279"/>
      <c r="AM23" s="305"/>
      <c r="AN23" s="308"/>
      <c r="AO23" s="311"/>
      <c r="AP23" s="311"/>
      <c r="AQ23" s="311"/>
      <c r="AR23" s="241"/>
      <c r="AS23" s="241"/>
      <c r="AT23" s="241"/>
      <c r="AU23" s="241"/>
      <c r="AV23" s="241"/>
      <c r="AW23" s="241"/>
      <c r="AX23" s="241"/>
      <c r="AY23" s="316"/>
      <c r="AZ23" s="316"/>
      <c r="BA23" s="319"/>
    </row>
    <row r="24" spans="1:53" ht="15" customHeight="1" thickBot="1" x14ac:dyDescent="0.25">
      <c r="A24" s="294"/>
      <c r="B24" s="297"/>
      <c r="C24" s="300"/>
      <c r="D24" s="326"/>
      <c r="E24" s="147"/>
      <c r="F24" s="105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94"/>
      <c r="Y24" s="106"/>
      <c r="Z24" s="194"/>
      <c r="AA24" s="106"/>
      <c r="AB24" s="106"/>
      <c r="AC24" s="106"/>
      <c r="AD24" s="181"/>
      <c r="AE24" s="106"/>
      <c r="AF24" s="106"/>
      <c r="AG24" s="106"/>
      <c r="AH24" s="106"/>
      <c r="AI24" s="106"/>
      <c r="AJ24" s="107"/>
      <c r="AK24" s="322"/>
      <c r="AL24" s="280"/>
      <c r="AM24" s="306"/>
      <c r="AN24" s="309"/>
      <c r="AO24" s="312"/>
      <c r="AP24" s="312"/>
      <c r="AQ24" s="312"/>
      <c r="AR24" s="242"/>
      <c r="AS24" s="242"/>
      <c r="AT24" s="242"/>
      <c r="AU24" s="242"/>
      <c r="AV24" s="242"/>
      <c r="AW24" s="242"/>
      <c r="AX24" s="242"/>
      <c r="AY24" s="317"/>
      <c r="AZ24" s="317"/>
      <c r="BA24" s="320"/>
    </row>
    <row r="25" spans="1:53" ht="15" customHeight="1" x14ac:dyDescent="0.2">
      <c r="A25" s="292">
        <v>5</v>
      </c>
      <c r="B25" s="295" t="str">
        <f>IFERROR(VLOOKUP($C25,Списки!$A$1:$C$4003,2,0),"")</f>
        <v/>
      </c>
      <c r="C25" s="365"/>
      <c r="D25" s="324" t="str">
        <f>IFERROR(VLOOKUP($C25,Списки!$A$1:$C$4003,3,0),"")</f>
        <v/>
      </c>
      <c r="E25" s="145"/>
      <c r="F25" s="92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59"/>
      <c r="Y25" s="124"/>
      <c r="Z25" s="159"/>
      <c r="AA25" s="124"/>
      <c r="AB25" s="124"/>
      <c r="AC25" s="124"/>
      <c r="AD25" s="188"/>
      <c r="AE25" s="124"/>
      <c r="AF25" s="124"/>
      <c r="AG25" s="124"/>
      <c r="AH25" s="124"/>
      <c r="AI25" s="124"/>
      <c r="AJ25" s="125"/>
      <c r="AK25" s="321">
        <f ca="1">SUMIF($F25:$AJ28,"Р",$F26:$AJ26)</f>
        <v>0</v>
      </c>
      <c r="AL25" s="279">
        <f ca="1">SUMIF($F27:$AJ28,"НУ",$F28:$AJ28)</f>
        <v>0</v>
      </c>
      <c r="AM25" s="305">
        <f ca="1">SUMIF(F25:AJ28,"РВ",F26:AJ26)</f>
        <v>0</v>
      </c>
      <c r="AN25" s="308">
        <f ca="1">AK25+AL25+AM25</f>
        <v>0</v>
      </c>
      <c r="AO25" s="310">
        <f t="shared" ref="AO25" si="9">COUNTIF($F25:$AJ28,"=Р")</f>
        <v>0</v>
      </c>
      <c r="AP25" s="311">
        <f>COUNTIF($F25:$AJ28,"=ВВ")</f>
        <v>0</v>
      </c>
      <c r="AQ25" s="311">
        <f>COUNTIF($F25:$AJ28,"=В")</f>
        <v>0</v>
      </c>
      <c r="AR25" s="241">
        <f>COUNTIF($F25:$AJ28,"=НА")</f>
        <v>0</v>
      </c>
      <c r="AS25" s="241">
        <f>COUNTIF(F25:AJ28,"=ТН")</f>
        <v>0</v>
      </c>
      <c r="AT25" s="241">
        <f>COUNTIF($F25:$AJ28,"=ВД")</f>
        <v>0</v>
      </c>
      <c r="AU25" s="241">
        <f>COUNTIF($F25:$AJ28,"=ВП")</f>
        <v>0</v>
      </c>
      <c r="AV25" s="241">
        <f>COUNTIF($F25:$AJ28,"=ДД")</f>
        <v>0</v>
      </c>
      <c r="AW25" s="241">
        <f>COUNTIF($F25:$AJ28,"=П")</f>
        <v>0</v>
      </c>
      <c r="AX25" s="241">
        <f>COUNTIF($F25:$AJ28,"=ПР")</f>
        <v>0</v>
      </c>
      <c r="AY25" s="316">
        <f>COUNTIF($F25:$AJ28,"=І")</f>
        <v>0</v>
      </c>
      <c r="AZ25" s="316">
        <f>COUNTIF($F25:$AJ28,"=НЗ")</f>
        <v>0</v>
      </c>
      <c r="BA25" s="318" t="str">
        <f>IF(C25&gt;1,Графік!$P$36,"")</f>
        <v/>
      </c>
    </row>
    <row r="26" spans="1:53" ht="15" customHeight="1" x14ac:dyDescent="0.2">
      <c r="A26" s="293"/>
      <c r="B26" s="296"/>
      <c r="C26" s="299"/>
      <c r="D26" s="325"/>
      <c r="E26" s="146"/>
      <c r="F26" s="96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160"/>
      <c r="Y26" s="97"/>
      <c r="Z26" s="160"/>
      <c r="AA26" s="97"/>
      <c r="AB26" s="97"/>
      <c r="AC26" s="97"/>
      <c r="AD26" s="179"/>
      <c r="AE26" s="97"/>
      <c r="AF26" s="97"/>
      <c r="AG26" s="97"/>
      <c r="AH26" s="97"/>
      <c r="AI26" s="97"/>
      <c r="AJ26" s="98"/>
      <c r="AK26" s="321"/>
      <c r="AL26" s="279"/>
      <c r="AM26" s="305"/>
      <c r="AN26" s="308"/>
      <c r="AO26" s="311"/>
      <c r="AP26" s="311"/>
      <c r="AQ26" s="311"/>
      <c r="AR26" s="241"/>
      <c r="AS26" s="241"/>
      <c r="AT26" s="241"/>
      <c r="AU26" s="241"/>
      <c r="AV26" s="241"/>
      <c r="AW26" s="241"/>
      <c r="AX26" s="241"/>
      <c r="AY26" s="316"/>
      <c r="AZ26" s="316"/>
      <c r="BA26" s="319"/>
    </row>
    <row r="27" spans="1:53" ht="15" customHeight="1" x14ac:dyDescent="0.2">
      <c r="A27" s="293"/>
      <c r="B27" s="296"/>
      <c r="C27" s="299"/>
      <c r="D27" s="325"/>
      <c r="E27" s="146"/>
      <c r="F27" s="100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2"/>
      <c r="Y27" s="101"/>
      <c r="Z27" s="102"/>
      <c r="AA27" s="101"/>
      <c r="AB27" s="101"/>
      <c r="AC27" s="101"/>
      <c r="AD27" s="180"/>
      <c r="AE27" s="101"/>
      <c r="AF27" s="101"/>
      <c r="AG27" s="101"/>
      <c r="AH27" s="101" t="str">
        <f t="shared" si="6"/>
        <v/>
      </c>
      <c r="AI27" s="101" t="str">
        <f t="shared" si="6"/>
        <v/>
      </c>
      <c r="AJ27" s="130" t="str">
        <f t="shared" si="6"/>
        <v/>
      </c>
      <c r="AK27" s="321"/>
      <c r="AL27" s="279"/>
      <c r="AM27" s="305"/>
      <c r="AN27" s="308"/>
      <c r="AO27" s="311"/>
      <c r="AP27" s="311"/>
      <c r="AQ27" s="311"/>
      <c r="AR27" s="241"/>
      <c r="AS27" s="241"/>
      <c r="AT27" s="241"/>
      <c r="AU27" s="241"/>
      <c r="AV27" s="241"/>
      <c r="AW27" s="241"/>
      <c r="AX27" s="241"/>
      <c r="AY27" s="316"/>
      <c r="AZ27" s="316"/>
      <c r="BA27" s="319"/>
    </row>
    <row r="28" spans="1:53" ht="15" customHeight="1" thickBot="1" x14ac:dyDescent="0.25">
      <c r="A28" s="294"/>
      <c r="B28" s="297"/>
      <c r="C28" s="300"/>
      <c r="D28" s="326"/>
      <c r="E28" s="147"/>
      <c r="F28" s="105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94"/>
      <c r="Y28" s="106"/>
      <c r="Z28" s="194"/>
      <c r="AA28" s="106"/>
      <c r="AB28" s="106"/>
      <c r="AC28" s="106"/>
      <c r="AD28" s="181"/>
      <c r="AE28" s="106"/>
      <c r="AF28" s="106"/>
      <c r="AG28" s="106"/>
      <c r="AH28" s="106"/>
      <c r="AI28" s="106"/>
      <c r="AJ28" s="107"/>
      <c r="AK28" s="322"/>
      <c r="AL28" s="280"/>
      <c r="AM28" s="306"/>
      <c r="AN28" s="309"/>
      <c r="AO28" s="312"/>
      <c r="AP28" s="312"/>
      <c r="AQ28" s="312"/>
      <c r="AR28" s="242"/>
      <c r="AS28" s="242"/>
      <c r="AT28" s="242"/>
      <c r="AU28" s="242"/>
      <c r="AV28" s="242"/>
      <c r="AW28" s="242"/>
      <c r="AX28" s="242"/>
      <c r="AY28" s="317"/>
      <c r="AZ28" s="317"/>
      <c r="BA28" s="320"/>
    </row>
    <row r="29" spans="1:53" ht="15" customHeight="1" x14ac:dyDescent="0.2">
      <c r="A29" s="292">
        <v>6</v>
      </c>
      <c r="B29" s="295" t="str">
        <f>IFERROR(VLOOKUP($C29,Списки!$A$1:$C$4003,2,0),"")</f>
        <v/>
      </c>
      <c r="C29" s="323"/>
      <c r="D29" s="324" t="str">
        <f>IFERROR(VLOOKUP($C29,Списки!$A$1:$C$4003,3,0),"")</f>
        <v/>
      </c>
      <c r="E29" s="145"/>
      <c r="F29" s="92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59"/>
      <c r="Y29" s="124"/>
      <c r="Z29" s="159"/>
      <c r="AA29" s="124"/>
      <c r="AB29" s="124"/>
      <c r="AC29" s="124"/>
      <c r="AD29" s="188"/>
      <c r="AE29" s="124"/>
      <c r="AF29" s="124"/>
      <c r="AG29" s="124"/>
      <c r="AH29" s="124"/>
      <c r="AI29" s="124"/>
      <c r="AJ29" s="125"/>
      <c r="AK29" s="321">
        <f ca="1">SUMIF($F29:$AJ32,"Р",$F30:$AJ30)</f>
        <v>0</v>
      </c>
      <c r="AL29" s="279">
        <f ca="1">SUMIF($F31:$AJ32,"НУ",$F32:$AJ32)</f>
        <v>0</v>
      </c>
      <c r="AM29" s="305">
        <f ca="1">SUMIF(F29:AJ32,"РВ",F30:AJ30)</f>
        <v>0</v>
      </c>
      <c r="AN29" s="308">
        <f ca="1">AK29+AL29+AM29</f>
        <v>0</v>
      </c>
      <c r="AO29" s="310">
        <f t="shared" ref="AO29" si="10">COUNTIF($F29:$AJ32,"=Р")</f>
        <v>0</v>
      </c>
      <c r="AP29" s="311">
        <f>COUNTIF($F29:$AJ32,"=ВВ")</f>
        <v>0</v>
      </c>
      <c r="AQ29" s="311">
        <f>COUNTIF($F29:$AJ32,"=В")</f>
        <v>0</v>
      </c>
      <c r="AR29" s="241">
        <f>COUNTIF($F29:$AJ32,"=НА")</f>
        <v>0</v>
      </c>
      <c r="AS29" s="241">
        <f>COUNTIF(F29:AJ32,"=ТН")</f>
        <v>0</v>
      </c>
      <c r="AT29" s="241">
        <f>COUNTIF($F29:$AJ32,"=ВД")</f>
        <v>0</v>
      </c>
      <c r="AU29" s="241">
        <f>COUNTIF($F29:$AJ32,"=ВП")</f>
        <v>0</v>
      </c>
      <c r="AV29" s="241">
        <f>COUNTIF($F29:$AJ32,"=ДД")</f>
        <v>0</v>
      </c>
      <c r="AW29" s="241">
        <f>COUNTIF($F29:$AJ32,"=П")</f>
        <v>0</v>
      </c>
      <c r="AX29" s="241">
        <f>COUNTIF($F29:$AJ32,"=ПР")</f>
        <v>0</v>
      </c>
      <c r="AY29" s="316">
        <f>COUNTIF($F29:$AJ32,"=І")</f>
        <v>0</v>
      </c>
      <c r="AZ29" s="316">
        <f>COUNTIF($F29:$AJ32,"=НЗ")</f>
        <v>0</v>
      </c>
      <c r="BA29" s="318" t="str">
        <f>IF(C29&gt;1,Графік!$P$36,"")</f>
        <v/>
      </c>
    </row>
    <row r="30" spans="1:53" ht="15" customHeight="1" x14ac:dyDescent="0.2">
      <c r="A30" s="293"/>
      <c r="B30" s="296"/>
      <c r="C30" s="299"/>
      <c r="D30" s="325"/>
      <c r="E30" s="146"/>
      <c r="F30" s="96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160"/>
      <c r="Y30" s="97"/>
      <c r="Z30" s="160"/>
      <c r="AA30" s="97"/>
      <c r="AB30" s="97"/>
      <c r="AC30" s="97"/>
      <c r="AD30" s="179"/>
      <c r="AE30" s="97"/>
      <c r="AF30" s="97"/>
      <c r="AG30" s="97"/>
      <c r="AH30" s="97"/>
      <c r="AI30" s="97"/>
      <c r="AJ30" s="98"/>
      <c r="AK30" s="321"/>
      <c r="AL30" s="279"/>
      <c r="AM30" s="305"/>
      <c r="AN30" s="308"/>
      <c r="AO30" s="311"/>
      <c r="AP30" s="311"/>
      <c r="AQ30" s="311"/>
      <c r="AR30" s="241"/>
      <c r="AS30" s="241"/>
      <c r="AT30" s="241"/>
      <c r="AU30" s="241"/>
      <c r="AV30" s="241"/>
      <c r="AW30" s="241"/>
      <c r="AX30" s="241"/>
      <c r="AY30" s="316"/>
      <c r="AZ30" s="316"/>
      <c r="BA30" s="319"/>
    </row>
    <row r="31" spans="1:53" ht="15" customHeight="1" x14ac:dyDescent="0.2">
      <c r="A31" s="293"/>
      <c r="B31" s="296"/>
      <c r="C31" s="299"/>
      <c r="D31" s="325"/>
      <c r="E31" s="146"/>
      <c r="F31" s="100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2"/>
      <c r="Y31" s="101"/>
      <c r="Z31" s="102"/>
      <c r="AA31" s="101"/>
      <c r="AB31" s="101"/>
      <c r="AC31" s="101"/>
      <c r="AD31" s="180"/>
      <c r="AE31" s="101"/>
      <c r="AF31" s="101"/>
      <c r="AG31" s="101"/>
      <c r="AH31" s="101" t="str">
        <f t="shared" si="6"/>
        <v/>
      </c>
      <c r="AI31" s="101" t="str">
        <f t="shared" si="6"/>
        <v/>
      </c>
      <c r="AJ31" s="130" t="str">
        <f t="shared" si="6"/>
        <v/>
      </c>
      <c r="AK31" s="321"/>
      <c r="AL31" s="279"/>
      <c r="AM31" s="305"/>
      <c r="AN31" s="308"/>
      <c r="AO31" s="311"/>
      <c r="AP31" s="311"/>
      <c r="AQ31" s="311"/>
      <c r="AR31" s="241"/>
      <c r="AS31" s="241"/>
      <c r="AT31" s="241"/>
      <c r="AU31" s="241"/>
      <c r="AV31" s="241"/>
      <c r="AW31" s="241"/>
      <c r="AX31" s="241"/>
      <c r="AY31" s="316"/>
      <c r="AZ31" s="316"/>
      <c r="BA31" s="319"/>
    </row>
    <row r="32" spans="1:53" ht="15" customHeight="1" thickBot="1" x14ac:dyDescent="0.25">
      <c r="A32" s="294"/>
      <c r="B32" s="297"/>
      <c r="C32" s="300"/>
      <c r="D32" s="326"/>
      <c r="E32" s="147"/>
      <c r="F32" s="105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94"/>
      <c r="Y32" s="106"/>
      <c r="Z32" s="194"/>
      <c r="AA32" s="106"/>
      <c r="AB32" s="106"/>
      <c r="AC32" s="106"/>
      <c r="AD32" s="181"/>
      <c r="AE32" s="106"/>
      <c r="AF32" s="106"/>
      <c r="AG32" s="106"/>
      <c r="AH32" s="106"/>
      <c r="AI32" s="106"/>
      <c r="AJ32" s="107"/>
      <c r="AK32" s="322"/>
      <c r="AL32" s="280"/>
      <c r="AM32" s="306"/>
      <c r="AN32" s="309"/>
      <c r="AO32" s="312"/>
      <c r="AP32" s="312"/>
      <c r="AQ32" s="312"/>
      <c r="AR32" s="242"/>
      <c r="AS32" s="242"/>
      <c r="AT32" s="242"/>
      <c r="AU32" s="242"/>
      <c r="AV32" s="242"/>
      <c r="AW32" s="242"/>
      <c r="AX32" s="242"/>
      <c r="AY32" s="317"/>
      <c r="AZ32" s="317"/>
      <c r="BA32" s="320"/>
    </row>
    <row r="33" spans="1:53" ht="15" customHeight="1" x14ac:dyDescent="0.2">
      <c r="A33" s="292">
        <v>7</v>
      </c>
      <c r="B33" s="295" t="str">
        <f>IFERROR(VLOOKUP($C33,Списки!$A$1:$C$4003,2,0),"")</f>
        <v/>
      </c>
      <c r="C33" s="323"/>
      <c r="D33" s="324" t="str">
        <f>IFERROR(VLOOKUP($C33,Списки!$A$1:$C$4003,3,0),"")</f>
        <v/>
      </c>
      <c r="E33" s="145"/>
      <c r="F33" s="92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59"/>
      <c r="Y33" s="124"/>
      <c r="Z33" s="159"/>
      <c r="AA33" s="124"/>
      <c r="AB33" s="124"/>
      <c r="AC33" s="124"/>
      <c r="AD33" s="188"/>
      <c r="AE33" s="124"/>
      <c r="AF33" s="124"/>
      <c r="AG33" s="124"/>
      <c r="AH33" s="124"/>
      <c r="AI33" s="124"/>
      <c r="AJ33" s="125"/>
      <c r="AK33" s="321">
        <f ca="1">SUMIF($F33:$AJ36,"Р",$F34:$AJ34)</f>
        <v>0</v>
      </c>
      <c r="AL33" s="279">
        <f ca="1">SUMIF($F35:$AJ36,"НУ",$F36:$AJ36)</f>
        <v>0</v>
      </c>
      <c r="AM33" s="305">
        <f ca="1">SUMIF(F33:AJ36,"РВ",F34:AJ34)</f>
        <v>0</v>
      </c>
      <c r="AN33" s="308">
        <f ca="1">AK33+AL33+AM33</f>
        <v>0</v>
      </c>
      <c r="AO33" s="310">
        <f t="shared" ref="AO33" si="11">COUNTIF($F33:$AJ36,"=Р")</f>
        <v>0</v>
      </c>
      <c r="AP33" s="311">
        <f>COUNTIF($F33:$AJ36,"=ВВ")</f>
        <v>0</v>
      </c>
      <c r="AQ33" s="311">
        <f>COUNTIF($F33:$AJ36,"=В")</f>
        <v>0</v>
      </c>
      <c r="AR33" s="241">
        <f>COUNTIF($F33:$AJ36,"=НА")</f>
        <v>0</v>
      </c>
      <c r="AS33" s="241">
        <f>COUNTIF(F33:AJ36,"=ТН")</f>
        <v>0</v>
      </c>
      <c r="AT33" s="241">
        <f>COUNTIF($F33:$AJ36,"=ВД")</f>
        <v>0</v>
      </c>
      <c r="AU33" s="241">
        <f>COUNTIF($F33:$AJ36,"=ВП")</f>
        <v>0</v>
      </c>
      <c r="AV33" s="241">
        <f>COUNTIF($F33:$AJ36,"=ДД")</f>
        <v>0</v>
      </c>
      <c r="AW33" s="241">
        <f>COUNTIF($F33:$AJ36,"=П")</f>
        <v>0</v>
      </c>
      <c r="AX33" s="241">
        <f>COUNTIF($F33:$AJ36,"=ПР")</f>
        <v>0</v>
      </c>
      <c r="AY33" s="316">
        <f>COUNTIF($F33:$AJ36,"=І")</f>
        <v>0</v>
      </c>
      <c r="AZ33" s="316">
        <f>COUNTIF($F33:$AJ36,"=НЗ")</f>
        <v>0</v>
      </c>
      <c r="BA33" s="318" t="str">
        <f>IF(C33&gt;1,Графік!$P$36,"")</f>
        <v/>
      </c>
    </row>
    <row r="34" spans="1:53" ht="15" customHeight="1" x14ac:dyDescent="0.2">
      <c r="A34" s="293"/>
      <c r="B34" s="296"/>
      <c r="C34" s="299"/>
      <c r="D34" s="325"/>
      <c r="E34" s="146"/>
      <c r="F34" s="96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160"/>
      <c r="Y34" s="97"/>
      <c r="Z34" s="160"/>
      <c r="AA34" s="97"/>
      <c r="AB34" s="97"/>
      <c r="AC34" s="97"/>
      <c r="AD34" s="179"/>
      <c r="AE34" s="97"/>
      <c r="AF34" s="97"/>
      <c r="AG34" s="97"/>
      <c r="AH34" s="97"/>
      <c r="AI34" s="97"/>
      <c r="AJ34" s="98"/>
      <c r="AK34" s="321"/>
      <c r="AL34" s="279"/>
      <c r="AM34" s="305"/>
      <c r="AN34" s="308"/>
      <c r="AO34" s="311"/>
      <c r="AP34" s="311"/>
      <c r="AQ34" s="311"/>
      <c r="AR34" s="241"/>
      <c r="AS34" s="241"/>
      <c r="AT34" s="241"/>
      <c r="AU34" s="241"/>
      <c r="AV34" s="241"/>
      <c r="AW34" s="241"/>
      <c r="AX34" s="241"/>
      <c r="AY34" s="316"/>
      <c r="AZ34" s="316"/>
      <c r="BA34" s="319"/>
    </row>
    <row r="35" spans="1:53" ht="15" customHeight="1" x14ac:dyDescent="0.2">
      <c r="A35" s="293"/>
      <c r="B35" s="296"/>
      <c r="C35" s="299"/>
      <c r="D35" s="325"/>
      <c r="E35" s="146"/>
      <c r="F35" s="100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2"/>
      <c r="Y35" s="101"/>
      <c r="Z35" s="102"/>
      <c r="AA35" s="101"/>
      <c r="AB35" s="101"/>
      <c r="AC35" s="101"/>
      <c r="AD35" s="180"/>
      <c r="AE35" s="101"/>
      <c r="AF35" s="101"/>
      <c r="AG35" s="101"/>
      <c r="AH35" s="101" t="str">
        <f t="shared" si="6"/>
        <v/>
      </c>
      <c r="AI35" s="101" t="str">
        <f t="shared" si="6"/>
        <v/>
      </c>
      <c r="AJ35" s="130" t="str">
        <f t="shared" si="6"/>
        <v/>
      </c>
      <c r="AK35" s="321"/>
      <c r="AL35" s="279"/>
      <c r="AM35" s="305"/>
      <c r="AN35" s="308"/>
      <c r="AO35" s="311"/>
      <c r="AP35" s="311"/>
      <c r="AQ35" s="311"/>
      <c r="AR35" s="241"/>
      <c r="AS35" s="241"/>
      <c r="AT35" s="241"/>
      <c r="AU35" s="241"/>
      <c r="AV35" s="241"/>
      <c r="AW35" s="241"/>
      <c r="AX35" s="241"/>
      <c r="AY35" s="316"/>
      <c r="AZ35" s="316"/>
      <c r="BA35" s="319"/>
    </row>
    <row r="36" spans="1:53" ht="15" customHeight="1" thickBot="1" x14ac:dyDescent="0.25">
      <c r="A36" s="294"/>
      <c r="B36" s="297"/>
      <c r="C36" s="300"/>
      <c r="D36" s="326"/>
      <c r="E36" s="147"/>
      <c r="F36" s="105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94"/>
      <c r="Y36" s="106"/>
      <c r="Z36" s="194"/>
      <c r="AA36" s="106"/>
      <c r="AB36" s="106"/>
      <c r="AC36" s="106"/>
      <c r="AD36" s="181"/>
      <c r="AE36" s="106"/>
      <c r="AF36" s="106"/>
      <c r="AG36" s="106"/>
      <c r="AH36" s="106"/>
      <c r="AI36" s="106"/>
      <c r="AJ36" s="107"/>
      <c r="AK36" s="322"/>
      <c r="AL36" s="280"/>
      <c r="AM36" s="306"/>
      <c r="AN36" s="309"/>
      <c r="AO36" s="312"/>
      <c r="AP36" s="312"/>
      <c r="AQ36" s="312"/>
      <c r="AR36" s="242"/>
      <c r="AS36" s="242"/>
      <c r="AT36" s="242"/>
      <c r="AU36" s="242"/>
      <c r="AV36" s="242"/>
      <c r="AW36" s="242"/>
      <c r="AX36" s="242"/>
      <c r="AY36" s="317"/>
      <c r="AZ36" s="317"/>
      <c r="BA36" s="320"/>
    </row>
    <row r="37" spans="1:53" ht="15" customHeight="1" x14ac:dyDescent="0.2">
      <c r="A37" s="292">
        <v>8</v>
      </c>
      <c r="B37" s="295" t="str">
        <f>IFERROR(VLOOKUP($C37,Списки!$A$1:$C$4003,2,0),"")</f>
        <v/>
      </c>
      <c r="C37" s="323"/>
      <c r="D37" s="324" t="str">
        <f>IFERROR(VLOOKUP($C37,Списки!$A$1:$C$4003,3,0),"")</f>
        <v/>
      </c>
      <c r="E37" s="145"/>
      <c r="F37" s="92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59"/>
      <c r="Y37" s="124"/>
      <c r="Z37" s="159"/>
      <c r="AA37" s="124"/>
      <c r="AB37" s="124"/>
      <c r="AC37" s="124"/>
      <c r="AD37" s="188"/>
      <c r="AE37" s="124"/>
      <c r="AF37" s="124"/>
      <c r="AG37" s="124"/>
      <c r="AH37" s="124"/>
      <c r="AI37" s="124"/>
      <c r="AJ37" s="125"/>
      <c r="AK37" s="321">
        <f ca="1">SUMIF($F37:$AJ40,"Р",$F38:$AJ38)</f>
        <v>0</v>
      </c>
      <c r="AL37" s="279">
        <f ca="1">SUMIF($F39:$AJ40,"НУ",$F40:$AJ40)</f>
        <v>0</v>
      </c>
      <c r="AM37" s="305">
        <f ca="1">SUMIF(F37:AJ40,"РВ",F38:AJ38)</f>
        <v>0</v>
      </c>
      <c r="AN37" s="308">
        <f ca="1">AK37+AL37+AM37</f>
        <v>0</v>
      </c>
      <c r="AO37" s="310">
        <f t="shared" ref="AO37" si="12">COUNTIF($F37:$AJ40,"=Р")</f>
        <v>0</v>
      </c>
      <c r="AP37" s="311">
        <f>COUNTIF($F37:$AJ40,"=ВВ")</f>
        <v>0</v>
      </c>
      <c r="AQ37" s="311">
        <f>COUNTIF($F37:$AJ40,"=В")</f>
        <v>0</v>
      </c>
      <c r="AR37" s="241">
        <f>COUNTIF($F37:$AJ40,"=НА")</f>
        <v>0</v>
      </c>
      <c r="AS37" s="241">
        <f>COUNTIF(F37:AJ40,"=ТН")</f>
        <v>0</v>
      </c>
      <c r="AT37" s="241">
        <f>COUNTIF($F37:$AJ40,"=ВД")</f>
        <v>0</v>
      </c>
      <c r="AU37" s="241">
        <f>COUNTIF($F37:$AJ40,"=ВП")</f>
        <v>0</v>
      </c>
      <c r="AV37" s="241">
        <f>COUNTIF($F37:$AJ40,"=ДД")</f>
        <v>0</v>
      </c>
      <c r="AW37" s="241">
        <f>COUNTIF($F37:$AJ40,"=П")</f>
        <v>0</v>
      </c>
      <c r="AX37" s="241">
        <f>COUNTIF($F37:$AJ40,"=ПР")</f>
        <v>0</v>
      </c>
      <c r="AY37" s="316">
        <f>COUNTIF($F37:$AJ40,"=І")</f>
        <v>0</v>
      </c>
      <c r="AZ37" s="316">
        <f>COUNTIF($F37:$AJ40,"=НЗ")</f>
        <v>0</v>
      </c>
      <c r="BA37" s="318" t="str">
        <f>IF(C37&gt;1,Графік!$P$36,"")</f>
        <v/>
      </c>
    </row>
    <row r="38" spans="1:53" ht="15" customHeight="1" x14ac:dyDescent="0.2">
      <c r="A38" s="293"/>
      <c r="B38" s="296"/>
      <c r="C38" s="299"/>
      <c r="D38" s="325"/>
      <c r="E38" s="146"/>
      <c r="F38" s="96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160"/>
      <c r="Y38" s="97"/>
      <c r="Z38" s="160"/>
      <c r="AA38" s="97"/>
      <c r="AB38" s="97"/>
      <c r="AC38" s="97"/>
      <c r="AD38" s="179"/>
      <c r="AE38" s="97"/>
      <c r="AF38" s="97"/>
      <c r="AG38" s="97"/>
      <c r="AH38" s="97"/>
      <c r="AI38" s="97"/>
      <c r="AJ38" s="98"/>
      <c r="AK38" s="321"/>
      <c r="AL38" s="279"/>
      <c r="AM38" s="305"/>
      <c r="AN38" s="308"/>
      <c r="AO38" s="311"/>
      <c r="AP38" s="311"/>
      <c r="AQ38" s="311"/>
      <c r="AR38" s="241"/>
      <c r="AS38" s="241"/>
      <c r="AT38" s="241"/>
      <c r="AU38" s="241"/>
      <c r="AV38" s="241"/>
      <c r="AW38" s="241"/>
      <c r="AX38" s="241"/>
      <c r="AY38" s="316"/>
      <c r="AZ38" s="316"/>
      <c r="BA38" s="319"/>
    </row>
    <row r="39" spans="1:53" ht="15" customHeight="1" x14ac:dyDescent="0.2">
      <c r="A39" s="293"/>
      <c r="B39" s="296"/>
      <c r="C39" s="299"/>
      <c r="D39" s="325"/>
      <c r="E39" s="146"/>
      <c r="F39" s="100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2"/>
      <c r="Y39" s="101"/>
      <c r="Z39" s="102"/>
      <c r="AA39" s="101"/>
      <c r="AB39" s="101"/>
      <c r="AC39" s="101"/>
      <c r="AD39" s="180"/>
      <c r="AE39" s="101"/>
      <c r="AF39" s="101"/>
      <c r="AG39" s="101"/>
      <c r="AH39" s="101" t="str">
        <f t="shared" si="6"/>
        <v/>
      </c>
      <c r="AI39" s="101" t="str">
        <f t="shared" si="6"/>
        <v/>
      </c>
      <c r="AJ39" s="130" t="str">
        <f t="shared" si="6"/>
        <v/>
      </c>
      <c r="AK39" s="321"/>
      <c r="AL39" s="279"/>
      <c r="AM39" s="305"/>
      <c r="AN39" s="308"/>
      <c r="AO39" s="311"/>
      <c r="AP39" s="311"/>
      <c r="AQ39" s="311"/>
      <c r="AR39" s="241"/>
      <c r="AS39" s="241"/>
      <c r="AT39" s="241"/>
      <c r="AU39" s="241"/>
      <c r="AV39" s="241"/>
      <c r="AW39" s="241"/>
      <c r="AX39" s="241"/>
      <c r="AY39" s="316"/>
      <c r="AZ39" s="316"/>
      <c r="BA39" s="319"/>
    </row>
    <row r="40" spans="1:53" ht="15" customHeight="1" thickBot="1" x14ac:dyDescent="0.25">
      <c r="A40" s="294"/>
      <c r="B40" s="297"/>
      <c r="C40" s="300"/>
      <c r="D40" s="326"/>
      <c r="E40" s="147"/>
      <c r="F40" s="105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94"/>
      <c r="Y40" s="106"/>
      <c r="Z40" s="194"/>
      <c r="AA40" s="106"/>
      <c r="AB40" s="106"/>
      <c r="AC40" s="106"/>
      <c r="AD40" s="181"/>
      <c r="AE40" s="106"/>
      <c r="AF40" s="106"/>
      <c r="AG40" s="106"/>
      <c r="AH40" s="106"/>
      <c r="AI40" s="106"/>
      <c r="AJ40" s="107"/>
      <c r="AK40" s="322"/>
      <c r="AL40" s="280"/>
      <c r="AM40" s="306"/>
      <c r="AN40" s="309"/>
      <c r="AO40" s="312"/>
      <c r="AP40" s="312"/>
      <c r="AQ40" s="312"/>
      <c r="AR40" s="242"/>
      <c r="AS40" s="242"/>
      <c r="AT40" s="242"/>
      <c r="AU40" s="242"/>
      <c r="AV40" s="242"/>
      <c r="AW40" s="242"/>
      <c r="AX40" s="242"/>
      <c r="AY40" s="317"/>
      <c r="AZ40" s="317"/>
      <c r="BA40" s="320"/>
    </row>
    <row r="41" spans="1:53" ht="15" customHeight="1" x14ac:dyDescent="0.2">
      <c r="A41" s="292">
        <v>9</v>
      </c>
      <c r="B41" s="295" t="str">
        <f>IFERROR(VLOOKUP($C41,Списки!$A$1:$C$4003,2,0),"")</f>
        <v/>
      </c>
      <c r="C41" s="323"/>
      <c r="D41" s="324" t="str">
        <f>IFERROR(VLOOKUP($C41,Списки!$A$1:$C$4003,3,0),"")</f>
        <v/>
      </c>
      <c r="E41" s="145"/>
      <c r="F41" s="92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59"/>
      <c r="Y41" s="124"/>
      <c r="Z41" s="159"/>
      <c r="AA41" s="124"/>
      <c r="AB41" s="124"/>
      <c r="AC41" s="124"/>
      <c r="AD41" s="188"/>
      <c r="AE41" s="124"/>
      <c r="AF41" s="124"/>
      <c r="AG41" s="124"/>
      <c r="AH41" s="124"/>
      <c r="AI41" s="124"/>
      <c r="AJ41" s="125"/>
      <c r="AK41" s="321">
        <f ca="1">SUMIF($F41:$AJ44,"Р",$F42:$AJ42)</f>
        <v>0</v>
      </c>
      <c r="AL41" s="279">
        <f ca="1">SUMIF($F43:$AJ44,"НУ",$F44:$AJ44)</f>
        <v>0</v>
      </c>
      <c r="AM41" s="305">
        <f ca="1">SUMIF(F41:AJ44,"РВ",F42:AJ42)</f>
        <v>0</v>
      </c>
      <c r="AN41" s="308">
        <f ca="1">AK41+AL41+AM41</f>
        <v>0</v>
      </c>
      <c r="AO41" s="310">
        <f t="shared" ref="AO41" si="13">COUNTIF($F41:$AJ44,"=Р")</f>
        <v>0</v>
      </c>
      <c r="AP41" s="311">
        <f>COUNTIF($F41:$AJ44,"=ВВ")</f>
        <v>0</v>
      </c>
      <c r="AQ41" s="311">
        <f>COUNTIF($F41:$AJ44,"=В")</f>
        <v>0</v>
      </c>
      <c r="AR41" s="241">
        <f>COUNTIF($F41:$AJ44,"=НА")</f>
        <v>0</v>
      </c>
      <c r="AS41" s="241">
        <f>COUNTIF(F41:AJ44,"=ТН")</f>
        <v>0</v>
      </c>
      <c r="AT41" s="241">
        <f>COUNTIF($F41:$AJ44,"=ВД")</f>
        <v>0</v>
      </c>
      <c r="AU41" s="241">
        <f>COUNTIF($F41:$AJ44,"=ВП")</f>
        <v>0</v>
      </c>
      <c r="AV41" s="241">
        <f>COUNTIF($F41:$AJ44,"=ДД")</f>
        <v>0</v>
      </c>
      <c r="AW41" s="241">
        <f>COUNTIF($F41:$AJ44,"=П")</f>
        <v>0</v>
      </c>
      <c r="AX41" s="241">
        <f>COUNTIF($F41:$AJ44,"=ПР")</f>
        <v>0</v>
      </c>
      <c r="AY41" s="316">
        <f>COUNTIF($F41:$AJ44,"=І")</f>
        <v>0</v>
      </c>
      <c r="AZ41" s="316">
        <f>COUNTIF($F41:$AJ44,"=НЗ")</f>
        <v>0</v>
      </c>
      <c r="BA41" s="318" t="str">
        <f>IF(C41&gt;1,Графік!$P$36,"")</f>
        <v/>
      </c>
    </row>
    <row r="42" spans="1:53" ht="15" customHeight="1" x14ac:dyDescent="0.2">
      <c r="A42" s="293"/>
      <c r="B42" s="296"/>
      <c r="C42" s="299"/>
      <c r="D42" s="325"/>
      <c r="E42" s="146"/>
      <c r="F42" s="96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160"/>
      <c r="Y42" s="97"/>
      <c r="Z42" s="160"/>
      <c r="AA42" s="97"/>
      <c r="AB42" s="97"/>
      <c r="AC42" s="97"/>
      <c r="AD42" s="179"/>
      <c r="AE42" s="97"/>
      <c r="AF42" s="97"/>
      <c r="AG42" s="97"/>
      <c r="AH42" s="97"/>
      <c r="AI42" s="97"/>
      <c r="AJ42" s="98"/>
      <c r="AK42" s="321"/>
      <c r="AL42" s="279"/>
      <c r="AM42" s="305"/>
      <c r="AN42" s="308"/>
      <c r="AO42" s="311"/>
      <c r="AP42" s="311"/>
      <c r="AQ42" s="311"/>
      <c r="AR42" s="241"/>
      <c r="AS42" s="241"/>
      <c r="AT42" s="241"/>
      <c r="AU42" s="241"/>
      <c r="AV42" s="241"/>
      <c r="AW42" s="241"/>
      <c r="AX42" s="241"/>
      <c r="AY42" s="316"/>
      <c r="AZ42" s="316"/>
      <c r="BA42" s="319"/>
    </row>
    <row r="43" spans="1:53" ht="15" customHeight="1" x14ac:dyDescent="0.2">
      <c r="A43" s="293"/>
      <c r="B43" s="296"/>
      <c r="C43" s="299"/>
      <c r="D43" s="325"/>
      <c r="E43" s="146"/>
      <c r="F43" s="100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2"/>
      <c r="Y43" s="101"/>
      <c r="Z43" s="102"/>
      <c r="AA43" s="101"/>
      <c r="AB43" s="101"/>
      <c r="AC43" s="101"/>
      <c r="AD43" s="180"/>
      <c r="AE43" s="101"/>
      <c r="AF43" s="101"/>
      <c r="AG43" s="101"/>
      <c r="AH43" s="101" t="str">
        <f t="shared" si="6"/>
        <v/>
      </c>
      <c r="AI43" s="101" t="str">
        <f t="shared" si="6"/>
        <v/>
      </c>
      <c r="AJ43" s="130" t="str">
        <f t="shared" si="6"/>
        <v/>
      </c>
      <c r="AK43" s="321"/>
      <c r="AL43" s="279"/>
      <c r="AM43" s="305"/>
      <c r="AN43" s="308"/>
      <c r="AO43" s="311"/>
      <c r="AP43" s="311"/>
      <c r="AQ43" s="311"/>
      <c r="AR43" s="241"/>
      <c r="AS43" s="241"/>
      <c r="AT43" s="241"/>
      <c r="AU43" s="241"/>
      <c r="AV43" s="241"/>
      <c r="AW43" s="241"/>
      <c r="AX43" s="241"/>
      <c r="AY43" s="316"/>
      <c r="AZ43" s="316"/>
      <c r="BA43" s="319"/>
    </row>
    <row r="44" spans="1:53" ht="15" customHeight="1" thickBot="1" x14ac:dyDescent="0.25">
      <c r="A44" s="294"/>
      <c r="B44" s="297"/>
      <c r="C44" s="300"/>
      <c r="D44" s="326"/>
      <c r="E44" s="147"/>
      <c r="F44" s="105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94"/>
      <c r="Y44" s="106"/>
      <c r="Z44" s="194"/>
      <c r="AA44" s="106"/>
      <c r="AB44" s="106"/>
      <c r="AC44" s="106"/>
      <c r="AD44" s="181"/>
      <c r="AE44" s="106"/>
      <c r="AF44" s="106"/>
      <c r="AG44" s="106"/>
      <c r="AH44" s="106"/>
      <c r="AI44" s="106"/>
      <c r="AJ44" s="107"/>
      <c r="AK44" s="322"/>
      <c r="AL44" s="280"/>
      <c r="AM44" s="306"/>
      <c r="AN44" s="309"/>
      <c r="AO44" s="312"/>
      <c r="AP44" s="312"/>
      <c r="AQ44" s="312"/>
      <c r="AR44" s="242"/>
      <c r="AS44" s="242"/>
      <c r="AT44" s="242"/>
      <c r="AU44" s="242"/>
      <c r="AV44" s="242"/>
      <c r="AW44" s="242"/>
      <c r="AX44" s="242"/>
      <c r="AY44" s="317"/>
      <c r="AZ44" s="317"/>
      <c r="BA44" s="320"/>
    </row>
    <row r="45" spans="1:53" ht="27" customHeight="1" thickBot="1" x14ac:dyDescent="0.25">
      <c r="A45" s="335" t="s">
        <v>496</v>
      </c>
      <c r="B45" s="336"/>
      <c r="C45" s="336"/>
      <c r="D45" s="336"/>
      <c r="E45" s="337"/>
      <c r="F45" s="218">
        <f>IF(COUNTIF(F$9:F$44,"Р")=0,"-",COUNTIF(F$9:F$44,"Р"))</f>
        <v>1</v>
      </c>
      <c r="G45" s="218" t="str">
        <f t="shared" ref="G45:AJ45" si="14">IF(COUNTIF(G$9:G$44,"Р")=0,"-",COUNTIF(G$9:G$44,"Р"))</f>
        <v>-</v>
      </c>
      <c r="H45" s="218" t="str">
        <f t="shared" si="14"/>
        <v>-</v>
      </c>
      <c r="I45" s="218">
        <f t="shared" si="14"/>
        <v>1</v>
      </c>
      <c r="J45" s="218">
        <f t="shared" si="14"/>
        <v>1</v>
      </c>
      <c r="K45" s="218">
        <f t="shared" si="14"/>
        <v>2</v>
      </c>
      <c r="L45" s="218">
        <f t="shared" si="14"/>
        <v>2</v>
      </c>
      <c r="M45" s="218">
        <f t="shared" si="14"/>
        <v>2</v>
      </c>
      <c r="N45" s="218" t="str">
        <f t="shared" si="14"/>
        <v>-</v>
      </c>
      <c r="O45" s="218" t="str">
        <f t="shared" si="14"/>
        <v>-</v>
      </c>
      <c r="P45" s="218">
        <f t="shared" si="14"/>
        <v>1</v>
      </c>
      <c r="Q45" s="218">
        <f t="shared" si="14"/>
        <v>2</v>
      </c>
      <c r="R45" s="218">
        <f t="shared" si="14"/>
        <v>1</v>
      </c>
      <c r="S45" s="218">
        <f t="shared" si="14"/>
        <v>1</v>
      </c>
      <c r="T45" s="218">
        <f t="shared" si="14"/>
        <v>2</v>
      </c>
      <c r="U45" s="218" t="str">
        <f t="shared" si="14"/>
        <v>-</v>
      </c>
      <c r="V45" s="218" t="str">
        <f t="shared" si="14"/>
        <v>-</v>
      </c>
      <c r="W45" s="218">
        <f t="shared" si="14"/>
        <v>2</v>
      </c>
      <c r="X45" s="234">
        <f t="shared" si="14"/>
        <v>2</v>
      </c>
      <c r="Y45" s="218">
        <f t="shared" si="14"/>
        <v>1</v>
      </c>
      <c r="Z45" s="234">
        <f t="shared" si="14"/>
        <v>1</v>
      </c>
      <c r="AA45" s="218">
        <f t="shared" si="14"/>
        <v>1</v>
      </c>
      <c r="AB45" s="218" t="str">
        <f t="shared" si="14"/>
        <v>-</v>
      </c>
      <c r="AC45" s="218" t="str">
        <f t="shared" si="14"/>
        <v>-</v>
      </c>
      <c r="AD45" s="236">
        <f t="shared" si="14"/>
        <v>1</v>
      </c>
      <c r="AE45" s="218">
        <f t="shared" si="14"/>
        <v>2</v>
      </c>
      <c r="AF45" s="218">
        <f t="shared" si="14"/>
        <v>2</v>
      </c>
      <c r="AG45" s="218">
        <f t="shared" si="14"/>
        <v>2</v>
      </c>
      <c r="AH45" s="218" t="str">
        <f t="shared" si="14"/>
        <v>-</v>
      </c>
      <c r="AI45" s="218" t="str">
        <f t="shared" si="14"/>
        <v>-</v>
      </c>
      <c r="AJ45" s="218" t="str">
        <f t="shared" si="14"/>
        <v>-</v>
      </c>
      <c r="AK45" s="229">
        <f ca="1">IF(SUM(AK$9:AK$44)&gt;0,SUM(AK$9:AK$44),"-")</f>
        <v>139</v>
      </c>
      <c r="AL45" s="219" t="str">
        <f t="shared" ref="AL45:BA45" ca="1" si="15">IF(SUM(AL$9:AL$44)&gt;0,SUM(AL$9:AL$44),"-")</f>
        <v>-</v>
      </c>
      <c r="AM45" s="219" t="str">
        <f t="shared" ca="1" si="15"/>
        <v>-</v>
      </c>
      <c r="AN45" s="230">
        <f t="shared" ca="1" si="15"/>
        <v>139</v>
      </c>
      <c r="AO45" s="220">
        <f t="shared" si="15"/>
        <v>30</v>
      </c>
      <c r="AP45" s="220">
        <f t="shared" si="15"/>
        <v>16</v>
      </c>
      <c r="AQ45" s="220" t="str">
        <f t="shared" si="15"/>
        <v>-</v>
      </c>
      <c r="AR45" s="220" t="str">
        <f t="shared" si="15"/>
        <v>-</v>
      </c>
      <c r="AS45" s="220" t="str">
        <f t="shared" si="15"/>
        <v>-</v>
      </c>
      <c r="AT45" s="220" t="str">
        <f t="shared" si="15"/>
        <v>-</v>
      </c>
      <c r="AU45" s="220" t="str">
        <f t="shared" si="15"/>
        <v>-</v>
      </c>
      <c r="AV45" s="220" t="str">
        <f t="shared" si="15"/>
        <v>-</v>
      </c>
      <c r="AW45" s="220" t="str">
        <f t="shared" si="15"/>
        <v>-</v>
      </c>
      <c r="AX45" s="220" t="str">
        <f t="shared" si="15"/>
        <v>-</v>
      </c>
      <c r="AY45" s="220" t="str">
        <f t="shared" si="15"/>
        <v>-</v>
      </c>
      <c r="AZ45" s="220">
        <f t="shared" si="15"/>
        <v>10</v>
      </c>
      <c r="BA45" s="221">
        <f t="shared" si="15"/>
        <v>320</v>
      </c>
    </row>
    <row r="46" spans="1:53" ht="27" customHeight="1" thickBot="1" x14ac:dyDescent="0.25">
      <c r="A46" s="335" t="s">
        <v>85</v>
      </c>
      <c r="B46" s="336"/>
      <c r="C46" s="336"/>
      <c r="D46" s="336"/>
      <c r="E46" s="337"/>
      <c r="F46" s="218" t="str">
        <f>IF(COUNTIF(F$9:F$44,"РВ")=0,"-",COUNTIF(F$9:F$44,"РВ"))</f>
        <v>-</v>
      </c>
      <c r="G46" s="218" t="str">
        <f t="shared" ref="G46:AJ46" si="16">IF(COUNTIF(G$9:G$44,"РВ")=0,"-",COUNTIF(G$9:G$44,"РВ"))</f>
        <v>-</v>
      </c>
      <c r="H46" s="218" t="str">
        <f t="shared" si="16"/>
        <v>-</v>
      </c>
      <c r="I46" s="218" t="str">
        <f t="shared" si="16"/>
        <v>-</v>
      </c>
      <c r="J46" s="218" t="str">
        <f t="shared" si="16"/>
        <v>-</v>
      </c>
      <c r="K46" s="218" t="str">
        <f t="shared" si="16"/>
        <v>-</v>
      </c>
      <c r="L46" s="218" t="str">
        <f t="shared" si="16"/>
        <v>-</v>
      </c>
      <c r="M46" s="218" t="str">
        <f t="shared" si="16"/>
        <v>-</v>
      </c>
      <c r="N46" s="218" t="str">
        <f t="shared" si="16"/>
        <v>-</v>
      </c>
      <c r="O46" s="218" t="str">
        <f t="shared" si="16"/>
        <v>-</v>
      </c>
      <c r="P46" s="218" t="str">
        <f t="shared" si="16"/>
        <v>-</v>
      </c>
      <c r="Q46" s="218" t="str">
        <f t="shared" si="16"/>
        <v>-</v>
      </c>
      <c r="R46" s="218" t="str">
        <f t="shared" si="16"/>
        <v>-</v>
      </c>
      <c r="S46" s="218" t="str">
        <f t="shared" si="16"/>
        <v>-</v>
      </c>
      <c r="T46" s="218" t="str">
        <f t="shared" si="16"/>
        <v>-</v>
      </c>
      <c r="U46" s="218" t="str">
        <f t="shared" si="16"/>
        <v>-</v>
      </c>
      <c r="V46" s="218" t="str">
        <f t="shared" si="16"/>
        <v>-</v>
      </c>
      <c r="W46" s="218" t="str">
        <f t="shared" si="16"/>
        <v>-</v>
      </c>
      <c r="X46" s="234" t="str">
        <f t="shared" si="16"/>
        <v>-</v>
      </c>
      <c r="Y46" s="218" t="str">
        <f t="shared" si="16"/>
        <v>-</v>
      </c>
      <c r="Z46" s="234" t="str">
        <f t="shared" si="16"/>
        <v>-</v>
      </c>
      <c r="AA46" s="218" t="str">
        <f t="shared" si="16"/>
        <v>-</v>
      </c>
      <c r="AB46" s="218" t="str">
        <f t="shared" si="16"/>
        <v>-</v>
      </c>
      <c r="AC46" s="218" t="str">
        <f t="shared" si="16"/>
        <v>-</v>
      </c>
      <c r="AD46" s="236" t="str">
        <f t="shared" si="16"/>
        <v>-</v>
      </c>
      <c r="AE46" s="218" t="str">
        <f t="shared" si="16"/>
        <v>-</v>
      </c>
      <c r="AF46" s="218" t="str">
        <f t="shared" si="16"/>
        <v>-</v>
      </c>
      <c r="AG46" s="218" t="str">
        <f t="shared" si="16"/>
        <v>-</v>
      </c>
      <c r="AH46" s="218" t="str">
        <f t="shared" si="16"/>
        <v>-</v>
      </c>
      <c r="AI46" s="218" t="str">
        <f t="shared" si="16"/>
        <v>-</v>
      </c>
      <c r="AJ46" s="218" t="str">
        <f t="shared" si="16"/>
        <v>-</v>
      </c>
      <c r="AK46" s="231"/>
      <c r="AL46" s="231"/>
      <c r="AM46" s="231"/>
      <c r="AN46" s="231"/>
      <c r="AO46" s="231"/>
      <c r="AP46" s="231"/>
      <c r="AQ46" s="231"/>
      <c r="AR46" s="231"/>
      <c r="AS46" s="231"/>
      <c r="AT46" s="231"/>
      <c r="AU46" s="231"/>
      <c r="AV46" s="231"/>
      <c r="AW46" s="231"/>
      <c r="AX46" s="231"/>
      <c r="AY46" s="231"/>
      <c r="AZ46" s="231"/>
      <c r="BA46" s="232"/>
    </row>
    <row r="47" spans="1:53" ht="27" customHeight="1" thickBot="1" x14ac:dyDescent="0.25">
      <c r="A47" s="335" t="s">
        <v>84</v>
      </c>
      <c r="B47" s="336"/>
      <c r="C47" s="336"/>
      <c r="D47" s="336"/>
      <c r="E47" s="336"/>
      <c r="F47" s="218" t="str">
        <f>IF(COUNTIF(F$9:F$44,"НУ")=0,"-",COUNTIF(F$9:F$44,"НУ"))</f>
        <v>-</v>
      </c>
      <c r="G47" s="218" t="str">
        <f t="shared" ref="G47:AJ47" si="17">IF(COUNTIF(G$9:G$44,"НУ")=0,"-",COUNTIF(G$9:G$44,"НУ"))</f>
        <v>-</v>
      </c>
      <c r="H47" s="218" t="str">
        <f t="shared" si="17"/>
        <v>-</v>
      </c>
      <c r="I47" s="218" t="str">
        <f t="shared" si="17"/>
        <v>-</v>
      </c>
      <c r="J47" s="218" t="str">
        <f t="shared" si="17"/>
        <v>-</v>
      </c>
      <c r="K47" s="218" t="str">
        <f t="shared" si="17"/>
        <v>-</v>
      </c>
      <c r="L47" s="218" t="str">
        <f t="shared" si="17"/>
        <v>-</v>
      </c>
      <c r="M47" s="218" t="str">
        <f t="shared" si="17"/>
        <v>-</v>
      </c>
      <c r="N47" s="218" t="str">
        <f t="shared" si="17"/>
        <v>-</v>
      </c>
      <c r="O47" s="218" t="str">
        <f t="shared" si="17"/>
        <v>-</v>
      </c>
      <c r="P47" s="218" t="str">
        <f t="shared" si="17"/>
        <v>-</v>
      </c>
      <c r="Q47" s="218" t="str">
        <f t="shared" si="17"/>
        <v>-</v>
      </c>
      <c r="R47" s="218" t="str">
        <f t="shared" si="17"/>
        <v>-</v>
      </c>
      <c r="S47" s="218" t="str">
        <f t="shared" si="17"/>
        <v>-</v>
      </c>
      <c r="T47" s="218" t="str">
        <f t="shared" si="17"/>
        <v>-</v>
      </c>
      <c r="U47" s="218" t="str">
        <f t="shared" si="17"/>
        <v>-</v>
      </c>
      <c r="V47" s="218" t="str">
        <f t="shared" si="17"/>
        <v>-</v>
      </c>
      <c r="W47" s="218" t="str">
        <f t="shared" si="17"/>
        <v>-</v>
      </c>
      <c r="X47" s="234" t="str">
        <f t="shared" si="17"/>
        <v>-</v>
      </c>
      <c r="Y47" s="218" t="str">
        <f t="shared" si="17"/>
        <v>-</v>
      </c>
      <c r="Z47" s="234" t="str">
        <f t="shared" si="17"/>
        <v>-</v>
      </c>
      <c r="AA47" s="218" t="str">
        <f t="shared" si="17"/>
        <v>-</v>
      </c>
      <c r="AB47" s="218" t="str">
        <f t="shared" si="17"/>
        <v>-</v>
      </c>
      <c r="AC47" s="218" t="str">
        <f t="shared" si="17"/>
        <v>-</v>
      </c>
      <c r="AD47" s="236" t="str">
        <f t="shared" si="17"/>
        <v>-</v>
      </c>
      <c r="AE47" s="218" t="str">
        <f t="shared" si="17"/>
        <v>-</v>
      </c>
      <c r="AF47" s="218" t="str">
        <f t="shared" si="17"/>
        <v>-</v>
      </c>
      <c r="AG47" s="218" t="str">
        <f t="shared" si="17"/>
        <v>-</v>
      </c>
      <c r="AH47" s="218" t="str">
        <f t="shared" si="17"/>
        <v>-</v>
      </c>
      <c r="AI47" s="218" t="str">
        <f t="shared" si="17"/>
        <v>-</v>
      </c>
      <c r="AJ47" s="218" t="str">
        <f t="shared" si="17"/>
        <v>-</v>
      </c>
      <c r="AK47" s="231"/>
      <c r="AL47" s="231"/>
      <c r="AM47" s="231"/>
      <c r="AN47" s="231"/>
      <c r="AO47" s="231"/>
      <c r="AP47" s="231"/>
      <c r="AQ47" s="231"/>
      <c r="AR47" s="231"/>
      <c r="AS47" s="231"/>
      <c r="AT47" s="231"/>
      <c r="AU47" s="231"/>
      <c r="AV47" s="231"/>
      <c r="AW47" s="231"/>
      <c r="AX47" s="231"/>
      <c r="AY47" s="231"/>
      <c r="AZ47" s="231"/>
      <c r="BA47" s="232"/>
    </row>
    <row r="48" spans="1:53" ht="27" customHeight="1" thickBot="1" x14ac:dyDescent="0.25">
      <c r="A48" s="338" t="s">
        <v>640</v>
      </c>
      <c r="B48" s="339"/>
      <c r="C48" s="339"/>
      <c r="D48" s="339"/>
      <c r="E48" s="339"/>
      <c r="F48" s="222">
        <f>IF(COUNTIF(F$9:F$44,"ВВ"),"-",IF(COUNTIF(F$9:F$44,"НЗ")+COUNTIF(F$9:F$44,"ТН")+COUNTIF(F$9:F$44,"ПР")+COUNTIF(F$9:F$44,"П")+COUNTIF(F$9:F$44,"В")+COUNTIF(F$9:F$44,"НА")+COUNTIF(F$9:F$44,"ВД")+COUNTIF(F$9:F$44,"ВП")+COUNTIF(F$9:F$44,"ДД")+COUNTIF(F$9:F$44,"І")=0,"-",COUNTIF(F$9:F$44,"НЗ")+COUNTIF(F$9:F$44,"ТН")+COUNTIF(F$9:F$44,"ПР")+COUNTIF(F$9:F$44,"П")+COUNTIF(F$9:F$44,"В")+COUNTIF(F$9:F$44,"НА")+COUNTIF(F$9:F$44,"ВД")+COUNTIF(F$9:F$44,"ВП")+COUNTIF(F$9:F$44,"ДД")+COUNTIF(F$9:F$44,"І")))</f>
        <v>1</v>
      </c>
      <c r="G48" s="222" t="str">
        <f t="shared" ref="G48:AJ48" si="18">IF(COUNTIF(G$9:G$44,"ВВ"),"-",IF(COUNTIF(G$9:G$44,"НЗ")+COUNTIF(G$9:G$44,"ТН")+COUNTIF(G$9:G$44,"ПР")+COUNTIF(G$9:G$44,"П")+COUNTIF(G$9:G$44,"В")+COUNTIF(G$9:G$44,"НА")+COUNTIF(G$9:G$44,"ВД")+COUNTIF(G$9:G$44,"ВП")+COUNTIF(G$9:G$44,"ДД")+COUNTIF(G$9:G$44,"І")=0,"-",COUNTIF(G$9:G$44,"НЗ")+COUNTIF(G$9:G$44,"ТН")+COUNTIF(G$9:G$44,"ПР")+COUNTIF(G$9:G$44,"П")+COUNTIF(G$9:G$44,"В")+COUNTIF(G$9:G$44,"НА")+COUNTIF(G$9:G$44,"ВД")+COUNTIF(G$9:G$44,"ВП")+COUNTIF(G$9:G$44,"ДД")+COUNTIF(G$9:G$44,"І")))</f>
        <v>-</v>
      </c>
      <c r="H48" s="222" t="str">
        <f t="shared" si="18"/>
        <v>-</v>
      </c>
      <c r="I48" s="222">
        <f t="shared" si="18"/>
        <v>1</v>
      </c>
      <c r="J48" s="222">
        <f t="shared" si="18"/>
        <v>1</v>
      </c>
      <c r="K48" s="222" t="str">
        <f t="shared" si="18"/>
        <v>-</v>
      </c>
      <c r="L48" s="222" t="str">
        <f t="shared" si="18"/>
        <v>-</v>
      </c>
      <c r="M48" s="222" t="str">
        <f t="shared" si="18"/>
        <v>-</v>
      </c>
      <c r="N48" s="222" t="str">
        <f t="shared" si="18"/>
        <v>-</v>
      </c>
      <c r="O48" s="222" t="str">
        <f t="shared" si="18"/>
        <v>-</v>
      </c>
      <c r="P48" s="222">
        <f t="shared" si="18"/>
        <v>1</v>
      </c>
      <c r="Q48" s="222" t="str">
        <f t="shared" si="18"/>
        <v>-</v>
      </c>
      <c r="R48" s="222">
        <f t="shared" si="18"/>
        <v>1</v>
      </c>
      <c r="S48" s="222">
        <f t="shared" si="18"/>
        <v>1</v>
      </c>
      <c r="T48" s="222" t="str">
        <f t="shared" si="18"/>
        <v>-</v>
      </c>
      <c r="U48" s="222" t="str">
        <f t="shared" si="18"/>
        <v>-</v>
      </c>
      <c r="V48" s="222" t="str">
        <f t="shared" si="18"/>
        <v>-</v>
      </c>
      <c r="W48" s="222" t="str">
        <f t="shared" si="18"/>
        <v>-</v>
      </c>
      <c r="X48" s="235" t="str">
        <f t="shared" si="18"/>
        <v>-</v>
      </c>
      <c r="Y48" s="222">
        <f t="shared" si="18"/>
        <v>1</v>
      </c>
      <c r="Z48" s="235">
        <f t="shared" si="18"/>
        <v>1</v>
      </c>
      <c r="AA48" s="222">
        <f t="shared" si="18"/>
        <v>1</v>
      </c>
      <c r="AB48" s="222" t="str">
        <f t="shared" si="18"/>
        <v>-</v>
      </c>
      <c r="AC48" s="222" t="str">
        <f t="shared" si="18"/>
        <v>-</v>
      </c>
      <c r="AD48" s="237">
        <f t="shared" si="18"/>
        <v>1</v>
      </c>
      <c r="AE48" s="222" t="str">
        <f t="shared" si="18"/>
        <v>-</v>
      </c>
      <c r="AF48" s="222" t="str">
        <f t="shared" si="18"/>
        <v>-</v>
      </c>
      <c r="AG48" s="222" t="str">
        <f t="shared" si="18"/>
        <v>-</v>
      </c>
      <c r="AH48" s="222" t="str">
        <f t="shared" si="18"/>
        <v>-</v>
      </c>
      <c r="AI48" s="222" t="str">
        <f t="shared" si="18"/>
        <v>-</v>
      </c>
      <c r="AJ48" s="222" t="str">
        <f t="shared" si="18"/>
        <v>-</v>
      </c>
      <c r="AK48" s="223"/>
      <c r="AL48" s="223"/>
      <c r="AM48" s="223"/>
      <c r="AN48" s="223"/>
      <c r="AO48" s="223"/>
      <c r="AP48" s="223"/>
      <c r="AQ48" s="223"/>
      <c r="AR48" s="223"/>
      <c r="AS48" s="223"/>
      <c r="AT48" s="223"/>
      <c r="AU48" s="223"/>
      <c r="AV48" s="223"/>
      <c r="AW48" s="223"/>
      <c r="AX48" s="223"/>
      <c r="AY48" s="223"/>
      <c r="AZ48" s="223"/>
      <c r="BA48" s="224"/>
    </row>
    <row r="49" spans="1:53" x14ac:dyDescent="0.2">
      <c r="D49" s="65"/>
    </row>
    <row r="50" spans="1:53" x14ac:dyDescent="0.2">
      <c r="A50" s="331" t="s">
        <v>62</v>
      </c>
      <c r="B50" s="331"/>
      <c r="C50" s="331"/>
      <c r="D50" s="331"/>
      <c r="E50" s="332"/>
      <c r="F50" s="332"/>
      <c r="G50" s="332"/>
      <c r="H50" s="332"/>
      <c r="I50" s="332"/>
      <c r="J50" s="332"/>
      <c r="L50" s="329"/>
      <c r="M50" s="329"/>
      <c r="N50" s="329"/>
      <c r="P50" s="330"/>
      <c r="Q50" s="330"/>
      <c r="R50" s="330"/>
      <c r="S50" s="330"/>
      <c r="T50" s="330"/>
      <c r="U50" s="111"/>
      <c r="V50" s="111"/>
      <c r="W50" s="111"/>
      <c r="X50" s="195"/>
      <c r="Y50" s="111"/>
      <c r="Z50" s="195"/>
      <c r="AA50" s="111"/>
      <c r="AB50" s="111"/>
      <c r="AC50" s="111"/>
      <c r="AD50" s="182"/>
      <c r="AE50" s="111"/>
      <c r="AF50" s="111"/>
      <c r="AG50" s="111"/>
      <c r="AH50" s="111"/>
      <c r="AI50" s="111"/>
      <c r="AJ50" s="111"/>
      <c r="AK50" s="333"/>
      <c r="AL50" s="333"/>
      <c r="AM50" s="333"/>
      <c r="AN50" s="112"/>
      <c r="AO50" s="112"/>
    </row>
    <row r="51" spans="1:53" x14ac:dyDescent="0.15">
      <c r="A51" s="78"/>
      <c r="B51" s="133"/>
      <c r="C51" s="114"/>
      <c r="D51" s="78"/>
      <c r="E51" s="334" t="s">
        <v>63</v>
      </c>
      <c r="F51" s="334"/>
      <c r="G51" s="334"/>
      <c r="H51" s="334"/>
      <c r="I51" s="334"/>
      <c r="J51" s="334"/>
      <c r="K51" s="78"/>
      <c r="L51" s="334" t="s">
        <v>64</v>
      </c>
      <c r="M51" s="334"/>
      <c r="N51" s="334"/>
      <c r="O51" s="78"/>
      <c r="P51" s="334" t="s">
        <v>65</v>
      </c>
      <c r="Q51" s="334"/>
      <c r="R51" s="334"/>
      <c r="S51" s="334"/>
      <c r="T51" s="334"/>
      <c r="U51" s="78"/>
      <c r="V51" s="78"/>
      <c r="W51" s="78"/>
      <c r="X51" s="196"/>
      <c r="Y51" s="78"/>
      <c r="Z51" s="196"/>
      <c r="AA51" s="78"/>
      <c r="AB51" s="78"/>
      <c r="AC51" s="78"/>
      <c r="AD51" s="183"/>
      <c r="AE51" s="78"/>
      <c r="AF51" s="78"/>
      <c r="AG51" s="78"/>
      <c r="AH51" s="78"/>
      <c r="AI51" s="78"/>
      <c r="AJ51" s="78"/>
      <c r="AK51" s="78"/>
      <c r="AL51" s="115"/>
      <c r="AM51" s="78"/>
      <c r="AN51" s="116"/>
      <c r="AO51" s="116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117"/>
    </row>
    <row r="52" spans="1:53" x14ac:dyDescent="0.2">
      <c r="A52" s="118" t="s">
        <v>66</v>
      </c>
      <c r="B52" s="134"/>
      <c r="C52" s="119"/>
      <c r="E52" s="328" t="s">
        <v>67</v>
      </c>
      <c r="F52" s="328"/>
      <c r="G52" s="328"/>
      <c r="H52" s="328"/>
      <c r="I52" s="328"/>
      <c r="J52" s="328"/>
      <c r="L52" s="329"/>
      <c r="M52" s="329"/>
      <c r="N52" s="329"/>
      <c r="P52" s="330"/>
      <c r="Q52" s="330"/>
      <c r="R52" s="330"/>
      <c r="S52" s="330"/>
      <c r="T52" s="330"/>
      <c r="U52" s="111"/>
      <c r="V52" s="111"/>
      <c r="W52" s="111"/>
      <c r="X52" s="195"/>
      <c r="Y52" s="111"/>
      <c r="Z52" s="195"/>
      <c r="AA52" s="111"/>
      <c r="AB52" s="111"/>
      <c r="AC52" s="111"/>
      <c r="AD52" s="182"/>
      <c r="AE52" s="111"/>
      <c r="AF52" s="111"/>
      <c r="AG52" s="111"/>
      <c r="AH52" s="111"/>
      <c r="AI52" s="111"/>
      <c r="AJ52" s="111"/>
      <c r="AK52" s="340">
        <f ca="1">AO3</f>
        <v>43522</v>
      </c>
      <c r="AL52" s="340"/>
      <c r="AM52" s="340"/>
      <c r="AN52" s="112"/>
      <c r="AO52" s="112"/>
    </row>
    <row r="53" spans="1:53" x14ac:dyDescent="0.2">
      <c r="A53" s="78"/>
      <c r="B53" s="78"/>
      <c r="C53" s="120"/>
      <c r="D53" s="78"/>
      <c r="E53" s="334" t="s">
        <v>63</v>
      </c>
      <c r="F53" s="334"/>
      <c r="G53" s="334"/>
      <c r="H53" s="334"/>
      <c r="I53" s="334"/>
      <c r="J53" s="334"/>
      <c r="K53" s="78"/>
      <c r="L53" s="334" t="s">
        <v>64</v>
      </c>
      <c r="M53" s="334"/>
      <c r="N53" s="334"/>
      <c r="O53" s="78"/>
      <c r="P53" s="334" t="s">
        <v>65</v>
      </c>
      <c r="Q53" s="334"/>
      <c r="R53" s="334"/>
      <c r="S53" s="334"/>
      <c r="T53" s="334"/>
      <c r="U53" s="116"/>
      <c r="V53" s="116"/>
      <c r="W53" s="116"/>
      <c r="X53" s="197"/>
      <c r="Y53" s="116"/>
      <c r="Z53" s="197"/>
      <c r="AA53" s="116"/>
      <c r="AB53" s="116"/>
      <c r="AC53" s="116"/>
      <c r="AD53" s="184"/>
      <c r="AE53" s="116"/>
      <c r="AF53" s="116"/>
      <c r="AG53" s="116"/>
      <c r="AH53" s="116"/>
      <c r="AI53" s="116"/>
      <c r="AJ53" s="116"/>
      <c r="AK53" s="116"/>
      <c r="AL53" s="78"/>
      <c r="AM53" s="116"/>
      <c r="AN53" s="116"/>
      <c r="AO53" s="116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117"/>
    </row>
    <row r="55" spans="1:53" x14ac:dyDescent="0.2">
      <c r="D55" s="341" t="s">
        <v>68</v>
      </c>
      <c r="E55" s="342"/>
      <c r="F55" s="342"/>
      <c r="G55" s="342"/>
      <c r="H55" s="342"/>
      <c r="I55" s="342"/>
      <c r="J55" s="342"/>
      <c r="K55" s="342"/>
      <c r="L55" s="342"/>
      <c r="M55" s="342"/>
      <c r="N55" s="342"/>
      <c r="O55" s="342"/>
      <c r="P55" s="342"/>
      <c r="Q55" s="342"/>
      <c r="R55" s="342"/>
      <c r="S55" s="342"/>
      <c r="T55" s="342"/>
      <c r="U55" s="342"/>
      <c r="V55" s="342"/>
      <c r="W55" s="342"/>
      <c r="X55" s="342"/>
      <c r="Y55" s="342"/>
      <c r="Z55" s="342"/>
      <c r="AA55" s="342"/>
      <c r="AB55" s="342"/>
      <c r="AC55" s="342"/>
      <c r="AD55" s="342"/>
      <c r="AE55" s="342"/>
      <c r="AF55" s="342"/>
      <c r="AG55" s="342"/>
      <c r="AH55" s="342"/>
      <c r="AI55" s="342"/>
      <c r="AJ55" s="342"/>
      <c r="AK55" s="342"/>
      <c r="AL55" s="342"/>
      <c r="AM55" s="342"/>
    </row>
    <row r="56" spans="1:53" x14ac:dyDescent="0.2">
      <c r="D56" s="121" t="s">
        <v>10</v>
      </c>
      <c r="E56" s="148" t="s">
        <v>69</v>
      </c>
      <c r="F56" s="327" t="s">
        <v>70</v>
      </c>
      <c r="G56" s="327"/>
      <c r="H56" s="327"/>
      <c r="I56" s="327"/>
      <c r="J56" s="327"/>
      <c r="K56" s="327"/>
      <c r="L56" s="327"/>
      <c r="M56" s="327"/>
      <c r="N56" s="327"/>
      <c r="O56" s="327"/>
      <c r="P56" s="327"/>
      <c r="Q56" s="327"/>
      <c r="R56" s="327"/>
      <c r="S56" s="327"/>
      <c r="T56" s="327"/>
      <c r="U56" s="327"/>
      <c r="V56" s="327"/>
      <c r="W56" s="327"/>
      <c r="X56" s="327"/>
      <c r="Y56" s="327"/>
      <c r="Z56" s="327"/>
      <c r="AA56" s="327"/>
      <c r="AB56" s="327"/>
      <c r="AC56" s="327"/>
      <c r="AD56" s="327"/>
      <c r="AE56" s="327"/>
      <c r="AF56" s="327"/>
      <c r="AG56" s="327"/>
      <c r="AH56" s="327"/>
      <c r="AI56" s="327"/>
      <c r="AJ56" s="327"/>
      <c r="AK56" s="327"/>
      <c r="AL56" s="327"/>
      <c r="AM56" s="327"/>
    </row>
    <row r="57" spans="1:53" x14ac:dyDescent="0.2">
      <c r="D57" s="121" t="s">
        <v>11</v>
      </c>
      <c r="E57" s="148" t="s">
        <v>69</v>
      </c>
      <c r="F57" s="327" t="s">
        <v>71</v>
      </c>
      <c r="G57" s="327"/>
      <c r="H57" s="327"/>
      <c r="I57" s="327"/>
      <c r="J57" s="327"/>
      <c r="K57" s="327"/>
      <c r="L57" s="327"/>
      <c r="M57" s="327"/>
      <c r="N57" s="327"/>
      <c r="O57" s="327"/>
      <c r="P57" s="327"/>
      <c r="Q57" s="327"/>
      <c r="R57" s="327"/>
      <c r="S57" s="327"/>
      <c r="T57" s="327"/>
      <c r="U57" s="327"/>
      <c r="V57" s="327"/>
      <c r="W57" s="327"/>
      <c r="X57" s="327"/>
      <c r="Y57" s="327"/>
      <c r="Z57" s="327"/>
      <c r="AA57" s="327"/>
      <c r="AB57" s="327"/>
      <c r="AC57" s="327"/>
      <c r="AD57" s="327"/>
      <c r="AE57" s="327"/>
      <c r="AF57" s="327"/>
      <c r="AG57" s="327"/>
      <c r="AH57" s="327"/>
      <c r="AI57" s="327"/>
      <c r="AJ57" s="327"/>
      <c r="AK57" s="327"/>
      <c r="AL57" s="327"/>
      <c r="AM57" s="327"/>
    </row>
    <row r="58" spans="1:53" x14ac:dyDescent="0.2">
      <c r="D58" s="121" t="s">
        <v>72</v>
      </c>
      <c r="E58" s="148" t="s">
        <v>69</v>
      </c>
      <c r="F58" s="327" t="s">
        <v>73</v>
      </c>
      <c r="G58" s="327"/>
      <c r="H58" s="327"/>
      <c r="I58" s="327"/>
      <c r="J58" s="327"/>
      <c r="K58" s="327"/>
      <c r="L58" s="327"/>
      <c r="M58" s="327"/>
      <c r="N58" s="327"/>
      <c r="O58" s="327"/>
      <c r="P58" s="327"/>
      <c r="Q58" s="327"/>
      <c r="R58" s="327"/>
      <c r="S58" s="327"/>
      <c r="T58" s="327"/>
      <c r="U58" s="327"/>
      <c r="V58" s="327"/>
      <c r="W58" s="327"/>
      <c r="X58" s="327"/>
      <c r="Y58" s="327"/>
      <c r="Z58" s="327"/>
      <c r="AA58" s="327"/>
      <c r="AB58" s="327"/>
      <c r="AC58" s="327"/>
      <c r="AD58" s="327"/>
      <c r="AE58" s="327"/>
      <c r="AF58" s="327"/>
      <c r="AG58" s="327"/>
      <c r="AH58" s="327"/>
      <c r="AI58" s="327"/>
      <c r="AJ58" s="327"/>
      <c r="AK58" s="327"/>
      <c r="AL58" s="327"/>
      <c r="AM58" s="327"/>
    </row>
    <row r="59" spans="1:53" x14ac:dyDescent="0.2">
      <c r="D59" s="121" t="s">
        <v>74</v>
      </c>
      <c r="E59" s="148" t="s">
        <v>69</v>
      </c>
      <c r="F59" s="327" t="s">
        <v>75</v>
      </c>
      <c r="G59" s="327"/>
      <c r="H59" s="327"/>
      <c r="I59" s="327"/>
      <c r="J59" s="327"/>
      <c r="K59" s="327"/>
      <c r="L59" s="327"/>
      <c r="M59" s="327"/>
      <c r="N59" s="327"/>
      <c r="O59" s="327"/>
      <c r="P59" s="327"/>
      <c r="Q59" s="327"/>
      <c r="R59" s="327"/>
      <c r="S59" s="327"/>
      <c r="T59" s="327"/>
      <c r="U59" s="327"/>
      <c r="V59" s="327"/>
      <c r="W59" s="327"/>
      <c r="X59" s="327"/>
      <c r="Y59" s="327"/>
      <c r="Z59" s="327"/>
      <c r="AA59" s="327"/>
      <c r="AB59" s="327"/>
      <c r="AC59" s="327"/>
      <c r="AD59" s="327"/>
      <c r="AE59" s="327"/>
      <c r="AF59" s="327"/>
      <c r="AG59" s="327"/>
      <c r="AH59" s="327"/>
      <c r="AI59" s="327"/>
      <c r="AJ59" s="327"/>
      <c r="AK59" s="327"/>
      <c r="AL59" s="327"/>
      <c r="AM59" s="327"/>
    </row>
    <row r="60" spans="1:53" x14ac:dyDescent="0.2">
      <c r="D60" s="121" t="s">
        <v>50</v>
      </c>
      <c r="E60" s="148" t="s">
        <v>69</v>
      </c>
      <c r="F60" s="327" t="s">
        <v>76</v>
      </c>
      <c r="G60" s="327"/>
      <c r="H60" s="327"/>
      <c r="I60" s="327"/>
      <c r="J60" s="327"/>
      <c r="K60" s="327"/>
      <c r="L60" s="327"/>
      <c r="M60" s="327"/>
      <c r="N60" s="327"/>
      <c r="O60" s="327"/>
      <c r="P60" s="327"/>
      <c r="Q60" s="327"/>
      <c r="R60" s="327"/>
      <c r="S60" s="327"/>
      <c r="T60" s="327"/>
      <c r="U60" s="327"/>
      <c r="V60" s="327"/>
      <c r="W60" s="327"/>
      <c r="X60" s="327"/>
      <c r="Y60" s="327"/>
      <c r="Z60" s="327"/>
      <c r="AA60" s="327"/>
      <c r="AB60" s="327"/>
      <c r="AC60" s="327"/>
      <c r="AD60" s="327"/>
      <c r="AE60" s="327"/>
      <c r="AF60" s="327"/>
      <c r="AG60" s="327"/>
      <c r="AH60" s="327"/>
      <c r="AI60" s="327"/>
      <c r="AJ60" s="327"/>
      <c r="AK60" s="327"/>
      <c r="AL60" s="327"/>
      <c r="AM60" s="327"/>
    </row>
    <row r="61" spans="1:53" x14ac:dyDescent="0.2">
      <c r="D61" s="121" t="s">
        <v>51</v>
      </c>
      <c r="E61" s="148" t="s">
        <v>69</v>
      </c>
      <c r="F61" s="327" t="s">
        <v>77</v>
      </c>
      <c r="G61" s="327"/>
      <c r="H61" s="327"/>
      <c r="I61" s="327"/>
      <c r="J61" s="327"/>
      <c r="K61" s="327"/>
      <c r="L61" s="327"/>
      <c r="M61" s="327"/>
      <c r="N61" s="327"/>
      <c r="O61" s="327"/>
      <c r="P61" s="327"/>
      <c r="Q61" s="327"/>
      <c r="R61" s="327"/>
      <c r="S61" s="327"/>
      <c r="T61" s="327"/>
      <c r="U61" s="327"/>
      <c r="V61" s="327"/>
      <c r="W61" s="327"/>
      <c r="X61" s="327"/>
      <c r="Y61" s="327"/>
      <c r="Z61" s="327"/>
      <c r="AA61" s="327"/>
      <c r="AB61" s="327"/>
      <c r="AC61" s="327"/>
      <c r="AD61" s="327"/>
      <c r="AE61" s="327"/>
      <c r="AF61" s="327"/>
      <c r="AG61" s="327"/>
      <c r="AH61" s="327"/>
      <c r="AI61" s="327"/>
      <c r="AJ61" s="327"/>
      <c r="AK61" s="327"/>
      <c r="AL61" s="327"/>
      <c r="AM61" s="327"/>
    </row>
    <row r="62" spans="1:53" x14ac:dyDescent="0.2">
      <c r="D62" s="121" t="s">
        <v>55</v>
      </c>
      <c r="E62" s="148" t="s">
        <v>69</v>
      </c>
      <c r="F62" s="327" t="s">
        <v>42</v>
      </c>
      <c r="G62" s="327"/>
      <c r="H62" s="327"/>
      <c r="I62" s="327"/>
      <c r="J62" s="327"/>
      <c r="K62" s="327"/>
      <c r="L62" s="327"/>
      <c r="M62" s="327"/>
      <c r="N62" s="327"/>
      <c r="O62" s="327"/>
      <c r="P62" s="327"/>
      <c r="Q62" s="327"/>
      <c r="R62" s="327"/>
      <c r="S62" s="327"/>
      <c r="T62" s="327"/>
      <c r="U62" s="327"/>
      <c r="V62" s="327"/>
      <c r="W62" s="327"/>
      <c r="X62" s="327"/>
      <c r="Y62" s="327"/>
      <c r="Z62" s="327"/>
      <c r="AA62" s="327"/>
      <c r="AB62" s="327"/>
      <c r="AC62" s="327"/>
      <c r="AD62" s="327"/>
      <c r="AE62" s="327"/>
      <c r="AF62" s="327"/>
      <c r="AG62" s="327"/>
      <c r="AH62" s="327"/>
      <c r="AI62" s="327"/>
      <c r="AJ62" s="327"/>
      <c r="AK62" s="327"/>
      <c r="AL62" s="327"/>
      <c r="AM62" s="327"/>
    </row>
    <row r="63" spans="1:53" x14ac:dyDescent="0.2">
      <c r="D63" s="121" t="s">
        <v>78</v>
      </c>
      <c r="E63" s="148" t="s">
        <v>69</v>
      </c>
      <c r="F63" s="327" t="s">
        <v>79</v>
      </c>
      <c r="G63" s="327"/>
      <c r="H63" s="327"/>
      <c r="I63" s="327"/>
      <c r="J63" s="327"/>
      <c r="K63" s="327"/>
      <c r="L63" s="327"/>
      <c r="M63" s="327"/>
      <c r="N63" s="327"/>
      <c r="O63" s="327"/>
      <c r="P63" s="327"/>
      <c r="Q63" s="327"/>
      <c r="R63" s="327"/>
      <c r="S63" s="327"/>
      <c r="T63" s="327"/>
      <c r="U63" s="327"/>
      <c r="V63" s="327"/>
      <c r="W63" s="327"/>
      <c r="X63" s="327"/>
      <c r="Y63" s="327"/>
      <c r="Z63" s="327"/>
      <c r="AA63" s="327"/>
      <c r="AB63" s="327"/>
      <c r="AC63" s="327"/>
      <c r="AD63" s="327"/>
      <c r="AE63" s="327"/>
      <c r="AF63" s="327"/>
      <c r="AG63" s="327"/>
      <c r="AH63" s="327"/>
      <c r="AI63" s="327"/>
      <c r="AJ63" s="327"/>
      <c r="AK63" s="327"/>
      <c r="AL63" s="327"/>
      <c r="AM63" s="327"/>
    </row>
    <row r="64" spans="1:53" x14ac:dyDescent="0.2">
      <c r="D64" s="121" t="s">
        <v>56</v>
      </c>
      <c r="E64" s="148" t="s">
        <v>69</v>
      </c>
      <c r="F64" s="327" t="s">
        <v>80</v>
      </c>
      <c r="G64" s="327"/>
      <c r="H64" s="327"/>
      <c r="I64" s="327"/>
      <c r="J64" s="327"/>
      <c r="K64" s="327"/>
      <c r="L64" s="327"/>
      <c r="M64" s="327"/>
      <c r="N64" s="327"/>
      <c r="O64" s="327"/>
      <c r="P64" s="327"/>
      <c r="Q64" s="327"/>
      <c r="R64" s="327"/>
      <c r="S64" s="327"/>
      <c r="T64" s="327"/>
      <c r="U64" s="327"/>
      <c r="V64" s="327"/>
      <c r="W64" s="327"/>
      <c r="X64" s="327"/>
      <c r="Y64" s="327"/>
      <c r="Z64" s="327"/>
      <c r="AA64" s="327"/>
      <c r="AB64" s="327"/>
      <c r="AC64" s="327"/>
      <c r="AD64" s="327"/>
      <c r="AE64" s="327"/>
      <c r="AF64" s="327"/>
      <c r="AG64" s="327"/>
      <c r="AH64" s="327"/>
      <c r="AI64" s="327"/>
      <c r="AJ64" s="327"/>
      <c r="AK64" s="327"/>
      <c r="AL64" s="327"/>
      <c r="AM64" s="327"/>
    </row>
    <row r="65" spans="4:39" x14ac:dyDescent="0.2">
      <c r="D65" s="121" t="s">
        <v>57</v>
      </c>
      <c r="E65" s="148" t="s">
        <v>69</v>
      </c>
      <c r="F65" s="327" t="s">
        <v>81</v>
      </c>
      <c r="G65" s="327"/>
      <c r="H65" s="327"/>
      <c r="I65" s="327"/>
      <c r="J65" s="327"/>
      <c r="K65" s="327"/>
      <c r="L65" s="327"/>
      <c r="M65" s="327"/>
      <c r="N65" s="327"/>
      <c r="O65" s="327"/>
      <c r="P65" s="327"/>
      <c r="Q65" s="327"/>
      <c r="R65" s="327"/>
      <c r="S65" s="327"/>
      <c r="T65" s="327"/>
      <c r="U65" s="327"/>
      <c r="V65" s="327"/>
      <c r="W65" s="327"/>
      <c r="X65" s="327"/>
      <c r="Y65" s="327"/>
      <c r="Z65" s="327"/>
      <c r="AA65" s="327"/>
      <c r="AB65" s="327"/>
      <c r="AC65" s="327"/>
      <c r="AD65" s="327"/>
      <c r="AE65" s="327"/>
      <c r="AF65" s="327"/>
      <c r="AG65" s="327"/>
      <c r="AH65" s="327"/>
      <c r="AI65" s="327"/>
      <c r="AJ65" s="327"/>
      <c r="AK65" s="327"/>
      <c r="AL65" s="327"/>
      <c r="AM65" s="327"/>
    </row>
    <row r="66" spans="4:39" x14ac:dyDescent="0.2">
      <c r="D66" s="121" t="s">
        <v>53</v>
      </c>
      <c r="E66" s="148" t="s">
        <v>69</v>
      </c>
      <c r="F66" s="327" t="s">
        <v>82</v>
      </c>
      <c r="G66" s="327"/>
      <c r="H66" s="327"/>
      <c r="I66" s="327"/>
      <c r="J66" s="327"/>
      <c r="K66" s="327"/>
      <c r="L66" s="327"/>
      <c r="M66" s="327"/>
      <c r="N66" s="327"/>
      <c r="O66" s="327"/>
      <c r="P66" s="327"/>
      <c r="Q66" s="327"/>
      <c r="R66" s="327"/>
      <c r="S66" s="327"/>
      <c r="T66" s="327"/>
      <c r="U66" s="327"/>
      <c r="V66" s="327"/>
      <c r="W66" s="327"/>
      <c r="X66" s="327"/>
      <c r="Y66" s="327"/>
      <c r="Z66" s="327"/>
      <c r="AA66" s="327"/>
      <c r="AB66" s="327"/>
      <c r="AC66" s="327"/>
      <c r="AD66" s="327"/>
      <c r="AE66" s="327"/>
      <c r="AF66" s="327"/>
      <c r="AG66" s="327"/>
      <c r="AH66" s="327"/>
      <c r="AI66" s="327"/>
      <c r="AJ66" s="327"/>
      <c r="AK66" s="327"/>
      <c r="AL66" s="327"/>
      <c r="AM66" s="327"/>
    </row>
    <row r="67" spans="4:39" x14ac:dyDescent="0.2">
      <c r="D67" s="121" t="s">
        <v>58</v>
      </c>
      <c r="E67" s="148" t="s">
        <v>69</v>
      </c>
      <c r="F67" s="327" t="s">
        <v>45</v>
      </c>
      <c r="G67" s="327"/>
      <c r="H67" s="327"/>
      <c r="I67" s="327"/>
      <c r="J67" s="327"/>
      <c r="K67" s="327"/>
      <c r="L67" s="327"/>
      <c r="M67" s="327"/>
      <c r="N67" s="327"/>
      <c r="O67" s="327"/>
      <c r="P67" s="327"/>
      <c r="Q67" s="327"/>
      <c r="R67" s="327"/>
      <c r="S67" s="327"/>
      <c r="T67" s="327"/>
      <c r="U67" s="327"/>
      <c r="V67" s="327"/>
      <c r="W67" s="327"/>
      <c r="X67" s="327"/>
      <c r="Y67" s="327"/>
      <c r="Z67" s="327"/>
      <c r="AA67" s="327"/>
      <c r="AB67" s="327"/>
      <c r="AC67" s="327"/>
      <c r="AD67" s="327"/>
      <c r="AE67" s="327"/>
      <c r="AF67" s="327"/>
      <c r="AG67" s="327"/>
      <c r="AH67" s="327"/>
      <c r="AI67" s="327"/>
      <c r="AJ67" s="327"/>
      <c r="AK67" s="327"/>
      <c r="AL67" s="327"/>
      <c r="AM67" s="327"/>
    </row>
    <row r="68" spans="4:39" x14ac:dyDescent="0.2">
      <c r="D68" s="121" t="s">
        <v>59</v>
      </c>
      <c r="E68" s="148" t="s">
        <v>69</v>
      </c>
      <c r="F68" s="327" t="s">
        <v>46</v>
      </c>
      <c r="G68" s="327"/>
      <c r="H68" s="327"/>
      <c r="I68" s="327"/>
      <c r="J68" s="327"/>
      <c r="K68" s="327"/>
      <c r="L68" s="327"/>
      <c r="M68" s="327"/>
      <c r="N68" s="327"/>
      <c r="O68" s="327"/>
      <c r="P68" s="327"/>
      <c r="Q68" s="327"/>
      <c r="R68" s="327"/>
      <c r="S68" s="327"/>
      <c r="T68" s="327"/>
      <c r="U68" s="327"/>
      <c r="V68" s="327"/>
      <c r="W68" s="327"/>
      <c r="X68" s="327"/>
      <c r="Y68" s="327"/>
      <c r="Z68" s="327"/>
      <c r="AA68" s="327"/>
      <c r="AB68" s="327"/>
      <c r="AC68" s="327"/>
      <c r="AD68" s="327"/>
      <c r="AE68" s="327"/>
      <c r="AF68" s="327"/>
      <c r="AG68" s="327"/>
      <c r="AH68" s="327"/>
      <c r="AI68" s="327"/>
      <c r="AJ68" s="327"/>
      <c r="AK68" s="327"/>
      <c r="AL68" s="327"/>
      <c r="AM68" s="327"/>
    </row>
    <row r="69" spans="4:39" ht="13.5" thickBot="1" x14ac:dyDescent="0.25">
      <c r="D69" s="121" t="s">
        <v>54</v>
      </c>
      <c r="E69" s="148" t="s">
        <v>69</v>
      </c>
      <c r="F69" s="327" t="s">
        <v>83</v>
      </c>
      <c r="G69" s="327"/>
      <c r="H69" s="327"/>
      <c r="I69" s="327"/>
      <c r="J69" s="327"/>
      <c r="K69" s="327"/>
      <c r="L69" s="327"/>
      <c r="M69" s="327"/>
      <c r="N69" s="327"/>
      <c r="O69" s="327"/>
      <c r="P69" s="327"/>
      <c r="Q69" s="327"/>
      <c r="R69" s="327"/>
      <c r="S69" s="327"/>
      <c r="T69" s="327"/>
      <c r="U69" s="327"/>
      <c r="V69" s="327"/>
      <c r="W69" s="327"/>
      <c r="X69" s="327"/>
      <c r="Y69" s="327"/>
      <c r="Z69" s="327"/>
      <c r="AA69" s="327"/>
      <c r="AB69" s="327"/>
      <c r="AC69" s="327"/>
      <c r="AD69" s="327"/>
      <c r="AE69" s="327"/>
      <c r="AF69" s="327"/>
      <c r="AG69" s="327"/>
      <c r="AH69" s="327"/>
      <c r="AI69" s="327"/>
      <c r="AJ69" s="327"/>
      <c r="AK69" s="327"/>
      <c r="AL69" s="327"/>
      <c r="AM69" s="327"/>
    </row>
    <row r="70" spans="4:39" ht="13.5" thickBot="1" x14ac:dyDescent="0.25">
      <c r="D70" s="89" t="s">
        <v>497</v>
      </c>
      <c r="E70" s="148" t="s">
        <v>69</v>
      </c>
      <c r="F70" s="327" t="s">
        <v>47</v>
      </c>
      <c r="G70" s="327"/>
      <c r="H70" s="327"/>
      <c r="I70" s="327"/>
      <c r="J70" s="327"/>
      <c r="K70" s="327"/>
      <c r="L70" s="327"/>
      <c r="M70" s="327"/>
      <c r="N70" s="327"/>
      <c r="O70" s="327"/>
      <c r="P70" s="327"/>
      <c r="Q70" s="327"/>
      <c r="R70" s="327"/>
      <c r="S70" s="327"/>
      <c r="T70" s="327"/>
      <c r="U70" s="327"/>
      <c r="V70" s="327"/>
      <c r="W70" s="327"/>
      <c r="X70" s="327"/>
      <c r="Y70" s="327"/>
      <c r="Z70" s="327"/>
      <c r="AA70" s="327"/>
      <c r="AB70" s="327"/>
      <c r="AC70" s="327"/>
      <c r="AD70" s="327"/>
      <c r="AE70" s="327"/>
      <c r="AF70" s="327"/>
      <c r="AG70" s="327"/>
      <c r="AH70" s="327"/>
      <c r="AI70" s="327"/>
      <c r="AJ70" s="327"/>
      <c r="AK70" s="327"/>
      <c r="AL70" s="327"/>
      <c r="AM70" s="327"/>
    </row>
    <row r="71" spans="4:39" x14ac:dyDescent="0.2">
      <c r="D71" s="121" t="s">
        <v>60</v>
      </c>
      <c r="E71" s="148" t="s">
        <v>69</v>
      </c>
      <c r="F71" s="327" t="s">
        <v>48</v>
      </c>
      <c r="G71" s="327"/>
      <c r="H71" s="327"/>
      <c r="I71" s="327"/>
      <c r="J71" s="327"/>
      <c r="K71" s="327"/>
      <c r="L71" s="327"/>
      <c r="M71" s="327"/>
      <c r="N71" s="327"/>
      <c r="O71" s="327"/>
      <c r="P71" s="327"/>
      <c r="Q71" s="327"/>
      <c r="R71" s="327"/>
      <c r="S71" s="327"/>
      <c r="T71" s="327"/>
      <c r="U71" s="327"/>
      <c r="V71" s="327"/>
      <c r="W71" s="327"/>
      <c r="X71" s="327"/>
      <c r="Y71" s="327"/>
      <c r="Z71" s="327"/>
      <c r="AA71" s="327"/>
      <c r="AB71" s="327"/>
      <c r="AC71" s="327"/>
      <c r="AD71" s="327"/>
      <c r="AE71" s="327"/>
      <c r="AF71" s="327"/>
      <c r="AG71" s="327"/>
      <c r="AH71" s="327"/>
      <c r="AI71" s="327"/>
      <c r="AJ71" s="327"/>
      <c r="AK71" s="327"/>
      <c r="AL71" s="327"/>
      <c r="AM71" s="327"/>
    </row>
    <row r="72" spans="4:39" x14ac:dyDescent="0.2">
      <c r="D72" s="122"/>
      <c r="E72" s="149"/>
    </row>
    <row r="73" spans="4:39" x14ac:dyDescent="0.2">
      <c r="D73" s="122"/>
      <c r="E73" s="149"/>
    </row>
    <row r="74" spans="4:39" x14ac:dyDescent="0.2">
      <c r="D74" s="122"/>
      <c r="E74" s="149"/>
    </row>
    <row r="75" spans="4:39" x14ac:dyDescent="0.2">
      <c r="D75" s="122"/>
      <c r="E75" s="149"/>
    </row>
  </sheetData>
  <autoFilter ref="AK8:BA8"/>
  <mergeCells count="262">
    <mergeCell ref="F69:AM69"/>
    <mergeCell ref="F70:AM70"/>
    <mergeCell ref="F71:AM71"/>
    <mergeCell ref="F63:AM63"/>
    <mergeCell ref="F64:AM64"/>
    <mergeCell ref="F65:AM65"/>
    <mergeCell ref="F66:AM66"/>
    <mergeCell ref="F67:AM67"/>
    <mergeCell ref="F68:AM68"/>
    <mergeCell ref="F59:AM59"/>
    <mergeCell ref="F60:AM60"/>
    <mergeCell ref="F61:AM61"/>
    <mergeCell ref="F62:AM62"/>
    <mergeCell ref="AK52:AM52"/>
    <mergeCell ref="E53:J53"/>
    <mergeCell ref="L53:N53"/>
    <mergeCell ref="P53:T53"/>
    <mergeCell ref="D55:AM55"/>
    <mergeCell ref="F56:AM56"/>
    <mergeCell ref="E52:J52"/>
    <mergeCell ref="L52:N52"/>
    <mergeCell ref="P52:T52"/>
    <mergeCell ref="A50:D50"/>
    <mergeCell ref="E50:J50"/>
    <mergeCell ref="L50:N50"/>
    <mergeCell ref="P50:T50"/>
    <mergeCell ref="F57:AM57"/>
    <mergeCell ref="F58:AM58"/>
    <mergeCell ref="A41:A44"/>
    <mergeCell ref="B41:B44"/>
    <mergeCell ref="C41:C44"/>
    <mergeCell ref="D41:D44"/>
    <mergeCell ref="AK41:AK44"/>
    <mergeCell ref="AL41:AL44"/>
    <mergeCell ref="E51:J51"/>
    <mergeCell ref="L51:N51"/>
    <mergeCell ref="P51:T51"/>
    <mergeCell ref="BA37:BA40"/>
    <mergeCell ref="AP37:AP40"/>
    <mergeCell ref="AQ37:AQ40"/>
    <mergeCell ref="AR37:AR40"/>
    <mergeCell ref="AS37:AS40"/>
    <mergeCell ref="AT37:AT40"/>
    <mergeCell ref="AU37:AU40"/>
    <mergeCell ref="AK50:AM50"/>
    <mergeCell ref="A47:E47"/>
    <mergeCell ref="A48:E48"/>
    <mergeCell ref="A45:E45"/>
    <mergeCell ref="A46:E46"/>
    <mergeCell ref="BA41:BA44"/>
    <mergeCell ref="AS41:AS44"/>
    <mergeCell ref="AT41:AT44"/>
    <mergeCell ref="AU41:AU44"/>
    <mergeCell ref="AV41:AV44"/>
    <mergeCell ref="AW41:AW44"/>
    <mergeCell ref="AX41:AX44"/>
    <mergeCell ref="AM41:AM44"/>
    <mergeCell ref="AN41:AN44"/>
    <mergeCell ref="AO41:AO44"/>
    <mergeCell ref="AP41:AP44"/>
    <mergeCell ref="AQ41:AQ44"/>
    <mergeCell ref="AY33:AY36"/>
    <mergeCell ref="AZ33:AZ36"/>
    <mergeCell ref="AO33:AO36"/>
    <mergeCell ref="AV37:AV40"/>
    <mergeCell ref="AW37:AW40"/>
    <mergeCell ref="AX37:AX40"/>
    <mergeCell ref="AY37:AY40"/>
    <mergeCell ref="AZ37:AZ40"/>
    <mergeCell ref="AY41:AY44"/>
    <mergeCell ref="AZ41:AZ44"/>
    <mergeCell ref="AR41:AR44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O37:AO40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T29:AT32"/>
    <mergeCell ref="AU29:AU32"/>
    <mergeCell ref="AV29:AV32"/>
    <mergeCell ref="AW29:AW32"/>
    <mergeCell ref="AX29:AX32"/>
    <mergeCell ref="AY29:AY32"/>
    <mergeCell ref="AN29:AN32"/>
    <mergeCell ref="AO29:AO32"/>
    <mergeCell ref="AP29:AP32"/>
    <mergeCell ref="BA33:BA36"/>
    <mergeCell ref="AU33:AU36"/>
    <mergeCell ref="AV33:AV36"/>
    <mergeCell ref="AW33:AW36"/>
    <mergeCell ref="AX33:AX36"/>
    <mergeCell ref="AN25:AN28"/>
    <mergeCell ref="AO25:AO28"/>
    <mergeCell ref="AP25:AP28"/>
    <mergeCell ref="AQ25:AQ28"/>
    <mergeCell ref="AP33:AP36"/>
    <mergeCell ref="AQ33:AQ36"/>
    <mergeCell ref="AR33:AR36"/>
    <mergeCell ref="AS33:AS36"/>
    <mergeCell ref="AT33:AT36"/>
    <mergeCell ref="A25:A28"/>
    <mergeCell ref="B25:B28"/>
    <mergeCell ref="C25:C28"/>
    <mergeCell ref="D25:D28"/>
    <mergeCell ref="AK25:AK28"/>
    <mergeCell ref="AL25:AL28"/>
    <mergeCell ref="AV21:AV24"/>
    <mergeCell ref="AW21:AW24"/>
    <mergeCell ref="AQ29:AQ32"/>
    <mergeCell ref="AR29:AR32"/>
    <mergeCell ref="AS29:AS32"/>
    <mergeCell ref="A29:A32"/>
    <mergeCell ref="B29:B32"/>
    <mergeCell ref="C29:C32"/>
    <mergeCell ref="D29:D32"/>
    <mergeCell ref="AK29:AK32"/>
    <mergeCell ref="AL29:AL32"/>
    <mergeCell ref="AM29:AM32"/>
    <mergeCell ref="AS25:AS28"/>
    <mergeCell ref="AT25:AT28"/>
    <mergeCell ref="AU25:AU28"/>
    <mergeCell ref="AV25:AV28"/>
    <mergeCell ref="AW25:AW28"/>
    <mergeCell ref="AM25:AM28"/>
    <mergeCell ref="AZ21:AZ24"/>
    <mergeCell ref="BA21:BA24"/>
    <mergeCell ref="AP21:AP24"/>
    <mergeCell ref="AQ21:AQ24"/>
    <mergeCell ref="AR21:AR24"/>
    <mergeCell ref="AS21:AS24"/>
    <mergeCell ref="AT21:AT24"/>
    <mergeCell ref="AU21:AU24"/>
    <mergeCell ref="AR25:AR28"/>
    <mergeCell ref="AY25:AY28"/>
    <mergeCell ref="AZ25:AZ28"/>
    <mergeCell ref="BA25:BA28"/>
    <mergeCell ref="AX25:AX28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U17:AU20"/>
    <mergeCell ref="AV17:AV20"/>
    <mergeCell ref="AW17:AW20"/>
    <mergeCell ref="AX17:AX20"/>
    <mergeCell ref="AY17:AY20"/>
    <mergeCell ref="AZ17:AZ20"/>
    <mergeCell ref="AO17:AO20"/>
    <mergeCell ref="AP17:AP20"/>
    <mergeCell ref="AQ17:AQ20"/>
    <mergeCell ref="AR17:AR20"/>
    <mergeCell ref="AS17:AS20"/>
    <mergeCell ref="AT17:AT20"/>
    <mergeCell ref="AX21:AX24"/>
    <mergeCell ref="AY21:AY24"/>
    <mergeCell ref="AW13:AW16"/>
    <mergeCell ref="AX13:AX16"/>
    <mergeCell ref="AY13:AY16"/>
    <mergeCell ref="AN13:AN16"/>
    <mergeCell ref="AO13:AO16"/>
    <mergeCell ref="AP13:AP16"/>
    <mergeCell ref="AQ13:AQ16"/>
    <mergeCell ref="AR13:AR16"/>
    <mergeCell ref="AS13:AS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T13:AT16"/>
    <mergeCell ref="BA9:BA12"/>
    <mergeCell ref="A13:A16"/>
    <mergeCell ref="B13:B16"/>
    <mergeCell ref="C13:C16"/>
    <mergeCell ref="D13:D16"/>
    <mergeCell ref="AK13:AK16"/>
    <mergeCell ref="AL13:AL16"/>
    <mergeCell ref="AM13:AM16"/>
    <mergeCell ref="AS9:AS12"/>
    <mergeCell ref="AT9:AT12"/>
    <mergeCell ref="AU9:AU12"/>
    <mergeCell ref="AV9:AV12"/>
    <mergeCell ref="AW9:AW12"/>
    <mergeCell ref="AX9:AX12"/>
    <mergeCell ref="AM9:AM12"/>
    <mergeCell ref="AN9:AN12"/>
    <mergeCell ref="AO9:AO12"/>
    <mergeCell ref="AP9:AP12"/>
    <mergeCell ref="AQ9:AQ12"/>
    <mergeCell ref="AR9:AR12"/>
    <mergeCell ref="AZ13:AZ16"/>
    <mergeCell ref="BA13:BA16"/>
    <mergeCell ref="AU13:AU16"/>
    <mergeCell ref="AV13:AV16"/>
    <mergeCell ref="AX6:AX7"/>
    <mergeCell ref="AY6:AY7"/>
    <mergeCell ref="AZ6:AZ7"/>
    <mergeCell ref="BA6:BA7"/>
    <mergeCell ref="A9:A12"/>
    <mergeCell ref="B9:B12"/>
    <mergeCell ref="C9:C12"/>
    <mergeCell ref="D9:D12"/>
    <mergeCell ref="AK9:AK12"/>
    <mergeCell ref="AL9:AL12"/>
    <mergeCell ref="AR6:AR7"/>
    <mergeCell ref="AS6:AS7"/>
    <mergeCell ref="AT6:AT7"/>
    <mergeCell ref="AU6:AU7"/>
    <mergeCell ref="AV6:AV7"/>
    <mergeCell ref="AW6:AW7"/>
    <mergeCell ref="AL6:AL7"/>
    <mergeCell ref="AM6:AM7"/>
    <mergeCell ref="AN6:AN7"/>
    <mergeCell ref="AO6:AO7"/>
    <mergeCell ref="AP6:AP7"/>
    <mergeCell ref="AQ6:AQ7"/>
    <mergeCell ref="AY9:AY12"/>
    <mergeCell ref="AZ9:AZ12"/>
    <mergeCell ref="H5:Q5"/>
    <mergeCell ref="R5:AK5"/>
    <mergeCell ref="A6:A7"/>
    <mergeCell ref="B6:B7"/>
    <mergeCell ref="C6:C7"/>
    <mergeCell ref="D6:D7"/>
    <mergeCell ref="E6:E7"/>
    <mergeCell ref="F6:AJ6"/>
    <mergeCell ref="AK6:AK7"/>
    <mergeCell ref="A3:O3"/>
    <mergeCell ref="AE3:AG3"/>
    <mergeCell ref="AH3:AJ3"/>
    <mergeCell ref="AL3:AN3"/>
    <mergeCell ref="AO3:AQ3"/>
    <mergeCell ref="I4:U4"/>
    <mergeCell ref="A1:O1"/>
    <mergeCell ref="AE1:AJ1"/>
    <mergeCell ref="AL1:AN2"/>
    <mergeCell ref="AO1:AQ2"/>
    <mergeCell ref="AE2:AG2"/>
    <mergeCell ref="AH2:AJ2"/>
  </mergeCells>
  <conditionalFormatting sqref="X12:AJ12 X16:AJ16 X20:AJ20 X24:AJ24 X28:AJ28 X32:AJ32 X36:AJ36 S40:AJ40 S44:AJ44">
    <cfRule type="cellIs" dxfId="43" priority="6" stopIfTrue="1" operator="greaterThan">
      <formula>4</formula>
    </cfRule>
  </conditionalFormatting>
  <conditionalFormatting sqref="F16:R16 F20:R20 F24:R24 F28:R28 F32:R32 F36:R36 F40:R40 F44:R44">
    <cfRule type="cellIs" dxfId="42" priority="5" stopIfTrue="1" operator="greaterThan">
      <formula>4</formula>
    </cfRule>
  </conditionalFormatting>
  <conditionalFormatting sqref="E12">
    <cfRule type="cellIs" dxfId="41" priority="4" stopIfTrue="1" operator="greaterThan">
      <formula>4</formula>
    </cfRule>
  </conditionalFormatting>
  <conditionalFormatting sqref="S16:W16 S20:W20 S24:W24 S28:W28 S32:W32 S36:W36">
    <cfRule type="cellIs" dxfId="40" priority="3" stopIfTrue="1" operator="greaterThan">
      <formula>4</formula>
    </cfRule>
  </conditionalFormatting>
  <conditionalFormatting sqref="F12:R12">
    <cfRule type="cellIs" dxfId="39" priority="2" stopIfTrue="1" operator="greaterThan">
      <formula>4</formula>
    </cfRule>
  </conditionalFormatting>
  <conditionalFormatting sqref="S12:W12">
    <cfRule type="cellIs" dxfId="38" priority="1" stopIfTrue="1" operator="greaterThan">
      <formula>4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>
    <tabColor theme="8"/>
  </sheetPr>
  <dimension ref="A1:BA119"/>
  <sheetViews>
    <sheetView zoomScale="90" zoomScaleNormal="90" workbookViewId="0">
      <pane xSplit="5" ySplit="8" topLeftCell="F51" activePane="bottomRight" state="frozen"/>
      <selection pane="topRight" activeCell="F1" sqref="F1"/>
      <selection pane="bottomLeft" activeCell="A13" sqref="A13"/>
      <selection pane="bottomRight" activeCell="D41" sqref="D41:D44"/>
    </sheetView>
  </sheetViews>
  <sheetFormatPr defaultRowHeight="12.75" x14ac:dyDescent="0.2"/>
  <cols>
    <col min="1" max="1" width="4" style="63" customWidth="1"/>
    <col min="2" max="2" width="29.5703125" style="63" customWidth="1"/>
    <col min="3" max="3" width="13.140625" style="65" customWidth="1"/>
    <col min="4" max="4" width="27.7109375" style="63" customWidth="1"/>
    <col min="5" max="5" width="4" style="99" customWidth="1"/>
    <col min="6" max="36" width="4.7109375" style="63" customWidth="1"/>
    <col min="37" max="37" width="8.5703125" style="63" customWidth="1"/>
    <col min="38" max="39" width="4.7109375" style="63" customWidth="1"/>
    <col min="40" max="40" width="8.85546875" style="63" customWidth="1"/>
    <col min="41" max="41" width="6.140625" style="63" customWidth="1"/>
    <col min="42" max="42" width="6.28515625" style="63" customWidth="1"/>
    <col min="43" max="45" width="4.7109375" style="63" customWidth="1"/>
    <col min="46" max="46" width="4.85546875" style="63" customWidth="1"/>
    <col min="47" max="47" width="9.5703125" style="63" customWidth="1"/>
    <col min="48" max="48" width="7.85546875" style="63" customWidth="1"/>
    <col min="49" max="52" width="4.7109375" style="63" customWidth="1"/>
    <col min="53" max="53" width="8.7109375" style="64" customWidth="1"/>
    <col min="54" max="256" width="9.140625" style="63"/>
    <col min="257" max="257" width="4" style="63" customWidth="1"/>
    <col min="258" max="258" width="29.5703125" style="63" customWidth="1"/>
    <col min="259" max="259" width="16.5703125" style="63" customWidth="1"/>
    <col min="260" max="260" width="27.7109375" style="63" customWidth="1"/>
    <col min="261" max="261" width="4" style="63" customWidth="1"/>
    <col min="262" max="292" width="4.7109375" style="63" customWidth="1"/>
    <col min="293" max="293" width="8.5703125" style="63" customWidth="1"/>
    <col min="294" max="295" width="4.7109375" style="63" customWidth="1"/>
    <col min="296" max="296" width="9.42578125" style="63" customWidth="1"/>
    <col min="297" max="297" width="6.140625" style="63" customWidth="1"/>
    <col min="298" max="298" width="6.28515625" style="63" customWidth="1"/>
    <col min="299" max="301" width="4.7109375" style="63" customWidth="1"/>
    <col min="302" max="302" width="4.85546875" style="63" customWidth="1"/>
    <col min="303" max="303" width="7" style="63" customWidth="1"/>
    <col min="304" max="304" width="6.28515625" style="63" customWidth="1"/>
    <col min="305" max="308" width="4.7109375" style="63" customWidth="1"/>
    <col min="309" max="309" width="8.7109375" style="63" customWidth="1"/>
    <col min="310" max="512" width="9.140625" style="63"/>
    <col min="513" max="513" width="4" style="63" customWidth="1"/>
    <col min="514" max="514" width="29.5703125" style="63" customWidth="1"/>
    <col min="515" max="515" width="16.5703125" style="63" customWidth="1"/>
    <col min="516" max="516" width="27.7109375" style="63" customWidth="1"/>
    <col min="517" max="517" width="4" style="63" customWidth="1"/>
    <col min="518" max="548" width="4.7109375" style="63" customWidth="1"/>
    <col min="549" max="549" width="8.5703125" style="63" customWidth="1"/>
    <col min="550" max="551" width="4.7109375" style="63" customWidth="1"/>
    <col min="552" max="552" width="9.42578125" style="63" customWidth="1"/>
    <col min="553" max="553" width="6.140625" style="63" customWidth="1"/>
    <col min="554" max="554" width="6.28515625" style="63" customWidth="1"/>
    <col min="555" max="557" width="4.7109375" style="63" customWidth="1"/>
    <col min="558" max="558" width="4.85546875" style="63" customWidth="1"/>
    <col min="559" max="559" width="7" style="63" customWidth="1"/>
    <col min="560" max="560" width="6.28515625" style="63" customWidth="1"/>
    <col min="561" max="564" width="4.7109375" style="63" customWidth="1"/>
    <col min="565" max="565" width="8.7109375" style="63" customWidth="1"/>
    <col min="566" max="768" width="9.140625" style="63"/>
    <col min="769" max="769" width="4" style="63" customWidth="1"/>
    <col min="770" max="770" width="29.5703125" style="63" customWidth="1"/>
    <col min="771" max="771" width="16.5703125" style="63" customWidth="1"/>
    <col min="772" max="772" width="27.7109375" style="63" customWidth="1"/>
    <col min="773" max="773" width="4" style="63" customWidth="1"/>
    <col min="774" max="804" width="4.7109375" style="63" customWidth="1"/>
    <col min="805" max="805" width="8.5703125" style="63" customWidth="1"/>
    <col min="806" max="807" width="4.7109375" style="63" customWidth="1"/>
    <col min="808" max="808" width="9.42578125" style="63" customWidth="1"/>
    <col min="809" max="809" width="6.140625" style="63" customWidth="1"/>
    <col min="810" max="810" width="6.28515625" style="63" customWidth="1"/>
    <col min="811" max="813" width="4.7109375" style="63" customWidth="1"/>
    <col min="814" max="814" width="4.85546875" style="63" customWidth="1"/>
    <col min="815" max="815" width="7" style="63" customWidth="1"/>
    <col min="816" max="816" width="6.28515625" style="63" customWidth="1"/>
    <col min="817" max="820" width="4.7109375" style="63" customWidth="1"/>
    <col min="821" max="821" width="8.7109375" style="63" customWidth="1"/>
    <col min="822" max="1024" width="9.140625" style="63"/>
    <col min="1025" max="1025" width="4" style="63" customWidth="1"/>
    <col min="1026" max="1026" width="29.5703125" style="63" customWidth="1"/>
    <col min="1027" max="1027" width="16.5703125" style="63" customWidth="1"/>
    <col min="1028" max="1028" width="27.7109375" style="63" customWidth="1"/>
    <col min="1029" max="1029" width="4" style="63" customWidth="1"/>
    <col min="1030" max="1060" width="4.7109375" style="63" customWidth="1"/>
    <col min="1061" max="1061" width="8.5703125" style="63" customWidth="1"/>
    <col min="1062" max="1063" width="4.7109375" style="63" customWidth="1"/>
    <col min="1064" max="1064" width="9.42578125" style="63" customWidth="1"/>
    <col min="1065" max="1065" width="6.140625" style="63" customWidth="1"/>
    <col min="1066" max="1066" width="6.28515625" style="63" customWidth="1"/>
    <col min="1067" max="1069" width="4.7109375" style="63" customWidth="1"/>
    <col min="1070" max="1070" width="4.85546875" style="63" customWidth="1"/>
    <col min="1071" max="1071" width="7" style="63" customWidth="1"/>
    <col min="1072" max="1072" width="6.28515625" style="63" customWidth="1"/>
    <col min="1073" max="1076" width="4.7109375" style="63" customWidth="1"/>
    <col min="1077" max="1077" width="8.7109375" style="63" customWidth="1"/>
    <col min="1078" max="1280" width="9.140625" style="63"/>
    <col min="1281" max="1281" width="4" style="63" customWidth="1"/>
    <col min="1282" max="1282" width="29.5703125" style="63" customWidth="1"/>
    <col min="1283" max="1283" width="16.5703125" style="63" customWidth="1"/>
    <col min="1284" max="1284" width="27.7109375" style="63" customWidth="1"/>
    <col min="1285" max="1285" width="4" style="63" customWidth="1"/>
    <col min="1286" max="1316" width="4.7109375" style="63" customWidth="1"/>
    <col min="1317" max="1317" width="8.5703125" style="63" customWidth="1"/>
    <col min="1318" max="1319" width="4.7109375" style="63" customWidth="1"/>
    <col min="1320" max="1320" width="9.42578125" style="63" customWidth="1"/>
    <col min="1321" max="1321" width="6.140625" style="63" customWidth="1"/>
    <col min="1322" max="1322" width="6.28515625" style="63" customWidth="1"/>
    <col min="1323" max="1325" width="4.7109375" style="63" customWidth="1"/>
    <col min="1326" max="1326" width="4.85546875" style="63" customWidth="1"/>
    <col min="1327" max="1327" width="7" style="63" customWidth="1"/>
    <col min="1328" max="1328" width="6.28515625" style="63" customWidth="1"/>
    <col min="1329" max="1332" width="4.7109375" style="63" customWidth="1"/>
    <col min="1333" max="1333" width="8.7109375" style="63" customWidth="1"/>
    <col min="1334" max="1536" width="9.140625" style="63"/>
    <col min="1537" max="1537" width="4" style="63" customWidth="1"/>
    <col min="1538" max="1538" width="29.5703125" style="63" customWidth="1"/>
    <col min="1539" max="1539" width="16.5703125" style="63" customWidth="1"/>
    <col min="1540" max="1540" width="27.7109375" style="63" customWidth="1"/>
    <col min="1541" max="1541" width="4" style="63" customWidth="1"/>
    <col min="1542" max="1572" width="4.7109375" style="63" customWidth="1"/>
    <col min="1573" max="1573" width="8.5703125" style="63" customWidth="1"/>
    <col min="1574" max="1575" width="4.7109375" style="63" customWidth="1"/>
    <col min="1576" max="1576" width="9.42578125" style="63" customWidth="1"/>
    <col min="1577" max="1577" width="6.140625" style="63" customWidth="1"/>
    <col min="1578" max="1578" width="6.28515625" style="63" customWidth="1"/>
    <col min="1579" max="1581" width="4.7109375" style="63" customWidth="1"/>
    <col min="1582" max="1582" width="4.85546875" style="63" customWidth="1"/>
    <col min="1583" max="1583" width="7" style="63" customWidth="1"/>
    <col min="1584" max="1584" width="6.28515625" style="63" customWidth="1"/>
    <col min="1585" max="1588" width="4.7109375" style="63" customWidth="1"/>
    <col min="1589" max="1589" width="8.7109375" style="63" customWidth="1"/>
    <col min="1590" max="1792" width="9.140625" style="63"/>
    <col min="1793" max="1793" width="4" style="63" customWidth="1"/>
    <col min="1794" max="1794" width="29.5703125" style="63" customWidth="1"/>
    <col min="1795" max="1795" width="16.5703125" style="63" customWidth="1"/>
    <col min="1796" max="1796" width="27.7109375" style="63" customWidth="1"/>
    <col min="1797" max="1797" width="4" style="63" customWidth="1"/>
    <col min="1798" max="1828" width="4.7109375" style="63" customWidth="1"/>
    <col min="1829" max="1829" width="8.5703125" style="63" customWidth="1"/>
    <col min="1830" max="1831" width="4.7109375" style="63" customWidth="1"/>
    <col min="1832" max="1832" width="9.42578125" style="63" customWidth="1"/>
    <col min="1833" max="1833" width="6.140625" style="63" customWidth="1"/>
    <col min="1834" max="1834" width="6.28515625" style="63" customWidth="1"/>
    <col min="1835" max="1837" width="4.7109375" style="63" customWidth="1"/>
    <col min="1838" max="1838" width="4.85546875" style="63" customWidth="1"/>
    <col min="1839" max="1839" width="7" style="63" customWidth="1"/>
    <col min="1840" max="1840" width="6.28515625" style="63" customWidth="1"/>
    <col min="1841" max="1844" width="4.7109375" style="63" customWidth="1"/>
    <col min="1845" max="1845" width="8.7109375" style="63" customWidth="1"/>
    <col min="1846" max="2048" width="9.140625" style="63"/>
    <col min="2049" max="2049" width="4" style="63" customWidth="1"/>
    <col min="2050" max="2050" width="29.5703125" style="63" customWidth="1"/>
    <col min="2051" max="2051" width="16.5703125" style="63" customWidth="1"/>
    <col min="2052" max="2052" width="27.7109375" style="63" customWidth="1"/>
    <col min="2053" max="2053" width="4" style="63" customWidth="1"/>
    <col min="2054" max="2084" width="4.7109375" style="63" customWidth="1"/>
    <col min="2085" max="2085" width="8.5703125" style="63" customWidth="1"/>
    <col min="2086" max="2087" width="4.7109375" style="63" customWidth="1"/>
    <col min="2088" max="2088" width="9.42578125" style="63" customWidth="1"/>
    <col min="2089" max="2089" width="6.140625" style="63" customWidth="1"/>
    <col min="2090" max="2090" width="6.28515625" style="63" customWidth="1"/>
    <col min="2091" max="2093" width="4.7109375" style="63" customWidth="1"/>
    <col min="2094" max="2094" width="4.85546875" style="63" customWidth="1"/>
    <col min="2095" max="2095" width="7" style="63" customWidth="1"/>
    <col min="2096" max="2096" width="6.28515625" style="63" customWidth="1"/>
    <col min="2097" max="2100" width="4.7109375" style="63" customWidth="1"/>
    <col min="2101" max="2101" width="8.7109375" style="63" customWidth="1"/>
    <col min="2102" max="2304" width="9.140625" style="63"/>
    <col min="2305" max="2305" width="4" style="63" customWidth="1"/>
    <col min="2306" max="2306" width="29.5703125" style="63" customWidth="1"/>
    <col min="2307" max="2307" width="16.5703125" style="63" customWidth="1"/>
    <col min="2308" max="2308" width="27.7109375" style="63" customWidth="1"/>
    <col min="2309" max="2309" width="4" style="63" customWidth="1"/>
    <col min="2310" max="2340" width="4.7109375" style="63" customWidth="1"/>
    <col min="2341" max="2341" width="8.5703125" style="63" customWidth="1"/>
    <col min="2342" max="2343" width="4.7109375" style="63" customWidth="1"/>
    <col min="2344" max="2344" width="9.42578125" style="63" customWidth="1"/>
    <col min="2345" max="2345" width="6.140625" style="63" customWidth="1"/>
    <col min="2346" max="2346" width="6.28515625" style="63" customWidth="1"/>
    <col min="2347" max="2349" width="4.7109375" style="63" customWidth="1"/>
    <col min="2350" max="2350" width="4.85546875" style="63" customWidth="1"/>
    <col min="2351" max="2351" width="7" style="63" customWidth="1"/>
    <col min="2352" max="2352" width="6.28515625" style="63" customWidth="1"/>
    <col min="2353" max="2356" width="4.7109375" style="63" customWidth="1"/>
    <col min="2357" max="2357" width="8.7109375" style="63" customWidth="1"/>
    <col min="2358" max="2560" width="9.140625" style="63"/>
    <col min="2561" max="2561" width="4" style="63" customWidth="1"/>
    <col min="2562" max="2562" width="29.5703125" style="63" customWidth="1"/>
    <col min="2563" max="2563" width="16.5703125" style="63" customWidth="1"/>
    <col min="2564" max="2564" width="27.7109375" style="63" customWidth="1"/>
    <col min="2565" max="2565" width="4" style="63" customWidth="1"/>
    <col min="2566" max="2596" width="4.7109375" style="63" customWidth="1"/>
    <col min="2597" max="2597" width="8.5703125" style="63" customWidth="1"/>
    <col min="2598" max="2599" width="4.7109375" style="63" customWidth="1"/>
    <col min="2600" max="2600" width="9.42578125" style="63" customWidth="1"/>
    <col min="2601" max="2601" width="6.140625" style="63" customWidth="1"/>
    <col min="2602" max="2602" width="6.28515625" style="63" customWidth="1"/>
    <col min="2603" max="2605" width="4.7109375" style="63" customWidth="1"/>
    <col min="2606" max="2606" width="4.85546875" style="63" customWidth="1"/>
    <col min="2607" max="2607" width="7" style="63" customWidth="1"/>
    <col min="2608" max="2608" width="6.28515625" style="63" customWidth="1"/>
    <col min="2609" max="2612" width="4.7109375" style="63" customWidth="1"/>
    <col min="2613" max="2613" width="8.7109375" style="63" customWidth="1"/>
    <col min="2614" max="2816" width="9.140625" style="63"/>
    <col min="2817" max="2817" width="4" style="63" customWidth="1"/>
    <col min="2818" max="2818" width="29.5703125" style="63" customWidth="1"/>
    <col min="2819" max="2819" width="16.5703125" style="63" customWidth="1"/>
    <col min="2820" max="2820" width="27.7109375" style="63" customWidth="1"/>
    <col min="2821" max="2821" width="4" style="63" customWidth="1"/>
    <col min="2822" max="2852" width="4.7109375" style="63" customWidth="1"/>
    <col min="2853" max="2853" width="8.5703125" style="63" customWidth="1"/>
    <col min="2854" max="2855" width="4.7109375" style="63" customWidth="1"/>
    <col min="2856" max="2856" width="9.42578125" style="63" customWidth="1"/>
    <col min="2857" max="2857" width="6.140625" style="63" customWidth="1"/>
    <col min="2858" max="2858" width="6.28515625" style="63" customWidth="1"/>
    <col min="2859" max="2861" width="4.7109375" style="63" customWidth="1"/>
    <col min="2862" max="2862" width="4.85546875" style="63" customWidth="1"/>
    <col min="2863" max="2863" width="7" style="63" customWidth="1"/>
    <col min="2864" max="2864" width="6.28515625" style="63" customWidth="1"/>
    <col min="2865" max="2868" width="4.7109375" style="63" customWidth="1"/>
    <col min="2869" max="2869" width="8.7109375" style="63" customWidth="1"/>
    <col min="2870" max="3072" width="9.140625" style="63"/>
    <col min="3073" max="3073" width="4" style="63" customWidth="1"/>
    <col min="3074" max="3074" width="29.5703125" style="63" customWidth="1"/>
    <col min="3075" max="3075" width="16.5703125" style="63" customWidth="1"/>
    <col min="3076" max="3076" width="27.7109375" style="63" customWidth="1"/>
    <col min="3077" max="3077" width="4" style="63" customWidth="1"/>
    <col min="3078" max="3108" width="4.7109375" style="63" customWidth="1"/>
    <col min="3109" max="3109" width="8.5703125" style="63" customWidth="1"/>
    <col min="3110" max="3111" width="4.7109375" style="63" customWidth="1"/>
    <col min="3112" max="3112" width="9.42578125" style="63" customWidth="1"/>
    <col min="3113" max="3113" width="6.140625" style="63" customWidth="1"/>
    <col min="3114" max="3114" width="6.28515625" style="63" customWidth="1"/>
    <col min="3115" max="3117" width="4.7109375" style="63" customWidth="1"/>
    <col min="3118" max="3118" width="4.85546875" style="63" customWidth="1"/>
    <col min="3119" max="3119" width="7" style="63" customWidth="1"/>
    <col min="3120" max="3120" width="6.28515625" style="63" customWidth="1"/>
    <col min="3121" max="3124" width="4.7109375" style="63" customWidth="1"/>
    <col min="3125" max="3125" width="8.7109375" style="63" customWidth="1"/>
    <col min="3126" max="3328" width="9.140625" style="63"/>
    <col min="3329" max="3329" width="4" style="63" customWidth="1"/>
    <col min="3330" max="3330" width="29.5703125" style="63" customWidth="1"/>
    <col min="3331" max="3331" width="16.5703125" style="63" customWidth="1"/>
    <col min="3332" max="3332" width="27.7109375" style="63" customWidth="1"/>
    <col min="3333" max="3333" width="4" style="63" customWidth="1"/>
    <col min="3334" max="3364" width="4.7109375" style="63" customWidth="1"/>
    <col min="3365" max="3365" width="8.5703125" style="63" customWidth="1"/>
    <col min="3366" max="3367" width="4.7109375" style="63" customWidth="1"/>
    <col min="3368" max="3368" width="9.42578125" style="63" customWidth="1"/>
    <col min="3369" max="3369" width="6.140625" style="63" customWidth="1"/>
    <col min="3370" max="3370" width="6.28515625" style="63" customWidth="1"/>
    <col min="3371" max="3373" width="4.7109375" style="63" customWidth="1"/>
    <col min="3374" max="3374" width="4.85546875" style="63" customWidth="1"/>
    <col min="3375" max="3375" width="7" style="63" customWidth="1"/>
    <col min="3376" max="3376" width="6.28515625" style="63" customWidth="1"/>
    <col min="3377" max="3380" width="4.7109375" style="63" customWidth="1"/>
    <col min="3381" max="3381" width="8.7109375" style="63" customWidth="1"/>
    <col min="3382" max="3584" width="9.140625" style="63"/>
    <col min="3585" max="3585" width="4" style="63" customWidth="1"/>
    <col min="3586" max="3586" width="29.5703125" style="63" customWidth="1"/>
    <col min="3587" max="3587" width="16.5703125" style="63" customWidth="1"/>
    <col min="3588" max="3588" width="27.7109375" style="63" customWidth="1"/>
    <col min="3589" max="3589" width="4" style="63" customWidth="1"/>
    <col min="3590" max="3620" width="4.7109375" style="63" customWidth="1"/>
    <col min="3621" max="3621" width="8.5703125" style="63" customWidth="1"/>
    <col min="3622" max="3623" width="4.7109375" style="63" customWidth="1"/>
    <col min="3624" max="3624" width="9.42578125" style="63" customWidth="1"/>
    <col min="3625" max="3625" width="6.140625" style="63" customWidth="1"/>
    <col min="3626" max="3626" width="6.28515625" style="63" customWidth="1"/>
    <col min="3627" max="3629" width="4.7109375" style="63" customWidth="1"/>
    <col min="3630" max="3630" width="4.85546875" style="63" customWidth="1"/>
    <col min="3631" max="3631" width="7" style="63" customWidth="1"/>
    <col min="3632" max="3632" width="6.28515625" style="63" customWidth="1"/>
    <col min="3633" max="3636" width="4.7109375" style="63" customWidth="1"/>
    <col min="3637" max="3637" width="8.7109375" style="63" customWidth="1"/>
    <col min="3638" max="3840" width="9.140625" style="63"/>
    <col min="3841" max="3841" width="4" style="63" customWidth="1"/>
    <col min="3842" max="3842" width="29.5703125" style="63" customWidth="1"/>
    <col min="3843" max="3843" width="16.5703125" style="63" customWidth="1"/>
    <col min="3844" max="3844" width="27.7109375" style="63" customWidth="1"/>
    <col min="3845" max="3845" width="4" style="63" customWidth="1"/>
    <col min="3846" max="3876" width="4.7109375" style="63" customWidth="1"/>
    <col min="3877" max="3877" width="8.5703125" style="63" customWidth="1"/>
    <col min="3878" max="3879" width="4.7109375" style="63" customWidth="1"/>
    <col min="3880" max="3880" width="9.42578125" style="63" customWidth="1"/>
    <col min="3881" max="3881" width="6.140625" style="63" customWidth="1"/>
    <col min="3882" max="3882" width="6.28515625" style="63" customWidth="1"/>
    <col min="3883" max="3885" width="4.7109375" style="63" customWidth="1"/>
    <col min="3886" max="3886" width="4.85546875" style="63" customWidth="1"/>
    <col min="3887" max="3887" width="7" style="63" customWidth="1"/>
    <col min="3888" max="3888" width="6.28515625" style="63" customWidth="1"/>
    <col min="3889" max="3892" width="4.7109375" style="63" customWidth="1"/>
    <col min="3893" max="3893" width="8.7109375" style="63" customWidth="1"/>
    <col min="3894" max="4096" width="9.140625" style="63"/>
    <col min="4097" max="4097" width="4" style="63" customWidth="1"/>
    <col min="4098" max="4098" width="29.5703125" style="63" customWidth="1"/>
    <col min="4099" max="4099" width="16.5703125" style="63" customWidth="1"/>
    <col min="4100" max="4100" width="27.7109375" style="63" customWidth="1"/>
    <col min="4101" max="4101" width="4" style="63" customWidth="1"/>
    <col min="4102" max="4132" width="4.7109375" style="63" customWidth="1"/>
    <col min="4133" max="4133" width="8.5703125" style="63" customWidth="1"/>
    <col min="4134" max="4135" width="4.7109375" style="63" customWidth="1"/>
    <col min="4136" max="4136" width="9.42578125" style="63" customWidth="1"/>
    <col min="4137" max="4137" width="6.140625" style="63" customWidth="1"/>
    <col min="4138" max="4138" width="6.28515625" style="63" customWidth="1"/>
    <col min="4139" max="4141" width="4.7109375" style="63" customWidth="1"/>
    <col min="4142" max="4142" width="4.85546875" style="63" customWidth="1"/>
    <col min="4143" max="4143" width="7" style="63" customWidth="1"/>
    <col min="4144" max="4144" width="6.28515625" style="63" customWidth="1"/>
    <col min="4145" max="4148" width="4.7109375" style="63" customWidth="1"/>
    <col min="4149" max="4149" width="8.7109375" style="63" customWidth="1"/>
    <col min="4150" max="4352" width="9.140625" style="63"/>
    <col min="4353" max="4353" width="4" style="63" customWidth="1"/>
    <col min="4354" max="4354" width="29.5703125" style="63" customWidth="1"/>
    <col min="4355" max="4355" width="16.5703125" style="63" customWidth="1"/>
    <col min="4356" max="4356" width="27.7109375" style="63" customWidth="1"/>
    <col min="4357" max="4357" width="4" style="63" customWidth="1"/>
    <col min="4358" max="4388" width="4.7109375" style="63" customWidth="1"/>
    <col min="4389" max="4389" width="8.5703125" style="63" customWidth="1"/>
    <col min="4390" max="4391" width="4.7109375" style="63" customWidth="1"/>
    <col min="4392" max="4392" width="9.42578125" style="63" customWidth="1"/>
    <col min="4393" max="4393" width="6.140625" style="63" customWidth="1"/>
    <col min="4394" max="4394" width="6.28515625" style="63" customWidth="1"/>
    <col min="4395" max="4397" width="4.7109375" style="63" customWidth="1"/>
    <col min="4398" max="4398" width="4.85546875" style="63" customWidth="1"/>
    <col min="4399" max="4399" width="7" style="63" customWidth="1"/>
    <col min="4400" max="4400" width="6.28515625" style="63" customWidth="1"/>
    <col min="4401" max="4404" width="4.7109375" style="63" customWidth="1"/>
    <col min="4405" max="4405" width="8.7109375" style="63" customWidth="1"/>
    <col min="4406" max="4608" width="9.140625" style="63"/>
    <col min="4609" max="4609" width="4" style="63" customWidth="1"/>
    <col min="4610" max="4610" width="29.5703125" style="63" customWidth="1"/>
    <col min="4611" max="4611" width="16.5703125" style="63" customWidth="1"/>
    <col min="4612" max="4612" width="27.7109375" style="63" customWidth="1"/>
    <col min="4613" max="4613" width="4" style="63" customWidth="1"/>
    <col min="4614" max="4644" width="4.7109375" style="63" customWidth="1"/>
    <col min="4645" max="4645" width="8.5703125" style="63" customWidth="1"/>
    <col min="4646" max="4647" width="4.7109375" style="63" customWidth="1"/>
    <col min="4648" max="4648" width="9.42578125" style="63" customWidth="1"/>
    <col min="4649" max="4649" width="6.140625" style="63" customWidth="1"/>
    <col min="4650" max="4650" width="6.28515625" style="63" customWidth="1"/>
    <col min="4651" max="4653" width="4.7109375" style="63" customWidth="1"/>
    <col min="4654" max="4654" width="4.85546875" style="63" customWidth="1"/>
    <col min="4655" max="4655" width="7" style="63" customWidth="1"/>
    <col min="4656" max="4656" width="6.28515625" style="63" customWidth="1"/>
    <col min="4657" max="4660" width="4.7109375" style="63" customWidth="1"/>
    <col min="4661" max="4661" width="8.7109375" style="63" customWidth="1"/>
    <col min="4662" max="4864" width="9.140625" style="63"/>
    <col min="4865" max="4865" width="4" style="63" customWidth="1"/>
    <col min="4866" max="4866" width="29.5703125" style="63" customWidth="1"/>
    <col min="4867" max="4867" width="16.5703125" style="63" customWidth="1"/>
    <col min="4868" max="4868" width="27.7109375" style="63" customWidth="1"/>
    <col min="4869" max="4869" width="4" style="63" customWidth="1"/>
    <col min="4870" max="4900" width="4.7109375" style="63" customWidth="1"/>
    <col min="4901" max="4901" width="8.5703125" style="63" customWidth="1"/>
    <col min="4902" max="4903" width="4.7109375" style="63" customWidth="1"/>
    <col min="4904" max="4904" width="9.42578125" style="63" customWidth="1"/>
    <col min="4905" max="4905" width="6.140625" style="63" customWidth="1"/>
    <col min="4906" max="4906" width="6.28515625" style="63" customWidth="1"/>
    <col min="4907" max="4909" width="4.7109375" style="63" customWidth="1"/>
    <col min="4910" max="4910" width="4.85546875" style="63" customWidth="1"/>
    <col min="4911" max="4911" width="7" style="63" customWidth="1"/>
    <col min="4912" max="4912" width="6.28515625" style="63" customWidth="1"/>
    <col min="4913" max="4916" width="4.7109375" style="63" customWidth="1"/>
    <col min="4917" max="4917" width="8.7109375" style="63" customWidth="1"/>
    <col min="4918" max="5120" width="9.140625" style="63"/>
    <col min="5121" max="5121" width="4" style="63" customWidth="1"/>
    <col min="5122" max="5122" width="29.5703125" style="63" customWidth="1"/>
    <col min="5123" max="5123" width="16.5703125" style="63" customWidth="1"/>
    <col min="5124" max="5124" width="27.7109375" style="63" customWidth="1"/>
    <col min="5125" max="5125" width="4" style="63" customWidth="1"/>
    <col min="5126" max="5156" width="4.7109375" style="63" customWidth="1"/>
    <col min="5157" max="5157" width="8.5703125" style="63" customWidth="1"/>
    <col min="5158" max="5159" width="4.7109375" style="63" customWidth="1"/>
    <col min="5160" max="5160" width="9.42578125" style="63" customWidth="1"/>
    <col min="5161" max="5161" width="6.140625" style="63" customWidth="1"/>
    <col min="5162" max="5162" width="6.28515625" style="63" customWidth="1"/>
    <col min="5163" max="5165" width="4.7109375" style="63" customWidth="1"/>
    <col min="5166" max="5166" width="4.85546875" style="63" customWidth="1"/>
    <col min="5167" max="5167" width="7" style="63" customWidth="1"/>
    <col min="5168" max="5168" width="6.28515625" style="63" customWidth="1"/>
    <col min="5169" max="5172" width="4.7109375" style="63" customWidth="1"/>
    <col min="5173" max="5173" width="8.7109375" style="63" customWidth="1"/>
    <col min="5174" max="5376" width="9.140625" style="63"/>
    <col min="5377" max="5377" width="4" style="63" customWidth="1"/>
    <col min="5378" max="5378" width="29.5703125" style="63" customWidth="1"/>
    <col min="5379" max="5379" width="16.5703125" style="63" customWidth="1"/>
    <col min="5380" max="5380" width="27.7109375" style="63" customWidth="1"/>
    <col min="5381" max="5381" width="4" style="63" customWidth="1"/>
    <col min="5382" max="5412" width="4.7109375" style="63" customWidth="1"/>
    <col min="5413" max="5413" width="8.5703125" style="63" customWidth="1"/>
    <col min="5414" max="5415" width="4.7109375" style="63" customWidth="1"/>
    <col min="5416" max="5416" width="9.42578125" style="63" customWidth="1"/>
    <col min="5417" max="5417" width="6.140625" style="63" customWidth="1"/>
    <col min="5418" max="5418" width="6.28515625" style="63" customWidth="1"/>
    <col min="5419" max="5421" width="4.7109375" style="63" customWidth="1"/>
    <col min="5422" max="5422" width="4.85546875" style="63" customWidth="1"/>
    <col min="5423" max="5423" width="7" style="63" customWidth="1"/>
    <col min="5424" max="5424" width="6.28515625" style="63" customWidth="1"/>
    <col min="5425" max="5428" width="4.7109375" style="63" customWidth="1"/>
    <col min="5429" max="5429" width="8.7109375" style="63" customWidth="1"/>
    <col min="5430" max="5632" width="9.140625" style="63"/>
    <col min="5633" max="5633" width="4" style="63" customWidth="1"/>
    <col min="5634" max="5634" width="29.5703125" style="63" customWidth="1"/>
    <col min="5635" max="5635" width="16.5703125" style="63" customWidth="1"/>
    <col min="5636" max="5636" width="27.7109375" style="63" customWidth="1"/>
    <col min="5637" max="5637" width="4" style="63" customWidth="1"/>
    <col min="5638" max="5668" width="4.7109375" style="63" customWidth="1"/>
    <col min="5669" max="5669" width="8.5703125" style="63" customWidth="1"/>
    <col min="5670" max="5671" width="4.7109375" style="63" customWidth="1"/>
    <col min="5672" max="5672" width="9.42578125" style="63" customWidth="1"/>
    <col min="5673" max="5673" width="6.140625" style="63" customWidth="1"/>
    <col min="5674" max="5674" width="6.28515625" style="63" customWidth="1"/>
    <col min="5675" max="5677" width="4.7109375" style="63" customWidth="1"/>
    <col min="5678" max="5678" width="4.85546875" style="63" customWidth="1"/>
    <col min="5679" max="5679" width="7" style="63" customWidth="1"/>
    <col min="5680" max="5680" width="6.28515625" style="63" customWidth="1"/>
    <col min="5681" max="5684" width="4.7109375" style="63" customWidth="1"/>
    <col min="5685" max="5685" width="8.7109375" style="63" customWidth="1"/>
    <col min="5686" max="5888" width="9.140625" style="63"/>
    <col min="5889" max="5889" width="4" style="63" customWidth="1"/>
    <col min="5890" max="5890" width="29.5703125" style="63" customWidth="1"/>
    <col min="5891" max="5891" width="16.5703125" style="63" customWidth="1"/>
    <col min="5892" max="5892" width="27.7109375" style="63" customWidth="1"/>
    <col min="5893" max="5893" width="4" style="63" customWidth="1"/>
    <col min="5894" max="5924" width="4.7109375" style="63" customWidth="1"/>
    <col min="5925" max="5925" width="8.5703125" style="63" customWidth="1"/>
    <col min="5926" max="5927" width="4.7109375" style="63" customWidth="1"/>
    <col min="5928" max="5928" width="9.42578125" style="63" customWidth="1"/>
    <col min="5929" max="5929" width="6.140625" style="63" customWidth="1"/>
    <col min="5930" max="5930" width="6.28515625" style="63" customWidth="1"/>
    <col min="5931" max="5933" width="4.7109375" style="63" customWidth="1"/>
    <col min="5934" max="5934" width="4.85546875" style="63" customWidth="1"/>
    <col min="5935" max="5935" width="7" style="63" customWidth="1"/>
    <col min="5936" max="5936" width="6.28515625" style="63" customWidth="1"/>
    <col min="5937" max="5940" width="4.7109375" style="63" customWidth="1"/>
    <col min="5941" max="5941" width="8.7109375" style="63" customWidth="1"/>
    <col min="5942" max="6144" width="9.140625" style="63"/>
    <col min="6145" max="6145" width="4" style="63" customWidth="1"/>
    <col min="6146" max="6146" width="29.5703125" style="63" customWidth="1"/>
    <col min="6147" max="6147" width="16.5703125" style="63" customWidth="1"/>
    <col min="6148" max="6148" width="27.7109375" style="63" customWidth="1"/>
    <col min="6149" max="6149" width="4" style="63" customWidth="1"/>
    <col min="6150" max="6180" width="4.7109375" style="63" customWidth="1"/>
    <col min="6181" max="6181" width="8.5703125" style="63" customWidth="1"/>
    <col min="6182" max="6183" width="4.7109375" style="63" customWidth="1"/>
    <col min="6184" max="6184" width="9.42578125" style="63" customWidth="1"/>
    <col min="6185" max="6185" width="6.140625" style="63" customWidth="1"/>
    <col min="6186" max="6186" width="6.28515625" style="63" customWidth="1"/>
    <col min="6187" max="6189" width="4.7109375" style="63" customWidth="1"/>
    <col min="6190" max="6190" width="4.85546875" style="63" customWidth="1"/>
    <col min="6191" max="6191" width="7" style="63" customWidth="1"/>
    <col min="6192" max="6192" width="6.28515625" style="63" customWidth="1"/>
    <col min="6193" max="6196" width="4.7109375" style="63" customWidth="1"/>
    <col min="6197" max="6197" width="8.7109375" style="63" customWidth="1"/>
    <col min="6198" max="6400" width="9.140625" style="63"/>
    <col min="6401" max="6401" width="4" style="63" customWidth="1"/>
    <col min="6402" max="6402" width="29.5703125" style="63" customWidth="1"/>
    <col min="6403" max="6403" width="16.5703125" style="63" customWidth="1"/>
    <col min="6404" max="6404" width="27.7109375" style="63" customWidth="1"/>
    <col min="6405" max="6405" width="4" style="63" customWidth="1"/>
    <col min="6406" max="6436" width="4.7109375" style="63" customWidth="1"/>
    <col min="6437" max="6437" width="8.5703125" style="63" customWidth="1"/>
    <col min="6438" max="6439" width="4.7109375" style="63" customWidth="1"/>
    <col min="6440" max="6440" width="9.42578125" style="63" customWidth="1"/>
    <col min="6441" max="6441" width="6.140625" style="63" customWidth="1"/>
    <col min="6442" max="6442" width="6.28515625" style="63" customWidth="1"/>
    <col min="6443" max="6445" width="4.7109375" style="63" customWidth="1"/>
    <col min="6446" max="6446" width="4.85546875" style="63" customWidth="1"/>
    <col min="6447" max="6447" width="7" style="63" customWidth="1"/>
    <col min="6448" max="6448" width="6.28515625" style="63" customWidth="1"/>
    <col min="6449" max="6452" width="4.7109375" style="63" customWidth="1"/>
    <col min="6453" max="6453" width="8.7109375" style="63" customWidth="1"/>
    <col min="6454" max="6656" width="9.140625" style="63"/>
    <col min="6657" max="6657" width="4" style="63" customWidth="1"/>
    <col min="6658" max="6658" width="29.5703125" style="63" customWidth="1"/>
    <col min="6659" max="6659" width="16.5703125" style="63" customWidth="1"/>
    <col min="6660" max="6660" width="27.7109375" style="63" customWidth="1"/>
    <col min="6661" max="6661" width="4" style="63" customWidth="1"/>
    <col min="6662" max="6692" width="4.7109375" style="63" customWidth="1"/>
    <col min="6693" max="6693" width="8.5703125" style="63" customWidth="1"/>
    <col min="6694" max="6695" width="4.7109375" style="63" customWidth="1"/>
    <col min="6696" max="6696" width="9.42578125" style="63" customWidth="1"/>
    <col min="6697" max="6697" width="6.140625" style="63" customWidth="1"/>
    <col min="6698" max="6698" width="6.28515625" style="63" customWidth="1"/>
    <col min="6699" max="6701" width="4.7109375" style="63" customWidth="1"/>
    <col min="6702" max="6702" width="4.85546875" style="63" customWidth="1"/>
    <col min="6703" max="6703" width="7" style="63" customWidth="1"/>
    <col min="6704" max="6704" width="6.28515625" style="63" customWidth="1"/>
    <col min="6705" max="6708" width="4.7109375" style="63" customWidth="1"/>
    <col min="6709" max="6709" width="8.7109375" style="63" customWidth="1"/>
    <col min="6710" max="6912" width="9.140625" style="63"/>
    <col min="6913" max="6913" width="4" style="63" customWidth="1"/>
    <col min="6914" max="6914" width="29.5703125" style="63" customWidth="1"/>
    <col min="6915" max="6915" width="16.5703125" style="63" customWidth="1"/>
    <col min="6916" max="6916" width="27.7109375" style="63" customWidth="1"/>
    <col min="6917" max="6917" width="4" style="63" customWidth="1"/>
    <col min="6918" max="6948" width="4.7109375" style="63" customWidth="1"/>
    <col min="6949" max="6949" width="8.5703125" style="63" customWidth="1"/>
    <col min="6950" max="6951" width="4.7109375" style="63" customWidth="1"/>
    <col min="6952" max="6952" width="9.42578125" style="63" customWidth="1"/>
    <col min="6953" max="6953" width="6.140625" style="63" customWidth="1"/>
    <col min="6954" max="6954" width="6.28515625" style="63" customWidth="1"/>
    <col min="6955" max="6957" width="4.7109375" style="63" customWidth="1"/>
    <col min="6958" max="6958" width="4.85546875" style="63" customWidth="1"/>
    <col min="6959" max="6959" width="7" style="63" customWidth="1"/>
    <col min="6960" max="6960" width="6.28515625" style="63" customWidth="1"/>
    <col min="6961" max="6964" width="4.7109375" style="63" customWidth="1"/>
    <col min="6965" max="6965" width="8.7109375" style="63" customWidth="1"/>
    <col min="6966" max="7168" width="9.140625" style="63"/>
    <col min="7169" max="7169" width="4" style="63" customWidth="1"/>
    <col min="7170" max="7170" width="29.5703125" style="63" customWidth="1"/>
    <col min="7171" max="7171" width="16.5703125" style="63" customWidth="1"/>
    <col min="7172" max="7172" width="27.7109375" style="63" customWidth="1"/>
    <col min="7173" max="7173" width="4" style="63" customWidth="1"/>
    <col min="7174" max="7204" width="4.7109375" style="63" customWidth="1"/>
    <col min="7205" max="7205" width="8.5703125" style="63" customWidth="1"/>
    <col min="7206" max="7207" width="4.7109375" style="63" customWidth="1"/>
    <col min="7208" max="7208" width="9.42578125" style="63" customWidth="1"/>
    <col min="7209" max="7209" width="6.140625" style="63" customWidth="1"/>
    <col min="7210" max="7210" width="6.28515625" style="63" customWidth="1"/>
    <col min="7211" max="7213" width="4.7109375" style="63" customWidth="1"/>
    <col min="7214" max="7214" width="4.85546875" style="63" customWidth="1"/>
    <col min="7215" max="7215" width="7" style="63" customWidth="1"/>
    <col min="7216" max="7216" width="6.28515625" style="63" customWidth="1"/>
    <col min="7217" max="7220" width="4.7109375" style="63" customWidth="1"/>
    <col min="7221" max="7221" width="8.7109375" style="63" customWidth="1"/>
    <col min="7222" max="7424" width="9.140625" style="63"/>
    <col min="7425" max="7425" width="4" style="63" customWidth="1"/>
    <col min="7426" max="7426" width="29.5703125" style="63" customWidth="1"/>
    <col min="7427" max="7427" width="16.5703125" style="63" customWidth="1"/>
    <col min="7428" max="7428" width="27.7109375" style="63" customWidth="1"/>
    <col min="7429" max="7429" width="4" style="63" customWidth="1"/>
    <col min="7430" max="7460" width="4.7109375" style="63" customWidth="1"/>
    <col min="7461" max="7461" width="8.5703125" style="63" customWidth="1"/>
    <col min="7462" max="7463" width="4.7109375" style="63" customWidth="1"/>
    <col min="7464" max="7464" width="9.42578125" style="63" customWidth="1"/>
    <col min="7465" max="7465" width="6.140625" style="63" customWidth="1"/>
    <col min="7466" max="7466" width="6.28515625" style="63" customWidth="1"/>
    <col min="7467" max="7469" width="4.7109375" style="63" customWidth="1"/>
    <col min="7470" max="7470" width="4.85546875" style="63" customWidth="1"/>
    <col min="7471" max="7471" width="7" style="63" customWidth="1"/>
    <col min="7472" max="7472" width="6.28515625" style="63" customWidth="1"/>
    <col min="7473" max="7476" width="4.7109375" style="63" customWidth="1"/>
    <col min="7477" max="7477" width="8.7109375" style="63" customWidth="1"/>
    <col min="7478" max="7680" width="9.140625" style="63"/>
    <col min="7681" max="7681" width="4" style="63" customWidth="1"/>
    <col min="7682" max="7682" width="29.5703125" style="63" customWidth="1"/>
    <col min="7683" max="7683" width="16.5703125" style="63" customWidth="1"/>
    <col min="7684" max="7684" width="27.7109375" style="63" customWidth="1"/>
    <col min="7685" max="7685" width="4" style="63" customWidth="1"/>
    <col min="7686" max="7716" width="4.7109375" style="63" customWidth="1"/>
    <col min="7717" max="7717" width="8.5703125" style="63" customWidth="1"/>
    <col min="7718" max="7719" width="4.7109375" style="63" customWidth="1"/>
    <col min="7720" max="7720" width="9.42578125" style="63" customWidth="1"/>
    <col min="7721" max="7721" width="6.140625" style="63" customWidth="1"/>
    <col min="7722" max="7722" width="6.28515625" style="63" customWidth="1"/>
    <col min="7723" max="7725" width="4.7109375" style="63" customWidth="1"/>
    <col min="7726" max="7726" width="4.85546875" style="63" customWidth="1"/>
    <col min="7727" max="7727" width="7" style="63" customWidth="1"/>
    <col min="7728" max="7728" width="6.28515625" style="63" customWidth="1"/>
    <col min="7729" max="7732" width="4.7109375" style="63" customWidth="1"/>
    <col min="7733" max="7733" width="8.7109375" style="63" customWidth="1"/>
    <col min="7734" max="7936" width="9.140625" style="63"/>
    <col min="7937" max="7937" width="4" style="63" customWidth="1"/>
    <col min="7938" max="7938" width="29.5703125" style="63" customWidth="1"/>
    <col min="7939" max="7939" width="16.5703125" style="63" customWidth="1"/>
    <col min="7940" max="7940" width="27.7109375" style="63" customWidth="1"/>
    <col min="7941" max="7941" width="4" style="63" customWidth="1"/>
    <col min="7942" max="7972" width="4.7109375" style="63" customWidth="1"/>
    <col min="7973" max="7973" width="8.5703125" style="63" customWidth="1"/>
    <col min="7974" max="7975" width="4.7109375" style="63" customWidth="1"/>
    <col min="7976" max="7976" width="9.42578125" style="63" customWidth="1"/>
    <col min="7977" max="7977" width="6.140625" style="63" customWidth="1"/>
    <col min="7978" max="7978" width="6.28515625" style="63" customWidth="1"/>
    <col min="7979" max="7981" width="4.7109375" style="63" customWidth="1"/>
    <col min="7982" max="7982" width="4.85546875" style="63" customWidth="1"/>
    <col min="7983" max="7983" width="7" style="63" customWidth="1"/>
    <col min="7984" max="7984" width="6.28515625" style="63" customWidth="1"/>
    <col min="7985" max="7988" width="4.7109375" style="63" customWidth="1"/>
    <col min="7989" max="7989" width="8.7109375" style="63" customWidth="1"/>
    <col min="7990" max="8192" width="9.140625" style="63"/>
    <col min="8193" max="8193" width="4" style="63" customWidth="1"/>
    <col min="8194" max="8194" width="29.5703125" style="63" customWidth="1"/>
    <col min="8195" max="8195" width="16.5703125" style="63" customWidth="1"/>
    <col min="8196" max="8196" width="27.7109375" style="63" customWidth="1"/>
    <col min="8197" max="8197" width="4" style="63" customWidth="1"/>
    <col min="8198" max="8228" width="4.7109375" style="63" customWidth="1"/>
    <col min="8229" max="8229" width="8.5703125" style="63" customWidth="1"/>
    <col min="8230" max="8231" width="4.7109375" style="63" customWidth="1"/>
    <col min="8232" max="8232" width="9.42578125" style="63" customWidth="1"/>
    <col min="8233" max="8233" width="6.140625" style="63" customWidth="1"/>
    <col min="8234" max="8234" width="6.28515625" style="63" customWidth="1"/>
    <col min="8235" max="8237" width="4.7109375" style="63" customWidth="1"/>
    <col min="8238" max="8238" width="4.85546875" style="63" customWidth="1"/>
    <col min="8239" max="8239" width="7" style="63" customWidth="1"/>
    <col min="8240" max="8240" width="6.28515625" style="63" customWidth="1"/>
    <col min="8241" max="8244" width="4.7109375" style="63" customWidth="1"/>
    <col min="8245" max="8245" width="8.7109375" style="63" customWidth="1"/>
    <col min="8246" max="8448" width="9.140625" style="63"/>
    <col min="8449" max="8449" width="4" style="63" customWidth="1"/>
    <col min="8450" max="8450" width="29.5703125" style="63" customWidth="1"/>
    <col min="8451" max="8451" width="16.5703125" style="63" customWidth="1"/>
    <col min="8452" max="8452" width="27.7109375" style="63" customWidth="1"/>
    <col min="8453" max="8453" width="4" style="63" customWidth="1"/>
    <col min="8454" max="8484" width="4.7109375" style="63" customWidth="1"/>
    <col min="8485" max="8485" width="8.5703125" style="63" customWidth="1"/>
    <col min="8486" max="8487" width="4.7109375" style="63" customWidth="1"/>
    <col min="8488" max="8488" width="9.42578125" style="63" customWidth="1"/>
    <col min="8489" max="8489" width="6.140625" style="63" customWidth="1"/>
    <col min="8490" max="8490" width="6.28515625" style="63" customWidth="1"/>
    <col min="8491" max="8493" width="4.7109375" style="63" customWidth="1"/>
    <col min="8494" max="8494" width="4.85546875" style="63" customWidth="1"/>
    <col min="8495" max="8495" width="7" style="63" customWidth="1"/>
    <col min="8496" max="8496" width="6.28515625" style="63" customWidth="1"/>
    <col min="8497" max="8500" width="4.7109375" style="63" customWidth="1"/>
    <col min="8501" max="8501" width="8.7109375" style="63" customWidth="1"/>
    <col min="8502" max="8704" width="9.140625" style="63"/>
    <col min="8705" max="8705" width="4" style="63" customWidth="1"/>
    <col min="8706" max="8706" width="29.5703125" style="63" customWidth="1"/>
    <col min="8707" max="8707" width="16.5703125" style="63" customWidth="1"/>
    <col min="8708" max="8708" width="27.7109375" style="63" customWidth="1"/>
    <col min="8709" max="8709" width="4" style="63" customWidth="1"/>
    <col min="8710" max="8740" width="4.7109375" style="63" customWidth="1"/>
    <col min="8741" max="8741" width="8.5703125" style="63" customWidth="1"/>
    <col min="8742" max="8743" width="4.7109375" style="63" customWidth="1"/>
    <col min="8744" max="8744" width="9.42578125" style="63" customWidth="1"/>
    <col min="8745" max="8745" width="6.140625" style="63" customWidth="1"/>
    <col min="8746" max="8746" width="6.28515625" style="63" customWidth="1"/>
    <col min="8747" max="8749" width="4.7109375" style="63" customWidth="1"/>
    <col min="8750" max="8750" width="4.85546875" style="63" customWidth="1"/>
    <col min="8751" max="8751" width="7" style="63" customWidth="1"/>
    <col min="8752" max="8752" width="6.28515625" style="63" customWidth="1"/>
    <col min="8753" max="8756" width="4.7109375" style="63" customWidth="1"/>
    <col min="8757" max="8757" width="8.7109375" style="63" customWidth="1"/>
    <col min="8758" max="8960" width="9.140625" style="63"/>
    <col min="8961" max="8961" width="4" style="63" customWidth="1"/>
    <col min="8962" max="8962" width="29.5703125" style="63" customWidth="1"/>
    <col min="8963" max="8963" width="16.5703125" style="63" customWidth="1"/>
    <col min="8964" max="8964" width="27.7109375" style="63" customWidth="1"/>
    <col min="8965" max="8965" width="4" style="63" customWidth="1"/>
    <col min="8966" max="8996" width="4.7109375" style="63" customWidth="1"/>
    <col min="8997" max="8997" width="8.5703125" style="63" customWidth="1"/>
    <col min="8998" max="8999" width="4.7109375" style="63" customWidth="1"/>
    <col min="9000" max="9000" width="9.42578125" style="63" customWidth="1"/>
    <col min="9001" max="9001" width="6.140625" style="63" customWidth="1"/>
    <col min="9002" max="9002" width="6.28515625" style="63" customWidth="1"/>
    <col min="9003" max="9005" width="4.7109375" style="63" customWidth="1"/>
    <col min="9006" max="9006" width="4.85546875" style="63" customWidth="1"/>
    <col min="9007" max="9007" width="7" style="63" customWidth="1"/>
    <col min="9008" max="9008" width="6.28515625" style="63" customWidth="1"/>
    <col min="9009" max="9012" width="4.7109375" style="63" customWidth="1"/>
    <col min="9013" max="9013" width="8.7109375" style="63" customWidth="1"/>
    <col min="9014" max="9216" width="9.140625" style="63"/>
    <col min="9217" max="9217" width="4" style="63" customWidth="1"/>
    <col min="9218" max="9218" width="29.5703125" style="63" customWidth="1"/>
    <col min="9219" max="9219" width="16.5703125" style="63" customWidth="1"/>
    <col min="9220" max="9220" width="27.7109375" style="63" customWidth="1"/>
    <col min="9221" max="9221" width="4" style="63" customWidth="1"/>
    <col min="9222" max="9252" width="4.7109375" style="63" customWidth="1"/>
    <col min="9253" max="9253" width="8.5703125" style="63" customWidth="1"/>
    <col min="9254" max="9255" width="4.7109375" style="63" customWidth="1"/>
    <col min="9256" max="9256" width="9.42578125" style="63" customWidth="1"/>
    <col min="9257" max="9257" width="6.140625" style="63" customWidth="1"/>
    <col min="9258" max="9258" width="6.28515625" style="63" customWidth="1"/>
    <col min="9259" max="9261" width="4.7109375" style="63" customWidth="1"/>
    <col min="9262" max="9262" width="4.85546875" style="63" customWidth="1"/>
    <col min="9263" max="9263" width="7" style="63" customWidth="1"/>
    <col min="9264" max="9264" width="6.28515625" style="63" customWidth="1"/>
    <col min="9265" max="9268" width="4.7109375" style="63" customWidth="1"/>
    <col min="9269" max="9269" width="8.7109375" style="63" customWidth="1"/>
    <col min="9270" max="9472" width="9.140625" style="63"/>
    <col min="9473" max="9473" width="4" style="63" customWidth="1"/>
    <col min="9474" max="9474" width="29.5703125" style="63" customWidth="1"/>
    <col min="9475" max="9475" width="16.5703125" style="63" customWidth="1"/>
    <col min="9476" max="9476" width="27.7109375" style="63" customWidth="1"/>
    <col min="9477" max="9477" width="4" style="63" customWidth="1"/>
    <col min="9478" max="9508" width="4.7109375" style="63" customWidth="1"/>
    <col min="9509" max="9509" width="8.5703125" style="63" customWidth="1"/>
    <col min="9510" max="9511" width="4.7109375" style="63" customWidth="1"/>
    <col min="9512" max="9512" width="9.42578125" style="63" customWidth="1"/>
    <col min="9513" max="9513" width="6.140625" style="63" customWidth="1"/>
    <col min="9514" max="9514" width="6.28515625" style="63" customWidth="1"/>
    <col min="9515" max="9517" width="4.7109375" style="63" customWidth="1"/>
    <col min="9518" max="9518" width="4.85546875" style="63" customWidth="1"/>
    <col min="9519" max="9519" width="7" style="63" customWidth="1"/>
    <col min="9520" max="9520" width="6.28515625" style="63" customWidth="1"/>
    <col min="9521" max="9524" width="4.7109375" style="63" customWidth="1"/>
    <col min="9525" max="9525" width="8.7109375" style="63" customWidth="1"/>
    <col min="9526" max="9728" width="9.140625" style="63"/>
    <col min="9729" max="9729" width="4" style="63" customWidth="1"/>
    <col min="9730" max="9730" width="29.5703125" style="63" customWidth="1"/>
    <col min="9731" max="9731" width="16.5703125" style="63" customWidth="1"/>
    <col min="9732" max="9732" width="27.7109375" style="63" customWidth="1"/>
    <col min="9733" max="9733" width="4" style="63" customWidth="1"/>
    <col min="9734" max="9764" width="4.7109375" style="63" customWidth="1"/>
    <col min="9765" max="9765" width="8.5703125" style="63" customWidth="1"/>
    <col min="9766" max="9767" width="4.7109375" style="63" customWidth="1"/>
    <col min="9768" max="9768" width="9.42578125" style="63" customWidth="1"/>
    <col min="9769" max="9769" width="6.140625" style="63" customWidth="1"/>
    <col min="9770" max="9770" width="6.28515625" style="63" customWidth="1"/>
    <col min="9771" max="9773" width="4.7109375" style="63" customWidth="1"/>
    <col min="9774" max="9774" width="4.85546875" style="63" customWidth="1"/>
    <col min="9775" max="9775" width="7" style="63" customWidth="1"/>
    <col min="9776" max="9776" width="6.28515625" style="63" customWidth="1"/>
    <col min="9777" max="9780" width="4.7109375" style="63" customWidth="1"/>
    <col min="9781" max="9781" width="8.7109375" style="63" customWidth="1"/>
    <col min="9782" max="9984" width="9.140625" style="63"/>
    <col min="9985" max="9985" width="4" style="63" customWidth="1"/>
    <col min="9986" max="9986" width="29.5703125" style="63" customWidth="1"/>
    <col min="9987" max="9987" width="16.5703125" style="63" customWidth="1"/>
    <col min="9988" max="9988" width="27.7109375" style="63" customWidth="1"/>
    <col min="9989" max="9989" width="4" style="63" customWidth="1"/>
    <col min="9990" max="10020" width="4.7109375" style="63" customWidth="1"/>
    <col min="10021" max="10021" width="8.5703125" style="63" customWidth="1"/>
    <col min="10022" max="10023" width="4.7109375" style="63" customWidth="1"/>
    <col min="10024" max="10024" width="9.42578125" style="63" customWidth="1"/>
    <col min="10025" max="10025" width="6.140625" style="63" customWidth="1"/>
    <col min="10026" max="10026" width="6.28515625" style="63" customWidth="1"/>
    <col min="10027" max="10029" width="4.7109375" style="63" customWidth="1"/>
    <col min="10030" max="10030" width="4.85546875" style="63" customWidth="1"/>
    <col min="10031" max="10031" width="7" style="63" customWidth="1"/>
    <col min="10032" max="10032" width="6.28515625" style="63" customWidth="1"/>
    <col min="10033" max="10036" width="4.7109375" style="63" customWidth="1"/>
    <col min="10037" max="10037" width="8.7109375" style="63" customWidth="1"/>
    <col min="10038" max="10240" width="9.140625" style="63"/>
    <col min="10241" max="10241" width="4" style="63" customWidth="1"/>
    <col min="10242" max="10242" width="29.5703125" style="63" customWidth="1"/>
    <col min="10243" max="10243" width="16.5703125" style="63" customWidth="1"/>
    <col min="10244" max="10244" width="27.7109375" style="63" customWidth="1"/>
    <col min="10245" max="10245" width="4" style="63" customWidth="1"/>
    <col min="10246" max="10276" width="4.7109375" style="63" customWidth="1"/>
    <col min="10277" max="10277" width="8.5703125" style="63" customWidth="1"/>
    <col min="10278" max="10279" width="4.7109375" style="63" customWidth="1"/>
    <col min="10280" max="10280" width="9.42578125" style="63" customWidth="1"/>
    <col min="10281" max="10281" width="6.140625" style="63" customWidth="1"/>
    <col min="10282" max="10282" width="6.28515625" style="63" customWidth="1"/>
    <col min="10283" max="10285" width="4.7109375" style="63" customWidth="1"/>
    <col min="10286" max="10286" width="4.85546875" style="63" customWidth="1"/>
    <col min="10287" max="10287" width="7" style="63" customWidth="1"/>
    <col min="10288" max="10288" width="6.28515625" style="63" customWidth="1"/>
    <col min="10289" max="10292" width="4.7109375" style="63" customWidth="1"/>
    <col min="10293" max="10293" width="8.7109375" style="63" customWidth="1"/>
    <col min="10294" max="10496" width="9.140625" style="63"/>
    <col min="10497" max="10497" width="4" style="63" customWidth="1"/>
    <col min="10498" max="10498" width="29.5703125" style="63" customWidth="1"/>
    <col min="10499" max="10499" width="16.5703125" style="63" customWidth="1"/>
    <col min="10500" max="10500" width="27.7109375" style="63" customWidth="1"/>
    <col min="10501" max="10501" width="4" style="63" customWidth="1"/>
    <col min="10502" max="10532" width="4.7109375" style="63" customWidth="1"/>
    <col min="10533" max="10533" width="8.5703125" style="63" customWidth="1"/>
    <col min="10534" max="10535" width="4.7109375" style="63" customWidth="1"/>
    <col min="10536" max="10536" width="9.42578125" style="63" customWidth="1"/>
    <col min="10537" max="10537" width="6.140625" style="63" customWidth="1"/>
    <col min="10538" max="10538" width="6.28515625" style="63" customWidth="1"/>
    <col min="10539" max="10541" width="4.7109375" style="63" customWidth="1"/>
    <col min="10542" max="10542" width="4.85546875" style="63" customWidth="1"/>
    <col min="10543" max="10543" width="7" style="63" customWidth="1"/>
    <col min="10544" max="10544" width="6.28515625" style="63" customWidth="1"/>
    <col min="10545" max="10548" width="4.7109375" style="63" customWidth="1"/>
    <col min="10549" max="10549" width="8.7109375" style="63" customWidth="1"/>
    <col min="10550" max="10752" width="9.140625" style="63"/>
    <col min="10753" max="10753" width="4" style="63" customWidth="1"/>
    <col min="10754" max="10754" width="29.5703125" style="63" customWidth="1"/>
    <col min="10755" max="10755" width="16.5703125" style="63" customWidth="1"/>
    <col min="10756" max="10756" width="27.7109375" style="63" customWidth="1"/>
    <col min="10757" max="10757" width="4" style="63" customWidth="1"/>
    <col min="10758" max="10788" width="4.7109375" style="63" customWidth="1"/>
    <col min="10789" max="10789" width="8.5703125" style="63" customWidth="1"/>
    <col min="10790" max="10791" width="4.7109375" style="63" customWidth="1"/>
    <col min="10792" max="10792" width="9.42578125" style="63" customWidth="1"/>
    <col min="10793" max="10793" width="6.140625" style="63" customWidth="1"/>
    <col min="10794" max="10794" width="6.28515625" style="63" customWidth="1"/>
    <col min="10795" max="10797" width="4.7109375" style="63" customWidth="1"/>
    <col min="10798" max="10798" width="4.85546875" style="63" customWidth="1"/>
    <col min="10799" max="10799" width="7" style="63" customWidth="1"/>
    <col min="10800" max="10800" width="6.28515625" style="63" customWidth="1"/>
    <col min="10801" max="10804" width="4.7109375" style="63" customWidth="1"/>
    <col min="10805" max="10805" width="8.7109375" style="63" customWidth="1"/>
    <col min="10806" max="11008" width="9.140625" style="63"/>
    <col min="11009" max="11009" width="4" style="63" customWidth="1"/>
    <col min="11010" max="11010" width="29.5703125" style="63" customWidth="1"/>
    <col min="11011" max="11011" width="16.5703125" style="63" customWidth="1"/>
    <col min="11012" max="11012" width="27.7109375" style="63" customWidth="1"/>
    <col min="11013" max="11013" width="4" style="63" customWidth="1"/>
    <col min="11014" max="11044" width="4.7109375" style="63" customWidth="1"/>
    <col min="11045" max="11045" width="8.5703125" style="63" customWidth="1"/>
    <col min="11046" max="11047" width="4.7109375" style="63" customWidth="1"/>
    <col min="11048" max="11048" width="9.42578125" style="63" customWidth="1"/>
    <col min="11049" max="11049" width="6.140625" style="63" customWidth="1"/>
    <col min="11050" max="11050" width="6.28515625" style="63" customWidth="1"/>
    <col min="11051" max="11053" width="4.7109375" style="63" customWidth="1"/>
    <col min="11054" max="11054" width="4.85546875" style="63" customWidth="1"/>
    <col min="11055" max="11055" width="7" style="63" customWidth="1"/>
    <col min="11056" max="11056" width="6.28515625" style="63" customWidth="1"/>
    <col min="11057" max="11060" width="4.7109375" style="63" customWidth="1"/>
    <col min="11061" max="11061" width="8.7109375" style="63" customWidth="1"/>
    <col min="11062" max="11264" width="9.140625" style="63"/>
    <col min="11265" max="11265" width="4" style="63" customWidth="1"/>
    <col min="11266" max="11266" width="29.5703125" style="63" customWidth="1"/>
    <col min="11267" max="11267" width="16.5703125" style="63" customWidth="1"/>
    <col min="11268" max="11268" width="27.7109375" style="63" customWidth="1"/>
    <col min="11269" max="11269" width="4" style="63" customWidth="1"/>
    <col min="11270" max="11300" width="4.7109375" style="63" customWidth="1"/>
    <col min="11301" max="11301" width="8.5703125" style="63" customWidth="1"/>
    <col min="11302" max="11303" width="4.7109375" style="63" customWidth="1"/>
    <col min="11304" max="11304" width="9.42578125" style="63" customWidth="1"/>
    <col min="11305" max="11305" width="6.140625" style="63" customWidth="1"/>
    <col min="11306" max="11306" width="6.28515625" style="63" customWidth="1"/>
    <col min="11307" max="11309" width="4.7109375" style="63" customWidth="1"/>
    <col min="11310" max="11310" width="4.85546875" style="63" customWidth="1"/>
    <col min="11311" max="11311" width="7" style="63" customWidth="1"/>
    <col min="11312" max="11312" width="6.28515625" style="63" customWidth="1"/>
    <col min="11313" max="11316" width="4.7109375" style="63" customWidth="1"/>
    <col min="11317" max="11317" width="8.7109375" style="63" customWidth="1"/>
    <col min="11318" max="11520" width="9.140625" style="63"/>
    <col min="11521" max="11521" width="4" style="63" customWidth="1"/>
    <col min="11522" max="11522" width="29.5703125" style="63" customWidth="1"/>
    <col min="11523" max="11523" width="16.5703125" style="63" customWidth="1"/>
    <col min="11524" max="11524" width="27.7109375" style="63" customWidth="1"/>
    <col min="11525" max="11525" width="4" style="63" customWidth="1"/>
    <col min="11526" max="11556" width="4.7109375" style="63" customWidth="1"/>
    <col min="11557" max="11557" width="8.5703125" style="63" customWidth="1"/>
    <col min="11558" max="11559" width="4.7109375" style="63" customWidth="1"/>
    <col min="11560" max="11560" width="9.42578125" style="63" customWidth="1"/>
    <col min="11561" max="11561" width="6.140625" style="63" customWidth="1"/>
    <col min="11562" max="11562" width="6.28515625" style="63" customWidth="1"/>
    <col min="11563" max="11565" width="4.7109375" style="63" customWidth="1"/>
    <col min="11566" max="11566" width="4.85546875" style="63" customWidth="1"/>
    <col min="11567" max="11567" width="7" style="63" customWidth="1"/>
    <col min="11568" max="11568" width="6.28515625" style="63" customWidth="1"/>
    <col min="11569" max="11572" width="4.7109375" style="63" customWidth="1"/>
    <col min="11573" max="11573" width="8.7109375" style="63" customWidth="1"/>
    <col min="11574" max="11776" width="9.140625" style="63"/>
    <col min="11777" max="11777" width="4" style="63" customWidth="1"/>
    <col min="11778" max="11778" width="29.5703125" style="63" customWidth="1"/>
    <col min="11779" max="11779" width="16.5703125" style="63" customWidth="1"/>
    <col min="11780" max="11780" width="27.7109375" style="63" customWidth="1"/>
    <col min="11781" max="11781" width="4" style="63" customWidth="1"/>
    <col min="11782" max="11812" width="4.7109375" style="63" customWidth="1"/>
    <col min="11813" max="11813" width="8.5703125" style="63" customWidth="1"/>
    <col min="11814" max="11815" width="4.7109375" style="63" customWidth="1"/>
    <col min="11816" max="11816" width="9.42578125" style="63" customWidth="1"/>
    <col min="11817" max="11817" width="6.140625" style="63" customWidth="1"/>
    <col min="11818" max="11818" width="6.28515625" style="63" customWidth="1"/>
    <col min="11819" max="11821" width="4.7109375" style="63" customWidth="1"/>
    <col min="11822" max="11822" width="4.85546875" style="63" customWidth="1"/>
    <col min="11823" max="11823" width="7" style="63" customWidth="1"/>
    <col min="11824" max="11824" width="6.28515625" style="63" customWidth="1"/>
    <col min="11825" max="11828" width="4.7109375" style="63" customWidth="1"/>
    <col min="11829" max="11829" width="8.7109375" style="63" customWidth="1"/>
    <col min="11830" max="12032" width="9.140625" style="63"/>
    <col min="12033" max="12033" width="4" style="63" customWidth="1"/>
    <col min="12034" max="12034" width="29.5703125" style="63" customWidth="1"/>
    <col min="12035" max="12035" width="16.5703125" style="63" customWidth="1"/>
    <col min="12036" max="12036" width="27.7109375" style="63" customWidth="1"/>
    <col min="12037" max="12037" width="4" style="63" customWidth="1"/>
    <col min="12038" max="12068" width="4.7109375" style="63" customWidth="1"/>
    <col min="12069" max="12069" width="8.5703125" style="63" customWidth="1"/>
    <col min="12070" max="12071" width="4.7109375" style="63" customWidth="1"/>
    <col min="12072" max="12072" width="9.42578125" style="63" customWidth="1"/>
    <col min="12073" max="12073" width="6.140625" style="63" customWidth="1"/>
    <col min="12074" max="12074" width="6.28515625" style="63" customWidth="1"/>
    <col min="12075" max="12077" width="4.7109375" style="63" customWidth="1"/>
    <col min="12078" max="12078" width="4.85546875" style="63" customWidth="1"/>
    <col min="12079" max="12079" width="7" style="63" customWidth="1"/>
    <col min="12080" max="12080" width="6.28515625" style="63" customWidth="1"/>
    <col min="12081" max="12084" width="4.7109375" style="63" customWidth="1"/>
    <col min="12085" max="12085" width="8.7109375" style="63" customWidth="1"/>
    <col min="12086" max="12288" width="9.140625" style="63"/>
    <col min="12289" max="12289" width="4" style="63" customWidth="1"/>
    <col min="12290" max="12290" width="29.5703125" style="63" customWidth="1"/>
    <col min="12291" max="12291" width="16.5703125" style="63" customWidth="1"/>
    <col min="12292" max="12292" width="27.7109375" style="63" customWidth="1"/>
    <col min="12293" max="12293" width="4" style="63" customWidth="1"/>
    <col min="12294" max="12324" width="4.7109375" style="63" customWidth="1"/>
    <col min="12325" max="12325" width="8.5703125" style="63" customWidth="1"/>
    <col min="12326" max="12327" width="4.7109375" style="63" customWidth="1"/>
    <col min="12328" max="12328" width="9.42578125" style="63" customWidth="1"/>
    <col min="12329" max="12329" width="6.140625" style="63" customWidth="1"/>
    <col min="12330" max="12330" width="6.28515625" style="63" customWidth="1"/>
    <col min="12331" max="12333" width="4.7109375" style="63" customWidth="1"/>
    <col min="12334" max="12334" width="4.85546875" style="63" customWidth="1"/>
    <col min="12335" max="12335" width="7" style="63" customWidth="1"/>
    <col min="12336" max="12336" width="6.28515625" style="63" customWidth="1"/>
    <col min="12337" max="12340" width="4.7109375" style="63" customWidth="1"/>
    <col min="12341" max="12341" width="8.7109375" style="63" customWidth="1"/>
    <col min="12342" max="12544" width="9.140625" style="63"/>
    <col min="12545" max="12545" width="4" style="63" customWidth="1"/>
    <col min="12546" max="12546" width="29.5703125" style="63" customWidth="1"/>
    <col min="12547" max="12547" width="16.5703125" style="63" customWidth="1"/>
    <col min="12548" max="12548" width="27.7109375" style="63" customWidth="1"/>
    <col min="12549" max="12549" width="4" style="63" customWidth="1"/>
    <col min="12550" max="12580" width="4.7109375" style="63" customWidth="1"/>
    <col min="12581" max="12581" width="8.5703125" style="63" customWidth="1"/>
    <col min="12582" max="12583" width="4.7109375" style="63" customWidth="1"/>
    <col min="12584" max="12584" width="9.42578125" style="63" customWidth="1"/>
    <col min="12585" max="12585" width="6.140625" style="63" customWidth="1"/>
    <col min="12586" max="12586" width="6.28515625" style="63" customWidth="1"/>
    <col min="12587" max="12589" width="4.7109375" style="63" customWidth="1"/>
    <col min="12590" max="12590" width="4.85546875" style="63" customWidth="1"/>
    <col min="12591" max="12591" width="7" style="63" customWidth="1"/>
    <col min="12592" max="12592" width="6.28515625" style="63" customWidth="1"/>
    <col min="12593" max="12596" width="4.7109375" style="63" customWidth="1"/>
    <col min="12597" max="12597" width="8.7109375" style="63" customWidth="1"/>
    <col min="12598" max="12800" width="9.140625" style="63"/>
    <col min="12801" max="12801" width="4" style="63" customWidth="1"/>
    <col min="12802" max="12802" width="29.5703125" style="63" customWidth="1"/>
    <col min="12803" max="12803" width="16.5703125" style="63" customWidth="1"/>
    <col min="12804" max="12804" width="27.7109375" style="63" customWidth="1"/>
    <col min="12805" max="12805" width="4" style="63" customWidth="1"/>
    <col min="12806" max="12836" width="4.7109375" style="63" customWidth="1"/>
    <col min="12837" max="12837" width="8.5703125" style="63" customWidth="1"/>
    <col min="12838" max="12839" width="4.7109375" style="63" customWidth="1"/>
    <col min="12840" max="12840" width="9.42578125" style="63" customWidth="1"/>
    <col min="12841" max="12841" width="6.140625" style="63" customWidth="1"/>
    <col min="12842" max="12842" width="6.28515625" style="63" customWidth="1"/>
    <col min="12843" max="12845" width="4.7109375" style="63" customWidth="1"/>
    <col min="12846" max="12846" width="4.85546875" style="63" customWidth="1"/>
    <col min="12847" max="12847" width="7" style="63" customWidth="1"/>
    <col min="12848" max="12848" width="6.28515625" style="63" customWidth="1"/>
    <col min="12849" max="12852" width="4.7109375" style="63" customWidth="1"/>
    <col min="12853" max="12853" width="8.7109375" style="63" customWidth="1"/>
    <col min="12854" max="13056" width="9.140625" style="63"/>
    <col min="13057" max="13057" width="4" style="63" customWidth="1"/>
    <col min="13058" max="13058" width="29.5703125" style="63" customWidth="1"/>
    <col min="13059" max="13059" width="16.5703125" style="63" customWidth="1"/>
    <col min="13060" max="13060" width="27.7109375" style="63" customWidth="1"/>
    <col min="13061" max="13061" width="4" style="63" customWidth="1"/>
    <col min="13062" max="13092" width="4.7109375" style="63" customWidth="1"/>
    <col min="13093" max="13093" width="8.5703125" style="63" customWidth="1"/>
    <col min="13094" max="13095" width="4.7109375" style="63" customWidth="1"/>
    <col min="13096" max="13096" width="9.42578125" style="63" customWidth="1"/>
    <col min="13097" max="13097" width="6.140625" style="63" customWidth="1"/>
    <col min="13098" max="13098" width="6.28515625" style="63" customWidth="1"/>
    <col min="13099" max="13101" width="4.7109375" style="63" customWidth="1"/>
    <col min="13102" max="13102" width="4.85546875" style="63" customWidth="1"/>
    <col min="13103" max="13103" width="7" style="63" customWidth="1"/>
    <col min="13104" max="13104" width="6.28515625" style="63" customWidth="1"/>
    <col min="13105" max="13108" width="4.7109375" style="63" customWidth="1"/>
    <col min="13109" max="13109" width="8.7109375" style="63" customWidth="1"/>
    <col min="13110" max="13312" width="9.140625" style="63"/>
    <col min="13313" max="13313" width="4" style="63" customWidth="1"/>
    <col min="13314" max="13314" width="29.5703125" style="63" customWidth="1"/>
    <col min="13315" max="13315" width="16.5703125" style="63" customWidth="1"/>
    <col min="13316" max="13316" width="27.7109375" style="63" customWidth="1"/>
    <col min="13317" max="13317" width="4" style="63" customWidth="1"/>
    <col min="13318" max="13348" width="4.7109375" style="63" customWidth="1"/>
    <col min="13349" max="13349" width="8.5703125" style="63" customWidth="1"/>
    <col min="13350" max="13351" width="4.7109375" style="63" customWidth="1"/>
    <col min="13352" max="13352" width="9.42578125" style="63" customWidth="1"/>
    <col min="13353" max="13353" width="6.140625" style="63" customWidth="1"/>
    <col min="13354" max="13354" width="6.28515625" style="63" customWidth="1"/>
    <col min="13355" max="13357" width="4.7109375" style="63" customWidth="1"/>
    <col min="13358" max="13358" width="4.85546875" style="63" customWidth="1"/>
    <col min="13359" max="13359" width="7" style="63" customWidth="1"/>
    <col min="13360" max="13360" width="6.28515625" style="63" customWidth="1"/>
    <col min="13361" max="13364" width="4.7109375" style="63" customWidth="1"/>
    <col min="13365" max="13365" width="8.7109375" style="63" customWidth="1"/>
    <col min="13366" max="13568" width="9.140625" style="63"/>
    <col min="13569" max="13569" width="4" style="63" customWidth="1"/>
    <col min="13570" max="13570" width="29.5703125" style="63" customWidth="1"/>
    <col min="13571" max="13571" width="16.5703125" style="63" customWidth="1"/>
    <col min="13572" max="13572" width="27.7109375" style="63" customWidth="1"/>
    <col min="13573" max="13573" width="4" style="63" customWidth="1"/>
    <col min="13574" max="13604" width="4.7109375" style="63" customWidth="1"/>
    <col min="13605" max="13605" width="8.5703125" style="63" customWidth="1"/>
    <col min="13606" max="13607" width="4.7109375" style="63" customWidth="1"/>
    <col min="13608" max="13608" width="9.42578125" style="63" customWidth="1"/>
    <col min="13609" max="13609" width="6.140625" style="63" customWidth="1"/>
    <col min="13610" max="13610" width="6.28515625" style="63" customWidth="1"/>
    <col min="13611" max="13613" width="4.7109375" style="63" customWidth="1"/>
    <col min="13614" max="13614" width="4.85546875" style="63" customWidth="1"/>
    <col min="13615" max="13615" width="7" style="63" customWidth="1"/>
    <col min="13616" max="13616" width="6.28515625" style="63" customWidth="1"/>
    <col min="13617" max="13620" width="4.7109375" style="63" customWidth="1"/>
    <col min="13621" max="13621" width="8.7109375" style="63" customWidth="1"/>
    <col min="13622" max="13824" width="9.140625" style="63"/>
    <col min="13825" max="13825" width="4" style="63" customWidth="1"/>
    <col min="13826" max="13826" width="29.5703125" style="63" customWidth="1"/>
    <col min="13827" max="13827" width="16.5703125" style="63" customWidth="1"/>
    <col min="13828" max="13828" width="27.7109375" style="63" customWidth="1"/>
    <col min="13829" max="13829" width="4" style="63" customWidth="1"/>
    <col min="13830" max="13860" width="4.7109375" style="63" customWidth="1"/>
    <col min="13861" max="13861" width="8.5703125" style="63" customWidth="1"/>
    <col min="13862" max="13863" width="4.7109375" style="63" customWidth="1"/>
    <col min="13864" max="13864" width="9.42578125" style="63" customWidth="1"/>
    <col min="13865" max="13865" width="6.140625" style="63" customWidth="1"/>
    <col min="13866" max="13866" width="6.28515625" style="63" customWidth="1"/>
    <col min="13867" max="13869" width="4.7109375" style="63" customWidth="1"/>
    <col min="13870" max="13870" width="4.85546875" style="63" customWidth="1"/>
    <col min="13871" max="13871" width="7" style="63" customWidth="1"/>
    <col min="13872" max="13872" width="6.28515625" style="63" customWidth="1"/>
    <col min="13873" max="13876" width="4.7109375" style="63" customWidth="1"/>
    <col min="13877" max="13877" width="8.7109375" style="63" customWidth="1"/>
    <col min="13878" max="14080" width="9.140625" style="63"/>
    <col min="14081" max="14081" width="4" style="63" customWidth="1"/>
    <col min="14082" max="14082" width="29.5703125" style="63" customWidth="1"/>
    <col min="14083" max="14083" width="16.5703125" style="63" customWidth="1"/>
    <col min="14084" max="14084" width="27.7109375" style="63" customWidth="1"/>
    <col min="14085" max="14085" width="4" style="63" customWidth="1"/>
    <col min="14086" max="14116" width="4.7109375" style="63" customWidth="1"/>
    <col min="14117" max="14117" width="8.5703125" style="63" customWidth="1"/>
    <col min="14118" max="14119" width="4.7109375" style="63" customWidth="1"/>
    <col min="14120" max="14120" width="9.42578125" style="63" customWidth="1"/>
    <col min="14121" max="14121" width="6.140625" style="63" customWidth="1"/>
    <col min="14122" max="14122" width="6.28515625" style="63" customWidth="1"/>
    <col min="14123" max="14125" width="4.7109375" style="63" customWidth="1"/>
    <col min="14126" max="14126" width="4.85546875" style="63" customWidth="1"/>
    <col min="14127" max="14127" width="7" style="63" customWidth="1"/>
    <col min="14128" max="14128" width="6.28515625" style="63" customWidth="1"/>
    <col min="14129" max="14132" width="4.7109375" style="63" customWidth="1"/>
    <col min="14133" max="14133" width="8.7109375" style="63" customWidth="1"/>
    <col min="14134" max="14336" width="9.140625" style="63"/>
    <col min="14337" max="14337" width="4" style="63" customWidth="1"/>
    <col min="14338" max="14338" width="29.5703125" style="63" customWidth="1"/>
    <col min="14339" max="14339" width="16.5703125" style="63" customWidth="1"/>
    <col min="14340" max="14340" width="27.7109375" style="63" customWidth="1"/>
    <col min="14341" max="14341" width="4" style="63" customWidth="1"/>
    <col min="14342" max="14372" width="4.7109375" style="63" customWidth="1"/>
    <col min="14373" max="14373" width="8.5703125" style="63" customWidth="1"/>
    <col min="14374" max="14375" width="4.7109375" style="63" customWidth="1"/>
    <col min="14376" max="14376" width="9.42578125" style="63" customWidth="1"/>
    <col min="14377" max="14377" width="6.140625" style="63" customWidth="1"/>
    <col min="14378" max="14378" width="6.28515625" style="63" customWidth="1"/>
    <col min="14379" max="14381" width="4.7109375" style="63" customWidth="1"/>
    <col min="14382" max="14382" width="4.85546875" style="63" customWidth="1"/>
    <col min="14383" max="14383" width="7" style="63" customWidth="1"/>
    <col min="14384" max="14384" width="6.28515625" style="63" customWidth="1"/>
    <col min="14385" max="14388" width="4.7109375" style="63" customWidth="1"/>
    <col min="14389" max="14389" width="8.7109375" style="63" customWidth="1"/>
    <col min="14390" max="14592" width="9.140625" style="63"/>
    <col min="14593" max="14593" width="4" style="63" customWidth="1"/>
    <col min="14594" max="14594" width="29.5703125" style="63" customWidth="1"/>
    <col min="14595" max="14595" width="16.5703125" style="63" customWidth="1"/>
    <col min="14596" max="14596" width="27.7109375" style="63" customWidth="1"/>
    <col min="14597" max="14597" width="4" style="63" customWidth="1"/>
    <col min="14598" max="14628" width="4.7109375" style="63" customWidth="1"/>
    <col min="14629" max="14629" width="8.5703125" style="63" customWidth="1"/>
    <col min="14630" max="14631" width="4.7109375" style="63" customWidth="1"/>
    <col min="14632" max="14632" width="9.42578125" style="63" customWidth="1"/>
    <col min="14633" max="14633" width="6.140625" style="63" customWidth="1"/>
    <col min="14634" max="14634" width="6.28515625" style="63" customWidth="1"/>
    <col min="14635" max="14637" width="4.7109375" style="63" customWidth="1"/>
    <col min="14638" max="14638" width="4.85546875" style="63" customWidth="1"/>
    <col min="14639" max="14639" width="7" style="63" customWidth="1"/>
    <col min="14640" max="14640" width="6.28515625" style="63" customWidth="1"/>
    <col min="14641" max="14644" width="4.7109375" style="63" customWidth="1"/>
    <col min="14645" max="14645" width="8.7109375" style="63" customWidth="1"/>
    <col min="14646" max="14848" width="9.140625" style="63"/>
    <col min="14849" max="14849" width="4" style="63" customWidth="1"/>
    <col min="14850" max="14850" width="29.5703125" style="63" customWidth="1"/>
    <col min="14851" max="14851" width="16.5703125" style="63" customWidth="1"/>
    <col min="14852" max="14852" width="27.7109375" style="63" customWidth="1"/>
    <col min="14853" max="14853" width="4" style="63" customWidth="1"/>
    <col min="14854" max="14884" width="4.7109375" style="63" customWidth="1"/>
    <col min="14885" max="14885" width="8.5703125" style="63" customWidth="1"/>
    <col min="14886" max="14887" width="4.7109375" style="63" customWidth="1"/>
    <col min="14888" max="14888" width="9.42578125" style="63" customWidth="1"/>
    <col min="14889" max="14889" width="6.140625" style="63" customWidth="1"/>
    <col min="14890" max="14890" width="6.28515625" style="63" customWidth="1"/>
    <col min="14891" max="14893" width="4.7109375" style="63" customWidth="1"/>
    <col min="14894" max="14894" width="4.85546875" style="63" customWidth="1"/>
    <col min="14895" max="14895" width="7" style="63" customWidth="1"/>
    <col min="14896" max="14896" width="6.28515625" style="63" customWidth="1"/>
    <col min="14897" max="14900" width="4.7109375" style="63" customWidth="1"/>
    <col min="14901" max="14901" width="8.7109375" style="63" customWidth="1"/>
    <col min="14902" max="15104" width="9.140625" style="63"/>
    <col min="15105" max="15105" width="4" style="63" customWidth="1"/>
    <col min="15106" max="15106" width="29.5703125" style="63" customWidth="1"/>
    <col min="15107" max="15107" width="16.5703125" style="63" customWidth="1"/>
    <col min="15108" max="15108" width="27.7109375" style="63" customWidth="1"/>
    <col min="15109" max="15109" width="4" style="63" customWidth="1"/>
    <col min="15110" max="15140" width="4.7109375" style="63" customWidth="1"/>
    <col min="15141" max="15141" width="8.5703125" style="63" customWidth="1"/>
    <col min="15142" max="15143" width="4.7109375" style="63" customWidth="1"/>
    <col min="15144" max="15144" width="9.42578125" style="63" customWidth="1"/>
    <col min="15145" max="15145" width="6.140625" style="63" customWidth="1"/>
    <col min="15146" max="15146" width="6.28515625" style="63" customWidth="1"/>
    <col min="15147" max="15149" width="4.7109375" style="63" customWidth="1"/>
    <col min="15150" max="15150" width="4.85546875" style="63" customWidth="1"/>
    <col min="15151" max="15151" width="7" style="63" customWidth="1"/>
    <col min="15152" max="15152" width="6.28515625" style="63" customWidth="1"/>
    <col min="15153" max="15156" width="4.7109375" style="63" customWidth="1"/>
    <col min="15157" max="15157" width="8.7109375" style="63" customWidth="1"/>
    <col min="15158" max="15360" width="9.140625" style="63"/>
    <col min="15361" max="15361" width="4" style="63" customWidth="1"/>
    <col min="15362" max="15362" width="29.5703125" style="63" customWidth="1"/>
    <col min="15363" max="15363" width="16.5703125" style="63" customWidth="1"/>
    <col min="15364" max="15364" width="27.7109375" style="63" customWidth="1"/>
    <col min="15365" max="15365" width="4" style="63" customWidth="1"/>
    <col min="15366" max="15396" width="4.7109375" style="63" customWidth="1"/>
    <col min="15397" max="15397" width="8.5703125" style="63" customWidth="1"/>
    <col min="15398" max="15399" width="4.7109375" style="63" customWidth="1"/>
    <col min="15400" max="15400" width="9.42578125" style="63" customWidth="1"/>
    <col min="15401" max="15401" width="6.140625" style="63" customWidth="1"/>
    <col min="15402" max="15402" width="6.28515625" style="63" customWidth="1"/>
    <col min="15403" max="15405" width="4.7109375" style="63" customWidth="1"/>
    <col min="15406" max="15406" width="4.85546875" style="63" customWidth="1"/>
    <col min="15407" max="15407" width="7" style="63" customWidth="1"/>
    <col min="15408" max="15408" width="6.28515625" style="63" customWidth="1"/>
    <col min="15409" max="15412" width="4.7109375" style="63" customWidth="1"/>
    <col min="15413" max="15413" width="8.7109375" style="63" customWidth="1"/>
    <col min="15414" max="15616" width="9.140625" style="63"/>
    <col min="15617" max="15617" width="4" style="63" customWidth="1"/>
    <col min="15618" max="15618" width="29.5703125" style="63" customWidth="1"/>
    <col min="15619" max="15619" width="16.5703125" style="63" customWidth="1"/>
    <col min="15620" max="15620" width="27.7109375" style="63" customWidth="1"/>
    <col min="15621" max="15621" width="4" style="63" customWidth="1"/>
    <col min="15622" max="15652" width="4.7109375" style="63" customWidth="1"/>
    <col min="15653" max="15653" width="8.5703125" style="63" customWidth="1"/>
    <col min="15654" max="15655" width="4.7109375" style="63" customWidth="1"/>
    <col min="15656" max="15656" width="9.42578125" style="63" customWidth="1"/>
    <col min="15657" max="15657" width="6.140625" style="63" customWidth="1"/>
    <col min="15658" max="15658" width="6.28515625" style="63" customWidth="1"/>
    <col min="15659" max="15661" width="4.7109375" style="63" customWidth="1"/>
    <col min="15662" max="15662" width="4.85546875" style="63" customWidth="1"/>
    <col min="15663" max="15663" width="7" style="63" customWidth="1"/>
    <col min="15664" max="15664" width="6.28515625" style="63" customWidth="1"/>
    <col min="15665" max="15668" width="4.7109375" style="63" customWidth="1"/>
    <col min="15669" max="15669" width="8.7109375" style="63" customWidth="1"/>
    <col min="15670" max="15872" width="9.140625" style="63"/>
    <col min="15873" max="15873" width="4" style="63" customWidth="1"/>
    <col min="15874" max="15874" width="29.5703125" style="63" customWidth="1"/>
    <col min="15875" max="15875" width="16.5703125" style="63" customWidth="1"/>
    <col min="15876" max="15876" width="27.7109375" style="63" customWidth="1"/>
    <col min="15877" max="15877" width="4" style="63" customWidth="1"/>
    <col min="15878" max="15908" width="4.7109375" style="63" customWidth="1"/>
    <col min="15909" max="15909" width="8.5703125" style="63" customWidth="1"/>
    <col min="15910" max="15911" width="4.7109375" style="63" customWidth="1"/>
    <col min="15912" max="15912" width="9.42578125" style="63" customWidth="1"/>
    <col min="15913" max="15913" width="6.140625" style="63" customWidth="1"/>
    <col min="15914" max="15914" width="6.28515625" style="63" customWidth="1"/>
    <col min="15915" max="15917" width="4.7109375" style="63" customWidth="1"/>
    <col min="15918" max="15918" width="4.85546875" style="63" customWidth="1"/>
    <col min="15919" max="15919" width="7" style="63" customWidth="1"/>
    <col min="15920" max="15920" width="6.28515625" style="63" customWidth="1"/>
    <col min="15921" max="15924" width="4.7109375" style="63" customWidth="1"/>
    <col min="15925" max="15925" width="8.7109375" style="63" customWidth="1"/>
    <col min="15926" max="16128" width="9.140625" style="63"/>
    <col min="16129" max="16129" width="4" style="63" customWidth="1"/>
    <col min="16130" max="16130" width="29.5703125" style="63" customWidth="1"/>
    <col min="16131" max="16131" width="16.5703125" style="63" customWidth="1"/>
    <col min="16132" max="16132" width="27.7109375" style="63" customWidth="1"/>
    <col min="16133" max="16133" width="4" style="63" customWidth="1"/>
    <col min="16134" max="16164" width="4.7109375" style="63" customWidth="1"/>
    <col min="16165" max="16165" width="8.5703125" style="63" customWidth="1"/>
    <col min="16166" max="16167" width="4.7109375" style="63" customWidth="1"/>
    <col min="16168" max="16168" width="9.42578125" style="63" customWidth="1"/>
    <col min="16169" max="16169" width="6.140625" style="63" customWidth="1"/>
    <col min="16170" max="16170" width="6.28515625" style="63" customWidth="1"/>
    <col min="16171" max="16173" width="4.7109375" style="63" customWidth="1"/>
    <col min="16174" max="16174" width="4.85546875" style="63" customWidth="1"/>
    <col min="16175" max="16175" width="7" style="63" customWidth="1"/>
    <col min="16176" max="16176" width="6.28515625" style="63" customWidth="1"/>
    <col min="16177" max="16180" width="4.7109375" style="63" customWidth="1"/>
    <col min="16181" max="16181" width="8.7109375" style="63" customWidth="1"/>
    <col min="16182" max="16384" width="9.140625" style="63"/>
  </cols>
  <sheetData>
    <row r="1" spans="1:53" ht="12.75" customHeight="1" x14ac:dyDescent="0.2">
      <c r="A1" s="243" t="s">
        <v>16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AE1" s="244" t="s">
        <v>17</v>
      </c>
      <c r="AF1" s="245"/>
      <c r="AG1" s="245"/>
      <c r="AH1" s="245"/>
      <c r="AI1" s="245"/>
      <c r="AJ1" s="246"/>
      <c r="AL1" s="247" t="s">
        <v>18</v>
      </c>
      <c r="AM1" s="248"/>
      <c r="AN1" s="249"/>
      <c r="AO1" s="247" t="s">
        <v>19</v>
      </c>
      <c r="AP1" s="248"/>
      <c r="AQ1" s="249"/>
    </row>
    <row r="2" spans="1:53" ht="12.75" customHeight="1" x14ac:dyDescent="0.2">
      <c r="D2" s="135"/>
      <c r="E2" s="142"/>
      <c r="AE2" s="244" t="s">
        <v>21</v>
      </c>
      <c r="AF2" s="245"/>
      <c r="AG2" s="246"/>
      <c r="AH2" s="253" t="s">
        <v>22</v>
      </c>
      <c r="AI2" s="254"/>
      <c r="AJ2" s="255"/>
      <c r="AL2" s="250"/>
      <c r="AM2" s="251"/>
      <c r="AN2" s="252"/>
      <c r="AO2" s="250"/>
      <c r="AP2" s="251"/>
      <c r="AQ2" s="252"/>
    </row>
    <row r="3" spans="1:53" ht="13.5" customHeight="1" x14ac:dyDescent="0.2">
      <c r="A3" s="239" t="s">
        <v>23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71"/>
      <c r="Q3" s="71"/>
      <c r="R3" s="71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260">
        <v>43497</v>
      </c>
      <c r="AF3" s="261"/>
      <c r="AG3" s="262"/>
      <c r="AH3" s="260">
        <v>43524</v>
      </c>
      <c r="AI3" s="261"/>
      <c r="AJ3" s="262"/>
      <c r="AK3" s="68"/>
      <c r="AL3" s="263"/>
      <c r="AM3" s="264"/>
      <c r="AN3" s="265"/>
      <c r="AO3" s="266">
        <f ca="1">TODAY()</f>
        <v>43522</v>
      </c>
      <c r="AP3" s="267"/>
      <c r="AQ3" s="268"/>
    </row>
    <row r="4" spans="1:53" ht="16.5" customHeight="1" x14ac:dyDescent="0.2">
      <c r="A4" s="68"/>
      <c r="B4" s="73"/>
      <c r="C4" s="74"/>
      <c r="D4" s="68"/>
      <c r="E4" s="143"/>
      <c r="F4" s="68"/>
      <c r="G4" s="68"/>
      <c r="H4" s="68"/>
      <c r="I4" s="270" t="s">
        <v>24</v>
      </c>
      <c r="J4" s="270"/>
      <c r="K4" s="270"/>
      <c r="L4" s="270"/>
      <c r="M4" s="270"/>
      <c r="N4" s="270"/>
      <c r="O4" s="270"/>
      <c r="P4" s="270"/>
      <c r="Q4" s="270"/>
      <c r="R4" s="270"/>
      <c r="S4" s="270"/>
      <c r="T4" s="270"/>
      <c r="U4" s="270"/>
      <c r="V4" s="173"/>
      <c r="W4" s="173"/>
      <c r="X4" s="173"/>
      <c r="Y4" s="173"/>
      <c r="Z4" s="173"/>
      <c r="AA4" s="173"/>
      <c r="AB4" s="173"/>
      <c r="AC4" s="173"/>
      <c r="AD4" s="173"/>
      <c r="AE4" s="76"/>
      <c r="AF4" s="76"/>
      <c r="AG4" s="76"/>
      <c r="AH4" s="76"/>
      <c r="AI4" s="76"/>
      <c r="AJ4" s="76"/>
      <c r="AK4" s="76"/>
      <c r="AQ4" s="77"/>
      <c r="AR4" s="77"/>
      <c r="AS4" s="77"/>
      <c r="AT4" s="77"/>
      <c r="AU4" s="77"/>
      <c r="AV4" s="77"/>
      <c r="AW4" s="77"/>
      <c r="AX4" s="77"/>
      <c r="AY4" s="77"/>
      <c r="AZ4" s="77"/>
    </row>
    <row r="5" spans="1:53" ht="18" customHeight="1" thickBot="1" x14ac:dyDescent="0.25">
      <c r="A5" s="68"/>
      <c r="B5" s="68"/>
      <c r="C5" s="69"/>
      <c r="D5" s="68"/>
      <c r="E5" s="143"/>
      <c r="F5" s="73"/>
      <c r="G5" s="73"/>
      <c r="H5" s="271" t="s">
        <v>25</v>
      </c>
      <c r="I5" s="271"/>
      <c r="J5" s="271"/>
      <c r="K5" s="271"/>
      <c r="L5" s="271"/>
      <c r="M5" s="271"/>
      <c r="N5" s="271"/>
      <c r="O5" s="271"/>
      <c r="P5" s="271"/>
      <c r="Q5" s="271"/>
      <c r="R5" s="272" t="s">
        <v>26</v>
      </c>
      <c r="S5" s="272"/>
      <c r="T5" s="272"/>
      <c r="U5" s="272"/>
      <c r="V5" s="272"/>
      <c r="W5" s="272"/>
      <c r="X5" s="272"/>
      <c r="Y5" s="272"/>
      <c r="Z5" s="272"/>
      <c r="AA5" s="272"/>
      <c r="AB5" s="272"/>
      <c r="AC5" s="272"/>
      <c r="AD5" s="272"/>
      <c r="AE5" s="272"/>
      <c r="AF5" s="272"/>
      <c r="AG5" s="272"/>
      <c r="AH5" s="272"/>
      <c r="AI5" s="272"/>
      <c r="AJ5" s="272"/>
      <c r="AK5" s="272"/>
      <c r="AL5" s="76"/>
      <c r="AM5" s="76"/>
      <c r="AN5" s="76"/>
      <c r="AO5" s="76"/>
      <c r="AP5" s="76"/>
      <c r="AQ5" s="77"/>
      <c r="AR5" s="77"/>
      <c r="AS5" s="77"/>
      <c r="AT5" s="77"/>
      <c r="AU5" s="77"/>
      <c r="AV5" s="77"/>
      <c r="AW5" s="77"/>
      <c r="AX5" s="77"/>
      <c r="AY5" s="77"/>
      <c r="AZ5" s="77"/>
    </row>
    <row r="6" spans="1:53" s="78" customFormat="1" ht="19.5" customHeight="1" thickBot="1" x14ac:dyDescent="0.25">
      <c r="A6" s="273" t="s">
        <v>27</v>
      </c>
      <c r="B6" s="344" t="s">
        <v>28</v>
      </c>
      <c r="C6" s="285" t="s">
        <v>29</v>
      </c>
      <c r="D6" s="273" t="s">
        <v>30</v>
      </c>
      <c r="E6" s="346" t="s">
        <v>4</v>
      </c>
      <c r="F6" s="289" t="s">
        <v>32</v>
      </c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  <c r="Z6" s="289"/>
      <c r="AA6" s="289"/>
      <c r="AB6" s="289"/>
      <c r="AC6" s="289"/>
      <c r="AD6" s="289"/>
      <c r="AE6" s="289"/>
      <c r="AF6" s="289"/>
      <c r="AG6" s="289"/>
      <c r="AH6" s="289"/>
      <c r="AI6" s="289"/>
      <c r="AJ6" s="289"/>
      <c r="AK6" s="290" t="s">
        <v>33</v>
      </c>
      <c r="AL6" s="281" t="s">
        <v>34</v>
      </c>
      <c r="AM6" s="258" t="s">
        <v>86</v>
      </c>
      <c r="AN6" s="283" t="s">
        <v>36</v>
      </c>
      <c r="AO6" s="258" t="s">
        <v>37</v>
      </c>
      <c r="AP6" s="256" t="s">
        <v>38</v>
      </c>
      <c r="AQ6" s="258" t="s">
        <v>39</v>
      </c>
      <c r="AR6" s="256" t="s">
        <v>40</v>
      </c>
      <c r="AS6" s="256" t="s">
        <v>41</v>
      </c>
      <c r="AT6" s="256" t="s">
        <v>42</v>
      </c>
      <c r="AU6" s="256" t="s">
        <v>43</v>
      </c>
      <c r="AV6" s="256" t="s">
        <v>44</v>
      </c>
      <c r="AW6" s="256" t="s">
        <v>45</v>
      </c>
      <c r="AX6" s="256" t="s">
        <v>46</v>
      </c>
      <c r="AY6" s="256" t="s">
        <v>47</v>
      </c>
      <c r="AZ6" s="256" t="s">
        <v>48</v>
      </c>
      <c r="BA6" s="313" t="s">
        <v>49</v>
      </c>
    </row>
    <row r="7" spans="1:53" s="78" customFormat="1" ht="105.75" customHeight="1" thickBot="1" x14ac:dyDescent="0.25">
      <c r="A7" s="274"/>
      <c r="B7" s="345"/>
      <c r="C7" s="286"/>
      <c r="D7" s="274"/>
      <c r="E7" s="347"/>
      <c r="F7" s="79">
        <v>1</v>
      </c>
      <c r="G7" s="80">
        <v>2</v>
      </c>
      <c r="H7" s="80">
        <v>3</v>
      </c>
      <c r="I7" s="80">
        <v>4</v>
      </c>
      <c r="J7" s="80">
        <v>5</v>
      </c>
      <c r="K7" s="80">
        <v>6</v>
      </c>
      <c r="L7" s="80">
        <v>7</v>
      </c>
      <c r="M7" s="80">
        <v>8</v>
      </c>
      <c r="N7" s="80">
        <v>9</v>
      </c>
      <c r="O7" s="80">
        <v>10</v>
      </c>
      <c r="P7" s="80">
        <v>11</v>
      </c>
      <c r="Q7" s="80">
        <v>12</v>
      </c>
      <c r="R7" s="80">
        <v>13</v>
      </c>
      <c r="S7" s="80">
        <v>14</v>
      </c>
      <c r="T7" s="80">
        <v>15</v>
      </c>
      <c r="U7" s="80">
        <v>16</v>
      </c>
      <c r="V7" s="80">
        <v>17</v>
      </c>
      <c r="W7" s="80">
        <v>18</v>
      </c>
      <c r="X7" s="80">
        <v>19</v>
      </c>
      <c r="Y7" s="80">
        <v>20</v>
      </c>
      <c r="Z7" s="80">
        <v>21</v>
      </c>
      <c r="AA7" s="80">
        <v>22</v>
      </c>
      <c r="AB7" s="80">
        <v>23</v>
      </c>
      <c r="AC7" s="80">
        <v>24</v>
      </c>
      <c r="AD7" s="80">
        <v>25</v>
      </c>
      <c r="AE7" s="80">
        <v>26</v>
      </c>
      <c r="AF7" s="80">
        <v>27</v>
      </c>
      <c r="AG7" s="80">
        <v>28</v>
      </c>
      <c r="AH7" s="80"/>
      <c r="AI7" s="80"/>
      <c r="AJ7" s="81"/>
      <c r="AK7" s="291"/>
      <c r="AL7" s="282"/>
      <c r="AM7" s="259"/>
      <c r="AN7" s="284"/>
      <c r="AO7" s="259"/>
      <c r="AP7" s="257"/>
      <c r="AQ7" s="259"/>
      <c r="AR7" s="257"/>
      <c r="AS7" s="257"/>
      <c r="AT7" s="257"/>
      <c r="AU7" s="257"/>
      <c r="AV7" s="257"/>
      <c r="AW7" s="257"/>
      <c r="AX7" s="257"/>
      <c r="AY7" s="257"/>
      <c r="AZ7" s="257"/>
      <c r="BA7" s="314"/>
    </row>
    <row r="8" spans="1:53" s="78" customFormat="1" ht="39" customHeight="1" thickBot="1" x14ac:dyDescent="0.25">
      <c r="A8" s="82"/>
      <c r="B8" s="83"/>
      <c r="C8" s="141"/>
      <c r="D8" s="83"/>
      <c r="E8" s="144"/>
      <c r="F8" s="85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7"/>
      <c r="AK8" s="88" t="s">
        <v>10</v>
      </c>
      <c r="AL8" s="89" t="s">
        <v>50</v>
      </c>
      <c r="AM8" s="89" t="s">
        <v>51</v>
      </c>
      <c r="AN8" s="90" t="s">
        <v>51</v>
      </c>
      <c r="AO8" s="89"/>
      <c r="AP8" s="89" t="s">
        <v>11</v>
      </c>
      <c r="AQ8" s="89" t="s">
        <v>52</v>
      </c>
      <c r="AR8" s="89" t="s">
        <v>53</v>
      </c>
      <c r="AS8" s="89" t="s">
        <v>54</v>
      </c>
      <c r="AT8" s="89" t="s">
        <v>55</v>
      </c>
      <c r="AU8" s="89" t="s">
        <v>56</v>
      </c>
      <c r="AV8" s="89" t="s">
        <v>57</v>
      </c>
      <c r="AW8" s="89" t="s">
        <v>58</v>
      </c>
      <c r="AX8" s="89" t="s">
        <v>59</v>
      </c>
      <c r="AY8" s="89" t="s">
        <v>497</v>
      </c>
      <c r="AZ8" s="89" t="s">
        <v>60</v>
      </c>
      <c r="BA8" s="91" t="s">
        <v>61</v>
      </c>
    </row>
    <row r="9" spans="1:53" ht="15" customHeight="1" x14ac:dyDescent="0.2">
      <c r="A9" s="292">
        <v>1</v>
      </c>
      <c r="B9" s="295" t="str">
        <f>IFERROR(VLOOKUP($C9,Списки!$A$1:$C$4003,2,0),"")</f>
        <v>Гудзь Олександр Вікторович</v>
      </c>
      <c r="C9" s="365" t="s">
        <v>562</v>
      </c>
      <c r="D9" s="324" t="str">
        <f>IFERROR(VLOOKUP($C9,Списки!$A$1:$C$4003,3,0),"")</f>
        <v>контролер</v>
      </c>
      <c r="E9" s="150"/>
      <c r="F9" s="92" t="s">
        <v>531</v>
      </c>
      <c r="G9" s="124" t="str">
        <f>VLOOKUP(G$7,Графік!$M$5:$P$35,3,0)</f>
        <v>ВВ</v>
      </c>
      <c r="H9" s="124" t="str">
        <f>VLOOKUP(H$7,Графік!$M$5:$P$35,3,0)</f>
        <v>ВВ</v>
      </c>
      <c r="I9" s="124" t="s">
        <v>531</v>
      </c>
      <c r="J9" s="124" t="s">
        <v>531</v>
      </c>
      <c r="K9" s="124" t="s">
        <v>531</v>
      </c>
      <c r="L9" s="124" t="s">
        <v>531</v>
      </c>
      <c r="M9" s="124" t="s">
        <v>531</v>
      </c>
      <c r="N9" s="124" t="str">
        <f>VLOOKUP(N$7,Графік!$M$5:$P$35,3,0)</f>
        <v>ВВ</v>
      </c>
      <c r="O9" s="124" t="str">
        <f>VLOOKUP(O$7,Графік!$M$5:$P$35,3,0)</f>
        <v>ВВ</v>
      </c>
      <c r="P9" s="124" t="s">
        <v>531</v>
      </c>
      <c r="Q9" s="124" t="s">
        <v>531</v>
      </c>
      <c r="R9" s="124" t="s">
        <v>531</v>
      </c>
      <c r="S9" s="124" t="s">
        <v>531</v>
      </c>
      <c r="T9" s="124" t="s">
        <v>531</v>
      </c>
      <c r="U9" s="124" t="s">
        <v>522</v>
      </c>
      <c r="V9" s="124" t="s">
        <v>522</v>
      </c>
      <c r="W9" s="124" t="s">
        <v>531</v>
      </c>
      <c r="X9" s="124" t="s">
        <v>531</v>
      </c>
      <c r="Y9" s="124" t="s">
        <v>531</v>
      </c>
      <c r="Z9" s="124" t="s">
        <v>531</v>
      </c>
      <c r="AA9" s="124" t="s">
        <v>531</v>
      </c>
      <c r="AB9" s="124" t="s">
        <v>522</v>
      </c>
      <c r="AC9" s="124" t="s">
        <v>522</v>
      </c>
      <c r="AD9" s="124" t="s">
        <v>531</v>
      </c>
      <c r="AE9" s="124" t="s">
        <v>531</v>
      </c>
      <c r="AF9" s="124" t="s">
        <v>531</v>
      </c>
      <c r="AG9" s="124" t="s">
        <v>531</v>
      </c>
      <c r="AH9" s="124"/>
      <c r="AI9" s="124"/>
      <c r="AJ9" s="125"/>
      <c r="AK9" s="275">
        <f ca="1">SUMIF($F9:$AJ12,"Р",$F10:$AJ10)</f>
        <v>0</v>
      </c>
      <c r="AL9" s="278">
        <f ca="1">SUMIF($F11:$AJ12,"НУ",$F12:$AJ12)</f>
        <v>0</v>
      </c>
      <c r="AM9" s="304">
        <f ca="1">SUMIF(F9:AJ12,"РВ",F10:AJ10)</f>
        <v>0</v>
      </c>
      <c r="AN9" s="307">
        <f ca="1">AK9+AL9+AM9</f>
        <v>0</v>
      </c>
      <c r="AO9" s="310">
        <f>COUNTIF($F9:$AJ12,"=Р")</f>
        <v>0</v>
      </c>
      <c r="AP9" s="310">
        <f>COUNTIF($F9:$AJ12,"=ВВ")</f>
        <v>8</v>
      </c>
      <c r="AQ9" s="310">
        <f>COUNTIF($F9:$AJ12,"=В")</f>
        <v>0</v>
      </c>
      <c r="AR9" s="240">
        <f>COUNTIF($F9:$AJ12,"=НА")</f>
        <v>0</v>
      </c>
      <c r="AS9" s="240">
        <f>COUNTIF(F9:AJ12,"=ТН")</f>
        <v>0</v>
      </c>
      <c r="AT9" s="240">
        <f>COUNTIF($F9:$AJ12,"=ВД")</f>
        <v>0</v>
      </c>
      <c r="AU9" s="240">
        <f>COUNTIF($F9:$AJ12,"=ВП")</f>
        <v>0</v>
      </c>
      <c r="AV9" s="240">
        <f>COUNTIF($F9:$AJ12,"=ДД")</f>
        <v>0</v>
      </c>
      <c r="AW9" s="240">
        <f>COUNTIF($F9:$AJ12,"=П")</f>
        <v>0</v>
      </c>
      <c r="AX9" s="240">
        <f>COUNTIF($F9:$AJ12,"=ПР")</f>
        <v>0</v>
      </c>
      <c r="AY9" s="315">
        <f>COUNTIF($F9:$AJ12,"=ІН")</f>
        <v>20</v>
      </c>
      <c r="AZ9" s="315">
        <f>COUNTIF($F9:$AJ12,"=НЗ")</f>
        <v>0</v>
      </c>
      <c r="BA9" s="318">
        <f>IF(C9&gt;1,Графік!$P$36,"")</f>
        <v>160</v>
      </c>
    </row>
    <row r="10" spans="1:53" s="99" customFormat="1" ht="15" customHeight="1" x14ac:dyDescent="0.2">
      <c r="A10" s="293"/>
      <c r="B10" s="296"/>
      <c r="C10" s="299"/>
      <c r="D10" s="325"/>
      <c r="E10" s="151"/>
      <c r="F10" s="96">
        <v>8</v>
      </c>
      <c r="G10" s="97" t="str">
        <f t="shared" ref="G10:O10" si="0">IF(G9="Р",8,"")</f>
        <v/>
      </c>
      <c r="H10" s="97" t="str">
        <f t="shared" si="0"/>
        <v/>
      </c>
      <c r="I10" s="97">
        <v>8</v>
      </c>
      <c r="J10" s="97">
        <v>8</v>
      </c>
      <c r="K10" s="97">
        <v>8</v>
      </c>
      <c r="L10" s="97">
        <v>8</v>
      </c>
      <c r="M10" s="97">
        <v>8</v>
      </c>
      <c r="N10" s="97" t="str">
        <f t="shared" si="0"/>
        <v/>
      </c>
      <c r="O10" s="97" t="str">
        <f t="shared" si="0"/>
        <v/>
      </c>
      <c r="P10" s="97">
        <v>8</v>
      </c>
      <c r="Q10" s="97">
        <v>8</v>
      </c>
      <c r="R10" s="97">
        <v>8</v>
      </c>
      <c r="S10" s="97">
        <v>8</v>
      </c>
      <c r="T10" s="97">
        <v>8</v>
      </c>
      <c r="U10" s="97"/>
      <c r="V10" s="97"/>
      <c r="W10" s="97">
        <v>8</v>
      </c>
      <c r="X10" s="97">
        <v>8</v>
      </c>
      <c r="Y10" s="97">
        <v>8</v>
      </c>
      <c r="Z10" s="97">
        <v>8</v>
      </c>
      <c r="AA10" s="97">
        <v>8</v>
      </c>
      <c r="AB10" s="97"/>
      <c r="AC10" s="97"/>
      <c r="AD10" s="97">
        <v>8</v>
      </c>
      <c r="AE10" s="97">
        <v>8</v>
      </c>
      <c r="AF10" s="97">
        <v>8</v>
      </c>
      <c r="AG10" s="97">
        <v>8</v>
      </c>
      <c r="AH10" s="97"/>
      <c r="AI10" s="97"/>
      <c r="AJ10" s="98"/>
      <c r="AK10" s="276"/>
      <c r="AL10" s="279"/>
      <c r="AM10" s="305"/>
      <c r="AN10" s="308"/>
      <c r="AO10" s="311"/>
      <c r="AP10" s="311"/>
      <c r="AQ10" s="311"/>
      <c r="AR10" s="241"/>
      <c r="AS10" s="241"/>
      <c r="AT10" s="241"/>
      <c r="AU10" s="241"/>
      <c r="AV10" s="241"/>
      <c r="AW10" s="241"/>
      <c r="AX10" s="241"/>
      <c r="AY10" s="316"/>
      <c r="AZ10" s="316"/>
      <c r="BA10" s="319"/>
    </row>
    <row r="11" spans="1:53" ht="15" customHeight="1" x14ac:dyDescent="0.2">
      <c r="A11" s="293"/>
      <c r="B11" s="296"/>
      <c r="C11" s="299"/>
      <c r="D11" s="325"/>
      <c r="E11" s="151"/>
      <c r="F11" s="100" t="str">
        <f t="shared" ref="F11:R11" si="1">IF(F12&gt;0,"НУ","")</f>
        <v/>
      </c>
      <c r="G11" s="101" t="str">
        <f t="shared" si="1"/>
        <v/>
      </c>
      <c r="H11" s="101" t="str">
        <f t="shared" si="1"/>
        <v/>
      </c>
      <c r="I11" s="101" t="str">
        <f t="shared" si="1"/>
        <v/>
      </c>
      <c r="J11" s="101" t="str">
        <f t="shared" si="1"/>
        <v/>
      </c>
      <c r="K11" s="101" t="str">
        <f t="shared" si="1"/>
        <v/>
      </c>
      <c r="L11" s="101" t="str">
        <f t="shared" si="1"/>
        <v/>
      </c>
      <c r="M11" s="101" t="str">
        <f t="shared" si="1"/>
        <v/>
      </c>
      <c r="N11" s="101" t="str">
        <f t="shared" si="1"/>
        <v/>
      </c>
      <c r="O11" s="101" t="str">
        <f t="shared" si="1"/>
        <v/>
      </c>
      <c r="P11" s="101" t="str">
        <f t="shared" si="1"/>
        <v/>
      </c>
      <c r="Q11" s="101" t="str">
        <f t="shared" si="1"/>
        <v/>
      </c>
      <c r="R11" s="101" t="str">
        <f t="shared" si="1"/>
        <v/>
      </c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 t="str">
        <f t="shared" ref="AH11:AJ11" si="2">IF(AH12&gt;0,"НУ","")</f>
        <v/>
      </c>
      <c r="AI11" s="101" t="str">
        <f t="shared" si="2"/>
        <v/>
      </c>
      <c r="AJ11" s="130" t="str">
        <f t="shared" si="2"/>
        <v/>
      </c>
      <c r="AK11" s="276"/>
      <c r="AL11" s="279"/>
      <c r="AM11" s="305"/>
      <c r="AN11" s="308"/>
      <c r="AO11" s="311"/>
      <c r="AP11" s="311"/>
      <c r="AQ11" s="311"/>
      <c r="AR11" s="241"/>
      <c r="AS11" s="241"/>
      <c r="AT11" s="241"/>
      <c r="AU11" s="241"/>
      <c r="AV11" s="241"/>
      <c r="AW11" s="241"/>
      <c r="AX11" s="241"/>
      <c r="AY11" s="316"/>
      <c r="AZ11" s="316"/>
      <c r="BA11" s="319"/>
    </row>
    <row r="12" spans="1:53" s="99" customFormat="1" ht="15" customHeight="1" thickBot="1" x14ac:dyDescent="0.25">
      <c r="A12" s="294"/>
      <c r="B12" s="297"/>
      <c r="C12" s="300"/>
      <c r="D12" s="326"/>
      <c r="E12" s="152"/>
      <c r="F12" s="105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7"/>
      <c r="AK12" s="277"/>
      <c r="AL12" s="280"/>
      <c r="AM12" s="306"/>
      <c r="AN12" s="309"/>
      <c r="AO12" s="312"/>
      <c r="AP12" s="312"/>
      <c r="AQ12" s="312"/>
      <c r="AR12" s="242"/>
      <c r="AS12" s="242"/>
      <c r="AT12" s="242"/>
      <c r="AU12" s="242"/>
      <c r="AV12" s="242"/>
      <c r="AW12" s="242"/>
      <c r="AX12" s="242"/>
      <c r="AY12" s="317"/>
      <c r="AZ12" s="317"/>
      <c r="BA12" s="320"/>
    </row>
    <row r="13" spans="1:53" ht="15" customHeight="1" x14ac:dyDescent="0.2">
      <c r="A13" s="292">
        <v>2</v>
      </c>
      <c r="B13" s="295" t="str">
        <f>IFERROR(VLOOKUP($C13,Списки!$A$1:$C$4003,2,0),"")</f>
        <v>Миндреску Михайло Михайлович</v>
      </c>
      <c r="C13" s="365" t="s">
        <v>565</v>
      </c>
      <c r="D13" s="324" t="str">
        <f>IFERROR(VLOOKUP($C13,Списки!$A$1:$C$4003,3,0),"")</f>
        <v>транспортувальник</v>
      </c>
      <c r="E13" s="145"/>
      <c r="F13" s="92" t="s">
        <v>531</v>
      </c>
      <c r="G13" s="124" t="str">
        <f>VLOOKUP(G$7,Графік!$M$5:$P$35,3,0)</f>
        <v>ВВ</v>
      </c>
      <c r="H13" s="124" t="str">
        <f>VLOOKUP(H$7,Графік!$M$5:$P$35,3,0)</f>
        <v>ВВ</v>
      </c>
      <c r="I13" s="124" t="s">
        <v>531</v>
      </c>
      <c r="J13" s="124" t="s">
        <v>531</v>
      </c>
      <c r="K13" s="124" t="s">
        <v>531</v>
      </c>
      <c r="L13" s="124" t="s">
        <v>531</v>
      </c>
      <c r="M13" s="124" t="s">
        <v>531</v>
      </c>
      <c r="N13" s="124" t="str">
        <f>VLOOKUP(N$7,Графік!$M$5:$P$35,3,0)</f>
        <v>ВВ</v>
      </c>
      <c r="O13" s="124" t="str">
        <f>VLOOKUP(O$7,Графік!$M$5:$P$35,3,0)</f>
        <v>ВВ</v>
      </c>
      <c r="P13" s="124" t="s">
        <v>531</v>
      </c>
      <c r="Q13" s="124" t="s">
        <v>531</v>
      </c>
      <c r="R13" s="124" t="s">
        <v>531</v>
      </c>
      <c r="S13" s="124" t="s">
        <v>531</v>
      </c>
      <c r="T13" s="124" t="s">
        <v>531</v>
      </c>
      <c r="U13" s="124" t="s">
        <v>522</v>
      </c>
      <c r="V13" s="124" t="s">
        <v>522</v>
      </c>
      <c r="W13" s="124" t="s">
        <v>531</v>
      </c>
      <c r="X13" s="124" t="s">
        <v>531</v>
      </c>
      <c r="Y13" s="124" t="s">
        <v>531</v>
      </c>
      <c r="Z13" s="124" t="s">
        <v>531</v>
      </c>
      <c r="AA13" s="124" t="s">
        <v>531</v>
      </c>
      <c r="AB13" s="124" t="s">
        <v>522</v>
      </c>
      <c r="AC13" s="124" t="s">
        <v>522</v>
      </c>
      <c r="AD13" s="124" t="s">
        <v>531</v>
      </c>
      <c r="AE13" s="124" t="s">
        <v>531</v>
      </c>
      <c r="AF13" s="124" t="s">
        <v>531</v>
      </c>
      <c r="AG13" s="124" t="s">
        <v>531</v>
      </c>
      <c r="AH13" s="124"/>
      <c r="AI13" s="124"/>
      <c r="AJ13" s="125"/>
      <c r="AK13" s="321">
        <f ca="1">SUMIF($F13:$AJ16,"Р",$F14:$AJ14)</f>
        <v>0</v>
      </c>
      <c r="AL13" s="279">
        <f ca="1">SUMIF($F15:$AJ16,"НУ",$F16:$AJ16)</f>
        <v>0</v>
      </c>
      <c r="AM13" s="305">
        <f ca="1">SUMIF(F13:AJ16,"РВ",F14:AJ14)</f>
        <v>0</v>
      </c>
      <c r="AN13" s="308">
        <f ca="1">AK13+AL13+AM13</f>
        <v>0</v>
      </c>
      <c r="AO13" s="310">
        <f t="shared" ref="AO13" si="3">COUNTIF($F13:$AJ16,"=Р")</f>
        <v>0</v>
      </c>
      <c r="AP13" s="311">
        <f>COUNTIF($F13:$AJ16,"=ВВ")</f>
        <v>8</v>
      </c>
      <c r="AQ13" s="311">
        <f>COUNTIF($F13:$AJ16,"=В")</f>
        <v>0</v>
      </c>
      <c r="AR13" s="241">
        <f>COUNTIF($F13:$AJ16,"=НА")</f>
        <v>0</v>
      </c>
      <c r="AS13" s="241">
        <f>COUNTIF(F13:AJ16,"=ТН")</f>
        <v>0</v>
      </c>
      <c r="AT13" s="241">
        <f>COUNTIF($F13:$AJ16,"=ВД")</f>
        <v>0</v>
      </c>
      <c r="AU13" s="241">
        <f>COUNTIF($F13:$AJ16,"=ВП")</f>
        <v>0</v>
      </c>
      <c r="AV13" s="241">
        <f>COUNTIF($F13:$AJ16,"=ДД")</f>
        <v>0</v>
      </c>
      <c r="AW13" s="241">
        <f>COUNTIF($F13:$AJ16,"=П")</f>
        <v>0</v>
      </c>
      <c r="AX13" s="241">
        <f>COUNTIF($F13:$AJ16,"=ПР")</f>
        <v>0</v>
      </c>
      <c r="AY13" s="315">
        <f t="shared" ref="AY13" si="4">COUNTIF($F13:$AJ16,"=ІН")</f>
        <v>20</v>
      </c>
      <c r="AZ13" s="316">
        <f>COUNTIF($F13:$AJ16,"=НЗ")</f>
        <v>0</v>
      </c>
      <c r="BA13" s="318">
        <f>IF(C13&gt;1,Графік!$P$36,"")</f>
        <v>160</v>
      </c>
    </row>
    <row r="14" spans="1:53" ht="15" customHeight="1" x14ac:dyDescent="0.2">
      <c r="A14" s="293"/>
      <c r="B14" s="296"/>
      <c r="C14" s="299"/>
      <c r="D14" s="325"/>
      <c r="E14" s="146"/>
      <c r="F14" s="96">
        <v>8</v>
      </c>
      <c r="G14" s="97" t="str">
        <f t="shared" ref="G14:H14" si="5">IF(G13="Р",8,"")</f>
        <v/>
      </c>
      <c r="H14" s="97" t="str">
        <f t="shared" si="5"/>
        <v/>
      </c>
      <c r="I14" s="97">
        <v>8</v>
      </c>
      <c r="J14" s="97">
        <v>8</v>
      </c>
      <c r="K14" s="97">
        <v>8</v>
      </c>
      <c r="L14" s="97">
        <v>8</v>
      </c>
      <c r="M14" s="97">
        <v>8</v>
      </c>
      <c r="N14" s="97" t="str">
        <f t="shared" ref="N14:O14" si="6">IF(N13="Р",8,"")</f>
        <v/>
      </c>
      <c r="O14" s="97" t="str">
        <f t="shared" si="6"/>
        <v/>
      </c>
      <c r="P14" s="97">
        <v>8</v>
      </c>
      <c r="Q14" s="97">
        <v>8</v>
      </c>
      <c r="R14" s="97">
        <v>8</v>
      </c>
      <c r="S14" s="97">
        <v>8</v>
      </c>
      <c r="T14" s="97">
        <v>8</v>
      </c>
      <c r="U14" s="97"/>
      <c r="V14" s="97"/>
      <c r="W14" s="97">
        <v>8</v>
      </c>
      <c r="X14" s="97">
        <v>8</v>
      </c>
      <c r="Y14" s="97">
        <v>8</v>
      </c>
      <c r="Z14" s="97">
        <v>8</v>
      </c>
      <c r="AA14" s="97">
        <v>8</v>
      </c>
      <c r="AB14" s="97"/>
      <c r="AC14" s="97"/>
      <c r="AD14" s="97">
        <v>8</v>
      </c>
      <c r="AE14" s="97">
        <v>8</v>
      </c>
      <c r="AF14" s="97">
        <v>8</v>
      </c>
      <c r="AG14" s="97">
        <v>8</v>
      </c>
      <c r="AH14" s="97"/>
      <c r="AI14" s="97"/>
      <c r="AJ14" s="98"/>
      <c r="AK14" s="321"/>
      <c r="AL14" s="279"/>
      <c r="AM14" s="305"/>
      <c r="AN14" s="308"/>
      <c r="AO14" s="311"/>
      <c r="AP14" s="311"/>
      <c r="AQ14" s="311"/>
      <c r="AR14" s="241"/>
      <c r="AS14" s="241"/>
      <c r="AT14" s="241"/>
      <c r="AU14" s="241"/>
      <c r="AV14" s="241"/>
      <c r="AW14" s="241"/>
      <c r="AX14" s="241"/>
      <c r="AY14" s="316"/>
      <c r="AZ14" s="316"/>
      <c r="BA14" s="319"/>
    </row>
    <row r="15" spans="1:53" ht="15" customHeight="1" x14ac:dyDescent="0.2">
      <c r="A15" s="293"/>
      <c r="B15" s="296"/>
      <c r="C15" s="299"/>
      <c r="D15" s="325"/>
      <c r="E15" s="146"/>
      <c r="F15" s="100" t="str">
        <f t="shared" ref="F15:R15" si="7">IF(F16&gt;0,"НУ","")</f>
        <v/>
      </c>
      <c r="G15" s="101" t="str">
        <f t="shared" si="7"/>
        <v/>
      </c>
      <c r="H15" s="101" t="str">
        <f t="shared" si="7"/>
        <v/>
      </c>
      <c r="I15" s="101" t="str">
        <f t="shared" si="7"/>
        <v/>
      </c>
      <c r="J15" s="101" t="str">
        <f t="shared" si="7"/>
        <v/>
      </c>
      <c r="K15" s="101" t="str">
        <f t="shared" si="7"/>
        <v/>
      </c>
      <c r="L15" s="101" t="str">
        <f t="shared" si="7"/>
        <v/>
      </c>
      <c r="M15" s="101" t="str">
        <f t="shared" si="7"/>
        <v/>
      </c>
      <c r="N15" s="101" t="str">
        <f t="shared" si="7"/>
        <v/>
      </c>
      <c r="O15" s="101" t="str">
        <f t="shared" si="7"/>
        <v/>
      </c>
      <c r="P15" s="101" t="str">
        <f t="shared" si="7"/>
        <v/>
      </c>
      <c r="Q15" s="101" t="str">
        <f t="shared" si="7"/>
        <v/>
      </c>
      <c r="R15" s="101" t="str">
        <f t="shared" si="7"/>
        <v/>
      </c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 t="str">
        <f t="shared" ref="AH15" si="8">IF(AH16&gt;0,"НУ","")</f>
        <v/>
      </c>
      <c r="AI15" s="101" t="str">
        <f t="shared" ref="AH15:AJ75" si="9">IF(AI16&gt;0,"НУ","")</f>
        <v/>
      </c>
      <c r="AJ15" s="130" t="str">
        <f t="shared" si="9"/>
        <v/>
      </c>
      <c r="AK15" s="321"/>
      <c r="AL15" s="279"/>
      <c r="AM15" s="305"/>
      <c r="AN15" s="308"/>
      <c r="AO15" s="311"/>
      <c r="AP15" s="311"/>
      <c r="AQ15" s="311"/>
      <c r="AR15" s="241"/>
      <c r="AS15" s="241"/>
      <c r="AT15" s="241"/>
      <c r="AU15" s="241"/>
      <c r="AV15" s="241"/>
      <c r="AW15" s="241"/>
      <c r="AX15" s="241"/>
      <c r="AY15" s="316"/>
      <c r="AZ15" s="316"/>
      <c r="BA15" s="319"/>
    </row>
    <row r="16" spans="1:53" ht="15" customHeight="1" thickBot="1" x14ac:dyDescent="0.25">
      <c r="A16" s="294"/>
      <c r="B16" s="297"/>
      <c r="C16" s="300"/>
      <c r="D16" s="326"/>
      <c r="E16" s="147"/>
      <c r="F16" s="105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7"/>
      <c r="AK16" s="322"/>
      <c r="AL16" s="280"/>
      <c r="AM16" s="306"/>
      <c r="AN16" s="309"/>
      <c r="AO16" s="312"/>
      <c r="AP16" s="312"/>
      <c r="AQ16" s="312"/>
      <c r="AR16" s="242"/>
      <c r="AS16" s="242"/>
      <c r="AT16" s="242"/>
      <c r="AU16" s="242"/>
      <c r="AV16" s="242"/>
      <c r="AW16" s="242"/>
      <c r="AX16" s="242"/>
      <c r="AY16" s="317"/>
      <c r="AZ16" s="317"/>
      <c r="BA16" s="320"/>
    </row>
    <row r="17" spans="1:53" ht="15" customHeight="1" x14ac:dyDescent="0.2">
      <c r="A17" s="292">
        <v>3</v>
      </c>
      <c r="B17" s="295" t="str">
        <f>IFERROR(VLOOKUP($C17,Списки!$A$1:$C$4003,2,0),"")</f>
        <v>Савчук Олександр Михайлович</v>
      </c>
      <c r="C17" s="365" t="s">
        <v>568</v>
      </c>
      <c r="D17" s="324" t="str">
        <f>IFERROR(VLOOKUP($C17,Списки!$A$1:$C$4003,3,0),"")</f>
        <v>транспортувальник</v>
      </c>
      <c r="E17" s="145"/>
      <c r="F17" s="92" t="s">
        <v>531</v>
      </c>
      <c r="G17" s="124" t="str">
        <f>VLOOKUP(G$7,Графік!$M$5:$P$35,3,0)</f>
        <v>ВВ</v>
      </c>
      <c r="H17" s="124" t="str">
        <f>VLOOKUP(H$7,Графік!$M$5:$P$35,3,0)</f>
        <v>ВВ</v>
      </c>
      <c r="I17" s="124" t="s">
        <v>531</v>
      </c>
      <c r="J17" s="124" t="s">
        <v>531</v>
      </c>
      <c r="K17" s="124" t="s">
        <v>531</v>
      </c>
      <c r="L17" s="124" t="s">
        <v>531</v>
      </c>
      <c r="M17" s="124" t="s">
        <v>531</v>
      </c>
      <c r="N17" s="124" t="str">
        <f>VLOOKUP(N$7,Графік!$M$5:$P$35,3,0)</f>
        <v>ВВ</v>
      </c>
      <c r="O17" s="124" t="str">
        <f>VLOOKUP(O$7,Графік!$M$5:$P$35,3,0)</f>
        <v>ВВ</v>
      </c>
      <c r="P17" s="124" t="s">
        <v>531</v>
      </c>
      <c r="Q17" s="124" t="s">
        <v>531</v>
      </c>
      <c r="R17" s="124" t="s">
        <v>531</v>
      </c>
      <c r="S17" s="124" t="s">
        <v>531</v>
      </c>
      <c r="T17" s="124" t="s">
        <v>531</v>
      </c>
      <c r="U17" s="124" t="s">
        <v>522</v>
      </c>
      <c r="V17" s="124" t="s">
        <v>522</v>
      </c>
      <c r="W17" s="124" t="s">
        <v>531</v>
      </c>
      <c r="X17" s="124" t="s">
        <v>531</v>
      </c>
      <c r="Y17" s="124" t="s">
        <v>531</v>
      </c>
      <c r="Z17" s="124" t="s">
        <v>531</v>
      </c>
      <c r="AA17" s="124" t="s">
        <v>531</v>
      </c>
      <c r="AB17" s="124" t="s">
        <v>522</v>
      </c>
      <c r="AC17" s="124" t="s">
        <v>522</v>
      </c>
      <c r="AD17" s="124" t="s">
        <v>531</v>
      </c>
      <c r="AE17" s="124" t="s">
        <v>531</v>
      </c>
      <c r="AF17" s="124" t="s">
        <v>531</v>
      </c>
      <c r="AG17" s="124" t="s">
        <v>531</v>
      </c>
      <c r="AH17" s="124"/>
      <c r="AI17" s="124"/>
      <c r="AJ17" s="125"/>
      <c r="AK17" s="321">
        <f ca="1">SUMIF($F17:$AJ20,"Р",$F18:$AJ18)</f>
        <v>0</v>
      </c>
      <c r="AL17" s="279">
        <f ca="1">SUMIF($F19:$AJ20,"НУ",$F20:$AJ20)</f>
        <v>0</v>
      </c>
      <c r="AM17" s="305">
        <f ca="1">SUMIF(F17:AJ20,"РВ",F18:AJ18)</f>
        <v>0</v>
      </c>
      <c r="AN17" s="308">
        <f ca="1">AK17+AL17+AM17</f>
        <v>0</v>
      </c>
      <c r="AO17" s="310">
        <f t="shared" ref="AO17" si="10">COUNTIF($F17:$AJ20,"=Р")</f>
        <v>0</v>
      </c>
      <c r="AP17" s="311">
        <f>COUNTIF($F17:$AJ20,"=ВВ")</f>
        <v>8</v>
      </c>
      <c r="AQ17" s="311">
        <f>COUNTIF($F17:$AJ20,"=В")</f>
        <v>0</v>
      </c>
      <c r="AR17" s="241">
        <f>COUNTIF($F17:$AJ20,"=НА")</f>
        <v>0</v>
      </c>
      <c r="AS17" s="241">
        <f>COUNTIF(F17:AJ20,"=ТН")</f>
        <v>0</v>
      </c>
      <c r="AT17" s="241">
        <f>COUNTIF($F17:$AJ20,"=ВД")</f>
        <v>0</v>
      </c>
      <c r="AU17" s="241">
        <f>COUNTIF($F17:$AJ20,"=ВП")</f>
        <v>0</v>
      </c>
      <c r="AV17" s="241">
        <f>COUNTIF($F17:$AJ20,"=ДД")</f>
        <v>0</v>
      </c>
      <c r="AW17" s="241">
        <f>COUNTIF($F17:$AJ20,"=П")</f>
        <v>0</v>
      </c>
      <c r="AX17" s="241">
        <f>COUNTIF($F17:$AJ20,"=ПР")</f>
        <v>0</v>
      </c>
      <c r="AY17" s="315">
        <f t="shared" ref="AY17" si="11">COUNTIF($F17:$AJ20,"=ІН")</f>
        <v>20</v>
      </c>
      <c r="AZ17" s="316">
        <f>COUNTIF($F17:$AJ20,"=НЗ")</f>
        <v>0</v>
      </c>
      <c r="BA17" s="318">
        <f>IF(C17&gt;1,Графік!$P$36,"")</f>
        <v>160</v>
      </c>
    </row>
    <row r="18" spans="1:53" ht="15" customHeight="1" x14ac:dyDescent="0.2">
      <c r="A18" s="293"/>
      <c r="B18" s="296"/>
      <c r="C18" s="299"/>
      <c r="D18" s="325"/>
      <c r="E18" s="146"/>
      <c r="F18" s="96">
        <v>8</v>
      </c>
      <c r="G18" s="97" t="str">
        <f t="shared" ref="G18:H18" si="12">IF(G17="Р",8,"")</f>
        <v/>
      </c>
      <c r="H18" s="97" t="str">
        <f t="shared" si="12"/>
        <v/>
      </c>
      <c r="I18" s="97">
        <v>8</v>
      </c>
      <c r="J18" s="97">
        <v>8</v>
      </c>
      <c r="K18" s="97">
        <v>8</v>
      </c>
      <c r="L18" s="97">
        <v>8</v>
      </c>
      <c r="M18" s="97">
        <v>8</v>
      </c>
      <c r="N18" s="97" t="str">
        <f t="shared" ref="N18:O18" si="13">IF(N17="Р",8,"")</f>
        <v/>
      </c>
      <c r="O18" s="97" t="str">
        <f t="shared" si="13"/>
        <v/>
      </c>
      <c r="P18" s="97">
        <v>8</v>
      </c>
      <c r="Q18" s="97">
        <v>8</v>
      </c>
      <c r="R18" s="97">
        <v>8</v>
      </c>
      <c r="S18" s="97">
        <v>8</v>
      </c>
      <c r="T18" s="97">
        <v>8</v>
      </c>
      <c r="U18" s="97"/>
      <c r="V18" s="97"/>
      <c r="W18" s="97">
        <v>8</v>
      </c>
      <c r="X18" s="97">
        <v>8</v>
      </c>
      <c r="Y18" s="97">
        <v>8</v>
      </c>
      <c r="Z18" s="97">
        <v>8</v>
      </c>
      <c r="AA18" s="97">
        <v>8</v>
      </c>
      <c r="AB18" s="97"/>
      <c r="AC18" s="97"/>
      <c r="AD18" s="97">
        <v>8</v>
      </c>
      <c r="AE18" s="97">
        <v>8</v>
      </c>
      <c r="AF18" s="97">
        <v>8</v>
      </c>
      <c r="AG18" s="97">
        <v>8</v>
      </c>
      <c r="AH18" s="97"/>
      <c r="AI18" s="97"/>
      <c r="AJ18" s="98"/>
      <c r="AK18" s="321"/>
      <c r="AL18" s="279"/>
      <c r="AM18" s="305"/>
      <c r="AN18" s="308"/>
      <c r="AO18" s="311"/>
      <c r="AP18" s="311"/>
      <c r="AQ18" s="311"/>
      <c r="AR18" s="241"/>
      <c r="AS18" s="241"/>
      <c r="AT18" s="241"/>
      <c r="AU18" s="241"/>
      <c r="AV18" s="241"/>
      <c r="AW18" s="241"/>
      <c r="AX18" s="241"/>
      <c r="AY18" s="316"/>
      <c r="AZ18" s="316"/>
      <c r="BA18" s="319"/>
    </row>
    <row r="19" spans="1:53" ht="15" customHeight="1" x14ac:dyDescent="0.2">
      <c r="A19" s="293"/>
      <c r="B19" s="296"/>
      <c r="C19" s="299"/>
      <c r="D19" s="325"/>
      <c r="E19" s="146"/>
      <c r="F19" s="100" t="str">
        <f t="shared" ref="F19:R19" si="14">IF(F20&gt;0,"НУ","")</f>
        <v/>
      </c>
      <c r="G19" s="101" t="str">
        <f t="shared" si="14"/>
        <v/>
      </c>
      <c r="H19" s="101" t="str">
        <f t="shared" si="14"/>
        <v/>
      </c>
      <c r="I19" s="101" t="str">
        <f t="shared" si="14"/>
        <v/>
      </c>
      <c r="J19" s="101" t="str">
        <f t="shared" si="14"/>
        <v/>
      </c>
      <c r="K19" s="101" t="str">
        <f t="shared" si="14"/>
        <v/>
      </c>
      <c r="L19" s="101" t="str">
        <f t="shared" si="14"/>
        <v/>
      </c>
      <c r="M19" s="101" t="str">
        <f t="shared" si="14"/>
        <v/>
      </c>
      <c r="N19" s="101" t="str">
        <f t="shared" si="14"/>
        <v/>
      </c>
      <c r="O19" s="101" t="str">
        <f t="shared" si="14"/>
        <v/>
      </c>
      <c r="P19" s="101" t="str">
        <f t="shared" si="14"/>
        <v/>
      </c>
      <c r="Q19" s="101" t="str">
        <f t="shared" si="14"/>
        <v/>
      </c>
      <c r="R19" s="101" t="str">
        <f t="shared" si="14"/>
        <v/>
      </c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 t="str">
        <f t="shared" ref="AH19" si="15">IF(AH20&gt;0,"НУ","")</f>
        <v/>
      </c>
      <c r="AI19" s="101" t="str">
        <f t="shared" si="9"/>
        <v/>
      </c>
      <c r="AJ19" s="130" t="str">
        <f t="shared" si="9"/>
        <v/>
      </c>
      <c r="AK19" s="321"/>
      <c r="AL19" s="279"/>
      <c r="AM19" s="305"/>
      <c r="AN19" s="308"/>
      <c r="AO19" s="311"/>
      <c r="AP19" s="311"/>
      <c r="AQ19" s="311"/>
      <c r="AR19" s="241"/>
      <c r="AS19" s="241"/>
      <c r="AT19" s="241"/>
      <c r="AU19" s="241"/>
      <c r="AV19" s="241"/>
      <c r="AW19" s="241"/>
      <c r="AX19" s="241"/>
      <c r="AY19" s="316"/>
      <c r="AZ19" s="316"/>
      <c r="BA19" s="319"/>
    </row>
    <row r="20" spans="1:53" ht="15" customHeight="1" thickBot="1" x14ac:dyDescent="0.25">
      <c r="A20" s="294"/>
      <c r="B20" s="297"/>
      <c r="C20" s="300"/>
      <c r="D20" s="326"/>
      <c r="E20" s="147"/>
      <c r="F20" s="105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7"/>
      <c r="AK20" s="322"/>
      <c r="AL20" s="280"/>
      <c r="AM20" s="306"/>
      <c r="AN20" s="309"/>
      <c r="AO20" s="312"/>
      <c r="AP20" s="312"/>
      <c r="AQ20" s="312"/>
      <c r="AR20" s="242"/>
      <c r="AS20" s="242"/>
      <c r="AT20" s="242"/>
      <c r="AU20" s="242"/>
      <c r="AV20" s="242"/>
      <c r="AW20" s="242"/>
      <c r="AX20" s="242"/>
      <c r="AY20" s="317"/>
      <c r="AZ20" s="317"/>
      <c r="BA20" s="320"/>
    </row>
    <row r="21" spans="1:53" ht="15" customHeight="1" x14ac:dyDescent="0.2">
      <c r="A21" s="292">
        <v>4</v>
      </c>
      <c r="B21" s="295" t="str">
        <f>IFERROR(VLOOKUP($C21,Списки!$A$1:$C$4003,2,0),"")</f>
        <v>Доміняк Володимир Анатолійович</v>
      </c>
      <c r="C21" s="365" t="s">
        <v>535</v>
      </c>
      <c r="D21" s="324" t="str">
        <f>IFERROR(VLOOKUP($C21,Списки!$A$1:$C$4003,3,0),"")</f>
        <v>електромонтажник-схемник</v>
      </c>
      <c r="E21" s="145"/>
      <c r="F21" s="92" t="s">
        <v>531</v>
      </c>
      <c r="G21" s="124" t="str">
        <f>VLOOKUP(G$7,Графік!$M$5:$P$35,3,0)</f>
        <v>ВВ</v>
      </c>
      <c r="H21" s="124" t="str">
        <f>VLOOKUP(H$7,Графік!$M$5:$P$35,3,0)</f>
        <v>ВВ</v>
      </c>
      <c r="I21" s="124" t="s">
        <v>531</v>
      </c>
      <c r="J21" s="124" t="s">
        <v>531</v>
      </c>
      <c r="K21" s="124" t="s">
        <v>531</v>
      </c>
      <c r="L21" s="124" t="s">
        <v>531</v>
      </c>
      <c r="M21" s="124" t="s">
        <v>531</v>
      </c>
      <c r="N21" s="124" t="str">
        <f>VLOOKUP(N$7,Графік!$M$5:$P$35,3,0)</f>
        <v>ВВ</v>
      </c>
      <c r="O21" s="124" t="str">
        <f>VLOOKUP(O$7,Графік!$M$5:$P$35,3,0)</f>
        <v>ВВ</v>
      </c>
      <c r="P21" s="124" t="s">
        <v>531</v>
      </c>
      <c r="Q21" s="124" t="s">
        <v>531</v>
      </c>
      <c r="R21" s="124" t="s">
        <v>531</v>
      </c>
      <c r="S21" s="124" t="s">
        <v>531</v>
      </c>
      <c r="T21" s="124" t="s">
        <v>531</v>
      </c>
      <c r="U21" s="124" t="s">
        <v>522</v>
      </c>
      <c r="V21" s="124" t="s">
        <v>522</v>
      </c>
      <c r="W21" s="124" t="s">
        <v>531</v>
      </c>
      <c r="X21" s="124" t="s">
        <v>531</v>
      </c>
      <c r="Y21" s="124" t="s">
        <v>531</v>
      </c>
      <c r="Z21" s="124" t="s">
        <v>531</v>
      </c>
      <c r="AA21" s="124" t="s">
        <v>531</v>
      </c>
      <c r="AB21" s="124" t="s">
        <v>522</v>
      </c>
      <c r="AC21" s="124" t="s">
        <v>522</v>
      </c>
      <c r="AD21" s="124" t="s">
        <v>531</v>
      </c>
      <c r="AE21" s="124" t="s">
        <v>531</v>
      </c>
      <c r="AF21" s="124" t="s">
        <v>531</v>
      </c>
      <c r="AG21" s="124" t="s">
        <v>531</v>
      </c>
      <c r="AH21" s="124"/>
      <c r="AI21" s="124"/>
      <c r="AJ21" s="125"/>
      <c r="AK21" s="321">
        <f ca="1">SUMIF($F21:$AJ24,"Р",$F22:$AJ22)</f>
        <v>0</v>
      </c>
      <c r="AL21" s="279">
        <f ca="1">SUMIF($F23:$AJ24,"НУ",$F24:$AJ24)</f>
        <v>0</v>
      </c>
      <c r="AM21" s="305">
        <f ca="1">SUMIF(F21:AJ24,"РВ",F22:AJ22)</f>
        <v>0</v>
      </c>
      <c r="AN21" s="308">
        <f ca="1">AK21+AL21+AM21</f>
        <v>0</v>
      </c>
      <c r="AO21" s="310">
        <f t="shared" ref="AO21" si="16">COUNTIF($F21:$AJ24,"=Р")</f>
        <v>0</v>
      </c>
      <c r="AP21" s="311">
        <f>COUNTIF($F21:$AJ24,"=ВВ")</f>
        <v>8</v>
      </c>
      <c r="AQ21" s="311">
        <f>COUNTIF($F21:$AJ24,"=В")</f>
        <v>0</v>
      </c>
      <c r="AR21" s="241">
        <f>COUNTIF($F21:$AJ24,"=НА")</f>
        <v>0</v>
      </c>
      <c r="AS21" s="241">
        <f>COUNTIF(F21:AJ24,"=ТН")</f>
        <v>0</v>
      </c>
      <c r="AT21" s="241">
        <f>COUNTIF($F21:$AJ24,"=ВД")</f>
        <v>0</v>
      </c>
      <c r="AU21" s="241">
        <f>COUNTIF($F21:$AJ24,"=ВП")</f>
        <v>0</v>
      </c>
      <c r="AV21" s="241">
        <f>COUNTIF($F21:$AJ24,"=ДД")</f>
        <v>0</v>
      </c>
      <c r="AW21" s="241">
        <f>COUNTIF($F21:$AJ24,"=П")</f>
        <v>0</v>
      </c>
      <c r="AX21" s="241">
        <f>COUNTIF($F21:$AJ24,"=ПР")</f>
        <v>0</v>
      </c>
      <c r="AY21" s="315">
        <f t="shared" ref="AY21" si="17">COUNTIF($F21:$AJ24,"=ІН")</f>
        <v>20</v>
      </c>
      <c r="AZ21" s="316">
        <f>COUNTIF($F21:$AJ24,"=НЗ")</f>
        <v>0</v>
      </c>
      <c r="BA21" s="318">
        <f>IF(C21&gt;1,Графік!$P$36,"")</f>
        <v>160</v>
      </c>
    </row>
    <row r="22" spans="1:53" ht="15" customHeight="1" x14ac:dyDescent="0.2">
      <c r="A22" s="293"/>
      <c r="B22" s="296"/>
      <c r="C22" s="299"/>
      <c r="D22" s="325"/>
      <c r="E22" s="146"/>
      <c r="F22" s="96">
        <v>8</v>
      </c>
      <c r="G22" s="97" t="str">
        <f t="shared" ref="G22:H22" si="18">IF(G21="Р",8,"")</f>
        <v/>
      </c>
      <c r="H22" s="97" t="str">
        <f t="shared" si="18"/>
        <v/>
      </c>
      <c r="I22" s="97">
        <v>8</v>
      </c>
      <c r="J22" s="97">
        <v>8</v>
      </c>
      <c r="K22" s="97">
        <v>8</v>
      </c>
      <c r="L22" s="97">
        <v>8</v>
      </c>
      <c r="M22" s="97">
        <v>8</v>
      </c>
      <c r="N22" s="97" t="str">
        <f t="shared" ref="N22:O22" si="19">IF(N21="Р",8,"")</f>
        <v/>
      </c>
      <c r="O22" s="97" t="str">
        <f t="shared" si="19"/>
        <v/>
      </c>
      <c r="P22" s="97">
        <v>8</v>
      </c>
      <c r="Q22" s="97">
        <v>8</v>
      </c>
      <c r="R22" s="97">
        <v>8</v>
      </c>
      <c r="S22" s="97">
        <v>8</v>
      </c>
      <c r="T22" s="97">
        <v>8</v>
      </c>
      <c r="U22" s="97"/>
      <c r="V22" s="97"/>
      <c r="W22" s="97">
        <v>8</v>
      </c>
      <c r="X22" s="97">
        <v>8</v>
      </c>
      <c r="Y22" s="97">
        <v>8</v>
      </c>
      <c r="Z22" s="97">
        <v>8</v>
      </c>
      <c r="AA22" s="97">
        <v>8</v>
      </c>
      <c r="AB22" s="97"/>
      <c r="AC22" s="97"/>
      <c r="AD22" s="97">
        <v>8</v>
      </c>
      <c r="AE22" s="97">
        <v>8</v>
      </c>
      <c r="AF22" s="97">
        <v>8</v>
      </c>
      <c r="AG22" s="97">
        <v>8</v>
      </c>
      <c r="AH22" s="97"/>
      <c r="AI22" s="97"/>
      <c r="AJ22" s="98"/>
      <c r="AK22" s="321"/>
      <c r="AL22" s="279"/>
      <c r="AM22" s="305"/>
      <c r="AN22" s="308"/>
      <c r="AO22" s="311"/>
      <c r="AP22" s="311"/>
      <c r="AQ22" s="311"/>
      <c r="AR22" s="241"/>
      <c r="AS22" s="241"/>
      <c r="AT22" s="241"/>
      <c r="AU22" s="241"/>
      <c r="AV22" s="241"/>
      <c r="AW22" s="241"/>
      <c r="AX22" s="241"/>
      <c r="AY22" s="316"/>
      <c r="AZ22" s="316"/>
      <c r="BA22" s="319"/>
    </row>
    <row r="23" spans="1:53" ht="15" customHeight="1" x14ac:dyDescent="0.2">
      <c r="A23" s="293"/>
      <c r="B23" s="296"/>
      <c r="C23" s="299"/>
      <c r="D23" s="325"/>
      <c r="E23" s="146"/>
      <c r="F23" s="100" t="str">
        <f t="shared" ref="F23:R23" si="20">IF(F24&gt;0,"НУ","")</f>
        <v/>
      </c>
      <c r="G23" s="101" t="str">
        <f t="shared" si="20"/>
        <v/>
      </c>
      <c r="H23" s="101" t="str">
        <f t="shared" si="20"/>
        <v/>
      </c>
      <c r="I23" s="101" t="str">
        <f t="shared" si="20"/>
        <v/>
      </c>
      <c r="J23" s="101" t="str">
        <f t="shared" si="20"/>
        <v/>
      </c>
      <c r="K23" s="101" t="str">
        <f t="shared" si="20"/>
        <v/>
      </c>
      <c r="L23" s="101" t="str">
        <f t="shared" si="20"/>
        <v/>
      </c>
      <c r="M23" s="101" t="str">
        <f t="shared" si="20"/>
        <v/>
      </c>
      <c r="N23" s="101" t="str">
        <f t="shared" si="20"/>
        <v/>
      </c>
      <c r="O23" s="101" t="str">
        <f t="shared" si="20"/>
        <v/>
      </c>
      <c r="P23" s="101" t="str">
        <f t="shared" si="20"/>
        <v/>
      </c>
      <c r="Q23" s="101" t="str">
        <f t="shared" si="20"/>
        <v/>
      </c>
      <c r="R23" s="101" t="str">
        <f t="shared" si="20"/>
        <v/>
      </c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 t="str">
        <f t="shared" si="9"/>
        <v/>
      </c>
      <c r="AI23" s="101" t="str">
        <f t="shared" si="9"/>
        <v/>
      </c>
      <c r="AJ23" s="130" t="str">
        <f t="shared" si="9"/>
        <v/>
      </c>
      <c r="AK23" s="321"/>
      <c r="AL23" s="279"/>
      <c r="AM23" s="305"/>
      <c r="AN23" s="308"/>
      <c r="AO23" s="311"/>
      <c r="AP23" s="311"/>
      <c r="AQ23" s="311"/>
      <c r="AR23" s="241"/>
      <c r="AS23" s="241"/>
      <c r="AT23" s="241"/>
      <c r="AU23" s="241"/>
      <c r="AV23" s="241"/>
      <c r="AW23" s="241"/>
      <c r="AX23" s="241"/>
      <c r="AY23" s="316"/>
      <c r="AZ23" s="316"/>
      <c r="BA23" s="319"/>
    </row>
    <row r="24" spans="1:53" ht="15" customHeight="1" thickBot="1" x14ac:dyDescent="0.25">
      <c r="A24" s="294"/>
      <c r="B24" s="297"/>
      <c r="C24" s="300"/>
      <c r="D24" s="326"/>
      <c r="E24" s="147"/>
      <c r="F24" s="105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7"/>
      <c r="AK24" s="322"/>
      <c r="AL24" s="280"/>
      <c r="AM24" s="306"/>
      <c r="AN24" s="309"/>
      <c r="AO24" s="312"/>
      <c r="AP24" s="312"/>
      <c r="AQ24" s="312"/>
      <c r="AR24" s="242"/>
      <c r="AS24" s="242"/>
      <c r="AT24" s="242"/>
      <c r="AU24" s="242"/>
      <c r="AV24" s="242"/>
      <c r="AW24" s="242"/>
      <c r="AX24" s="242"/>
      <c r="AY24" s="317"/>
      <c r="AZ24" s="317"/>
      <c r="BA24" s="320"/>
    </row>
    <row r="25" spans="1:53" ht="15" customHeight="1" x14ac:dyDescent="0.2">
      <c r="A25" s="292">
        <v>5</v>
      </c>
      <c r="B25" s="295" t="str">
        <f>IFERROR(VLOOKUP($C25,Списки!$A$1:$C$4003,2,0),"")</f>
        <v>Задорожний Олександр Сергійович</v>
      </c>
      <c r="C25" s="365" t="s">
        <v>538</v>
      </c>
      <c r="D25" s="324" t="str">
        <f>IFERROR(VLOOKUP($C25,Списки!$A$1:$C$4003,3,0),"")</f>
        <v>електромонтажник-схемник</v>
      </c>
      <c r="E25" s="145"/>
      <c r="F25" s="92" t="s">
        <v>531</v>
      </c>
      <c r="G25" s="124" t="str">
        <f>VLOOKUP(G$7,Графік!$M$5:$P$35,3,0)</f>
        <v>ВВ</v>
      </c>
      <c r="H25" s="124" t="str">
        <f>VLOOKUP(H$7,Графік!$M$5:$P$35,3,0)</f>
        <v>ВВ</v>
      </c>
      <c r="I25" s="124" t="s">
        <v>531</v>
      </c>
      <c r="J25" s="124" t="s">
        <v>531</v>
      </c>
      <c r="K25" s="124" t="s">
        <v>531</v>
      </c>
      <c r="L25" s="124" t="s">
        <v>531</v>
      </c>
      <c r="M25" s="124" t="s">
        <v>531</v>
      </c>
      <c r="N25" s="124" t="str">
        <f>VLOOKUP(N$7,Графік!$M$5:$P$35,3,0)</f>
        <v>ВВ</v>
      </c>
      <c r="O25" s="124" t="str">
        <f>VLOOKUP(O$7,Графік!$M$5:$P$35,3,0)</f>
        <v>ВВ</v>
      </c>
      <c r="P25" s="124" t="s">
        <v>531</v>
      </c>
      <c r="Q25" s="124" t="s">
        <v>531</v>
      </c>
      <c r="R25" s="124" t="s">
        <v>531</v>
      </c>
      <c r="S25" s="124" t="s">
        <v>531</v>
      </c>
      <c r="T25" s="124" t="s">
        <v>531</v>
      </c>
      <c r="U25" s="124" t="s">
        <v>522</v>
      </c>
      <c r="V25" s="124" t="s">
        <v>522</v>
      </c>
      <c r="W25" s="124" t="s">
        <v>531</v>
      </c>
      <c r="X25" s="124" t="s">
        <v>531</v>
      </c>
      <c r="Y25" s="124" t="s">
        <v>531</v>
      </c>
      <c r="Z25" s="124" t="s">
        <v>531</v>
      </c>
      <c r="AA25" s="124" t="s">
        <v>531</v>
      </c>
      <c r="AB25" s="124" t="s">
        <v>522</v>
      </c>
      <c r="AC25" s="124" t="s">
        <v>522</v>
      </c>
      <c r="AD25" s="124" t="s">
        <v>531</v>
      </c>
      <c r="AE25" s="124" t="s">
        <v>531</v>
      </c>
      <c r="AF25" s="124" t="s">
        <v>531</v>
      </c>
      <c r="AG25" s="124" t="s">
        <v>531</v>
      </c>
      <c r="AH25" s="124"/>
      <c r="AI25" s="124"/>
      <c r="AJ25" s="125"/>
      <c r="AK25" s="321">
        <f ca="1">SUMIF($F25:$AJ28,"Р",$F26:$AJ26)</f>
        <v>0</v>
      </c>
      <c r="AL25" s="279">
        <f ca="1">SUMIF($F27:$AJ28,"НУ",$F28:$AJ28)</f>
        <v>0</v>
      </c>
      <c r="AM25" s="305">
        <f ca="1">SUMIF(F25:AJ28,"РВ",F26:AJ26)</f>
        <v>0</v>
      </c>
      <c r="AN25" s="308">
        <f ca="1">AK25+AL25+AM25</f>
        <v>0</v>
      </c>
      <c r="AO25" s="310">
        <f t="shared" ref="AO25" si="21">COUNTIF($F25:$AJ28,"=Р")</f>
        <v>0</v>
      </c>
      <c r="AP25" s="311">
        <f>COUNTIF($F25:$AJ28,"=ВВ")</f>
        <v>8</v>
      </c>
      <c r="AQ25" s="311">
        <f>COUNTIF($F25:$AJ28,"=В")</f>
        <v>0</v>
      </c>
      <c r="AR25" s="241">
        <f>COUNTIF($F25:$AJ28,"=НА")</f>
        <v>0</v>
      </c>
      <c r="AS25" s="241">
        <f>COUNTIF(F25:AJ28,"=ТН")</f>
        <v>0</v>
      </c>
      <c r="AT25" s="241">
        <f>COUNTIF($F25:$AJ28,"=ВД")</f>
        <v>0</v>
      </c>
      <c r="AU25" s="241">
        <f>COUNTIF($F25:$AJ28,"=ВП")</f>
        <v>0</v>
      </c>
      <c r="AV25" s="241">
        <f>COUNTIF($F25:$AJ28,"=ДД")</f>
        <v>0</v>
      </c>
      <c r="AW25" s="241">
        <f>COUNTIF($F25:$AJ28,"=П")</f>
        <v>0</v>
      </c>
      <c r="AX25" s="241">
        <f>COUNTIF($F25:$AJ28,"=ПР")</f>
        <v>0</v>
      </c>
      <c r="AY25" s="315">
        <f t="shared" ref="AY25" si="22">COUNTIF($F25:$AJ28,"=ІН")</f>
        <v>20</v>
      </c>
      <c r="AZ25" s="316">
        <f>COUNTIF($F25:$AJ28,"=НЗ")</f>
        <v>0</v>
      </c>
      <c r="BA25" s="318">
        <f>IF(C25&gt;1,Графік!$P$36,"")</f>
        <v>160</v>
      </c>
    </row>
    <row r="26" spans="1:53" ht="15" customHeight="1" x14ac:dyDescent="0.2">
      <c r="A26" s="293"/>
      <c r="B26" s="296"/>
      <c r="C26" s="299"/>
      <c r="D26" s="325"/>
      <c r="E26" s="146"/>
      <c r="F26" s="96">
        <v>8</v>
      </c>
      <c r="G26" s="97" t="str">
        <f t="shared" ref="G26:H26" si="23">IF(G25="Р",8,"")</f>
        <v/>
      </c>
      <c r="H26" s="97" t="str">
        <f t="shared" si="23"/>
        <v/>
      </c>
      <c r="I26" s="97">
        <v>8</v>
      </c>
      <c r="J26" s="97">
        <v>8</v>
      </c>
      <c r="K26" s="97">
        <v>8</v>
      </c>
      <c r="L26" s="97">
        <v>8</v>
      </c>
      <c r="M26" s="97">
        <v>8</v>
      </c>
      <c r="N26" s="97" t="str">
        <f t="shared" ref="N26:O26" si="24">IF(N25="Р",8,"")</f>
        <v/>
      </c>
      <c r="O26" s="97" t="str">
        <f t="shared" si="24"/>
        <v/>
      </c>
      <c r="P26" s="97">
        <v>8</v>
      </c>
      <c r="Q26" s="97">
        <v>8</v>
      </c>
      <c r="R26" s="97">
        <v>8</v>
      </c>
      <c r="S26" s="97">
        <v>8</v>
      </c>
      <c r="T26" s="97">
        <v>8</v>
      </c>
      <c r="U26" s="97"/>
      <c r="V26" s="97"/>
      <c r="W26" s="97">
        <v>8</v>
      </c>
      <c r="X26" s="97">
        <v>8</v>
      </c>
      <c r="Y26" s="97">
        <v>8</v>
      </c>
      <c r="Z26" s="97">
        <v>8</v>
      </c>
      <c r="AA26" s="97">
        <v>8</v>
      </c>
      <c r="AB26" s="97"/>
      <c r="AC26" s="97"/>
      <c r="AD26" s="97">
        <v>8</v>
      </c>
      <c r="AE26" s="97">
        <v>8</v>
      </c>
      <c r="AF26" s="97">
        <v>8</v>
      </c>
      <c r="AG26" s="97">
        <v>8</v>
      </c>
      <c r="AH26" s="97"/>
      <c r="AI26" s="97"/>
      <c r="AJ26" s="98"/>
      <c r="AK26" s="321"/>
      <c r="AL26" s="279"/>
      <c r="AM26" s="305"/>
      <c r="AN26" s="308"/>
      <c r="AO26" s="311"/>
      <c r="AP26" s="311"/>
      <c r="AQ26" s="311"/>
      <c r="AR26" s="241"/>
      <c r="AS26" s="241"/>
      <c r="AT26" s="241"/>
      <c r="AU26" s="241"/>
      <c r="AV26" s="241"/>
      <c r="AW26" s="241"/>
      <c r="AX26" s="241"/>
      <c r="AY26" s="316"/>
      <c r="AZ26" s="316"/>
      <c r="BA26" s="319"/>
    </row>
    <row r="27" spans="1:53" ht="15" customHeight="1" x14ac:dyDescent="0.2">
      <c r="A27" s="293"/>
      <c r="B27" s="296"/>
      <c r="C27" s="299"/>
      <c r="D27" s="325"/>
      <c r="E27" s="146"/>
      <c r="F27" s="100" t="str">
        <f t="shared" ref="F27:R27" si="25">IF(F28&gt;0,"НУ","")</f>
        <v/>
      </c>
      <c r="G27" s="101" t="str">
        <f t="shared" si="25"/>
        <v/>
      </c>
      <c r="H27" s="101" t="str">
        <f t="shared" si="25"/>
        <v/>
      </c>
      <c r="I27" s="101" t="str">
        <f t="shared" si="25"/>
        <v/>
      </c>
      <c r="J27" s="101" t="str">
        <f t="shared" si="25"/>
        <v/>
      </c>
      <c r="K27" s="101" t="str">
        <f t="shared" si="25"/>
        <v/>
      </c>
      <c r="L27" s="101" t="str">
        <f t="shared" si="25"/>
        <v/>
      </c>
      <c r="M27" s="101" t="str">
        <f t="shared" si="25"/>
        <v/>
      </c>
      <c r="N27" s="101" t="str">
        <f t="shared" si="25"/>
        <v/>
      </c>
      <c r="O27" s="101" t="str">
        <f t="shared" si="25"/>
        <v/>
      </c>
      <c r="P27" s="101" t="str">
        <f t="shared" si="25"/>
        <v/>
      </c>
      <c r="Q27" s="101" t="str">
        <f t="shared" si="25"/>
        <v/>
      </c>
      <c r="R27" s="101" t="str">
        <f t="shared" si="25"/>
        <v/>
      </c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 t="str">
        <f t="shared" si="9"/>
        <v/>
      </c>
      <c r="AI27" s="101" t="str">
        <f t="shared" si="9"/>
        <v/>
      </c>
      <c r="AJ27" s="130" t="str">
        <f t="shared" si="9"/>
        <v/>
      </c>
      <c r="AK27" s="321"/>
      <c r="AL27" s="279"/>
      <c r="AM27" s="305"/>
      <c r="AN27" s="308"/>
      <c r="AO27" s="311"/>
      <c r="AP27" s="311"/>
      <c r="AQ27" s="311"/>
      <c r="AR27" s="241"/>
      <c r="AS27" s="241"/>
      <c r="AT27" s="241"/>
      <c r="AU27" s="241"/>
      <c r="AV27" s="241"/>
      <c r="AW27" s="241"/>
      <c r="AX27" s="241"/>
      <c r="AY27" s="316"/>
      <c r="AZ27" s="316"/>
      <c r="BA27" s="319"/>
    </row>
    <row r="28" spans="1:53" ht="15" customHeight="1" thickBot="1" x14ac:dyDescent="0.25">
      <c r="A28" s="294"/>
      <c r="B28" s="297"/>
      <c r="C28" s="300"/>
      <c r="D28" s="326"/>
      <c r="E28" s="147"/>
      <c r="F28" s="105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7"/>
      <c r="AK28" s="322"/>
      <c r="AL28" s="280"/>
      <c r="AM28" s="306"/>
      <c r="AN28" s="309"/>
      <c r="AO28" s="312"/>
      <c r="AP28" s="312"/>
      <c r="AQ28" s="312"/>
      <c r="AR28" s="242"/>
      <c r="AS28" s="242"/>
      <c r="AT28" s="242"/>
      <c r="AU28" s="242"/>
      <c r="AV28" s="242"/>
      <c r="AW28" s="242"/>
      <c r="AX28" s="242"/>
      <c r="AY28" s="317"/>
      <c r="AZ28" s="317"/>
      <c r="BA28" s="320"/>
    </row>
    <row r="29" spans="1:53" ht="15" customHeight="1" x14ac:dyDescent="0.2">
      <c r="A29" s="292">
        <v>6</v>
      </c>
      <c r="B29" s="295" t="str">
        <f>IFERROR(VLOOKUP($C29,Списки!$A$1:$C$4003,2,0),"")</f>
        <v>Задорожний Михайло Сергійович</v>
      </c>
      <c r="C29" s="365" t="s">
        <v>540</v>
      </c>
      <c r="D29" s="324" t="str">
        <f>IFERROR(VLOOKUP($C29,Списки!$A$1:$C$4003,3,0),"")</f>
        <v>оператор</v>
      </c>
      <c r="E29" s="145"/>
      <c r="F29" s="92" t="s">
        <v>531</v>
      </c>
      <c r="G29" s="124" t="str">
        <f>VLOOKUP(G$7,Графік!$M$5:$P$35,3,0)</f>
        <v>ВВ</v>
      </c>
      <c r="H29" s="124" t="str">
        <f>VLOOKUP(H$7,Графік!$M$5:$P$35,3,0)</f>
        <v>ВВ</v>
      </c>
      <c r="I29" s="124" t="s">
        <v>531</v>
      </c>
      <c r="J29" s="124" t="s">
        <v>531</v>
      </c>
      <c r="K29" s="124" t="s">
        <v>531</v>
      </c>
      <c r="L29" s="124" t="s">
        <v>531</v>
      </c>
      <c r="M29" s="124" t="s">
        <v>531</v>
      </c>
      <c r="N29" s="124" t="str">
        <f>VLOOKUP(N$7,Графік!$M$5:$P$35,3,0)</f>
        <v>ВВ</v>
      </c>
      <c r="O29" s="124" t="str">
        <f>VLOOKUP(O$7,Графік!$M$5:$P$35,3,0)</f>
        <v>ВВ</v>
      </c>
      <c r="P29" s="124" t="s">
        <v>531</v>
      </c>
      <c r="Q29" s="124" t="s">
        <v>531</v>
      </c>
      <c r="R29" s="124" t="s">
        <v>531</v>
      </c>
      <c r="S29" s="124" t="s">
        <v>531</v>
      </c>
      <c r="T29" s="124" t="s">
        <v>531</v>
      </c>
      <c r="U29" s="124" t="s">
        <v>522</v>
      </c>
      <c r="V29" s="124" t="s">
        <v>522</v>
      </c>
      <c r="W29" s="124" t="s">
        <v>531</v>
      </c>
      <c r="X29" s="124" t="s">
        <v>531</v>
      </c>
      <c r="Y29" s="124" t="s">
        <v>531</v>
      </c>
      <c r="Z29" s="124" t="s">
        <v>531</v>
      </c>
      <c r="AA29" s="124" t="s">
        <v>531</v>
      </c>
      <c r="AB29" s="124" t="s">
        <v>522</v>
      </c>
      <c r="AC29" s="124" t="s">
        <v>522</v>
      </c>
      <c r="AD29" s="124" t="s">
        <v>531</v>
      </c>
      <c r="AE29" s="124" t="s">
        <v>531</v>
      </c>
      <c r="AF29" s="124" t="s">
        <v>531</v>
      </c>
      <c r="AG29" s="124" t="s">
        <v>531</v>
      </c>
      <c r="AH29" s="124"/>
      <c r="AI29" s="124"/>
      <c r="AJ29" s="125"/>
      <c r="AK29" s="321">
        <f ca="1">SUMIF($F29:$AJ32,"Р",$F30:$AJ30)</f>
        <v>0</v>
      </c>
      <c r="AL29" s="279">
        <f ca="1">SUMIF($F31:$AJ32,"НУ",$F32:$AJ32)</f>
        <v>0</v>
      </c>
      <c r="AM29" s="305">
        <f ca="1">SUMIF(F29:AJ32,"РВ",F30:AJ30)</f>
        <v>0</v>
      </c>
      <c r="AN29" s="308">
        <f ca="1">AK29+AL29+AM29</f>
        <v>0</v>
      </c>
      <c r="AO29" s="310">
        <f t="shared" ref="AO29" si="26">COUNTIF($F29:$AJ32,"=Р")</f>
        <v>0</v>
      </c>
      <c r="AP29" s="311">
        <f>COUNTIF($F29:$AJ32,"=ВВ")</f>
        <v>8</v>
      </c>
      <c r="AQ29" s="311">
        <f>COUNTIF($F29:$AJ32,"=В")</f>
        <v>0</v>
      </c>
      <c r="AR29" s="241">
        <f>COUNTIF($F29:$AJ32,"=НА")</f>
        <v>0</v>
      </c>
      <c r="AS29" s="241">
        <f>COUNTIF(F29:AJ32,"=ТН")</f>
        <v>0</v>
      </c>
      <c r="AT29" s="241">
        <f>COUNTIF($F29:$AJ32,"=ВД")</f>
        <v>0</v>
      </c>
      <c r="AU29" s="241">
        <f>COUNTIF($F29:$AJ32,"=ВП")</f>
        <v>0</v>
      </c>
      <c r="AV29" s="241">
        <f>COUNTIF($F29:$AJ32,"=ДД")</f>
        <v>0</v>
      </c>
      <c r="AW29" s="241">
        <f>COUNTIF($F29:$AJ32,"=П")</f>
        <v>0</v>
      </c>
      <c r="AX29" s="241">
        <f>COUNTIF($F29:$AJ32,"=ПР")</f>
        <v>0</v>
      </c>
      <c r="AY29" s="315">
        <f t="shared" ref="AY29" si="27">COUNTIF($F29:$AJ32,"=ІН")</f>
        <v>20</v>
      </c>
      <c r="AZ29" s="316">
        <f>COUNTIF($F29:$AJ32,"=НЗ")</f>
        <v>0</v>
      </c>
      <c r="BA29" s="318">
        <f>IF(C29&gt;1,Графік!$P$36,"")</f>
        <v>160</v>
      </c>
    </row>
    <row r="30" spans="1:53" ht="15" customHeight="1" x14ac:dyDescent="0.2">
      <c r="A30" s="293"/>
      <c r="B30" s="296"/>
      <c r="C30" s="299"/>
      <c r="D30" s="325"/>
      <c r="E30" s="146"/>
      <c r="F30" s="96">
        <v>8</v>
      </c>
      <c r="G30" s="97" t="str">
        <f t="shared" ref="G30:H30" si="28">IF(G29="Р",8,"")</f>
        <v/>
      </c>
      <c r="H30" s="97" t="str">
        <f t="shared" si="28"/>
        <v/>
      </c>
      <c r="I30" s="97">
        <v>8</v>
      </c>
      <c r="J30" s="97">
        <v>8</v>
      </c>
      <c r="K30" s="97">
        <v>8</v>
      </c>
      <c r="L30" s="97">
        <v>8</v>
      </c>
      <c r="M30" s="97">
        <v>8</v>
      </c>
      <c r="N30" s="97" t="str">
        <f t="shared" ref="N30:O30" si="29">IF(N29="Р",8,"")</f>
        <v/>
      </c>
      <c r="O30" s="97" t="str">
        <f t="shared" si="29"/>
        <v/>
      </c>
      <c r="P30" s="97">
        <v>8</v>
      </c>
      <c r="Q30" s="97">
        <v>8</v>
      </c>
      <c r="R30" s="97">
        <v>8</v>
      </c>
      <c r="S30" s="97">
        <v>8</v>
      </c>
      <c r="T30" s="97">
        <v>8</v>
      </c>
      <c r="U30" s="97"/>
      <c r="V30" s="97"/>
      <c r="W30" s="97">
        <v>8</v>
      </c>
      <c r="X30" s="97">
        <v>8</v>
      </c>
      <c r="Y30" s="97">
        <v>8</v>
      </c>
      <c r="Z30" s="97">
        <v>8</v>
      </c>
      <c r="AA30" s="97">
        <v>8</v>
      </c>
      <c r="AB30" s="97"/>
      <c r="AC30" s="97"/>
      <c r="AD30" s="97">
        <v>8</v>
      </c>
      <c r="AE30" s="97">
        <v>8</v>
      </c>
      <c r="AF30" s="97">
        <v>8</v>
      </c>
      <c r="AG30" s="97">
        <v>8</v>
      </c>
      <c r="AH30" s="97"/>
      <c r="AI30" s="97"/>
      <c r="AJ30" s="98"/>
      <c r="AK30" s="321"/>
      <c r="AL30" s="279"/>
      <c r="AM30" s="305"/>
      <c r="AN30" s="308"/>
      <c r="AO30" s="311"/>
      <c r="AP30" s="311"/>
      <c r="AQ30" s="311"/>
      <c r="AR30" s="241"/>
      <c r="AS30" s="241"/>
      <c r="AT30" s="241"/>
      <c r="AU30" s="241"/>
      <c r="AV30" s="241"/>
      <c r="AW30" s="241"/>
      <c r="AX30" s="241"/>
      <c r="AY30" s="316"/>
      <c r="AZ30" s="316"/>
      <c r="BA30" s="319"/>
    </row>
    <row r="31" spans="1:53" ht="15" customHeight="1" x14ac:dyDescent="0.2">
      <c r="A31" s="293"/>
      <c r="B31" s="296"/>
      <c r="C31" s="299"/>
      <c r="D31" s="325"/>
      <c r="E31" s="146"/>
      <c r="F31" s="100" t="str">
        <f t="shared" ref="F31:R71" si="30">IF(F32&gt;0,"НУ","")</f>
        <v/>
      </c>
      <c r="G31" s="101" t="str">
        <f t="shared" si="30"/>
        <v/>
      </c>
      <c r="H31" s="101" t="str">
        <f t="shared" si="30"/>
        <v/>
      </c>
      <c r="I31" s="101" t="str">
        <f t="shared" si="30"/>
        <v/>
      </c>
      <c r="J31" s="101" t="str">
        <f t="shared" si="30"/>
        <v/>
      </c>
      <c r="K31" s="101" t="str">
        <f t="shared" si="30"/>
        <v/>
      </c>
      <c r="L31" s="101" t="str">
        <f t="shared" si="30"/>
        <v/>
      </c>
      <c r="M31" s="101" t="str">
        <f t="shared" si="30"/>
        <v/>
      </c>
      <c r="N31" s="101" t="str">
        <f t="shared" si="30"/>
        <v/>
      </c>
      <c r="O31" s="101" t="str">
        <f t="shared" si="30"/>
        <v/>
      </c>
      <c r="P31" s="101" t="str">
        <f t="shared" si="30"/>
        <v/>
      </c>
      <c r="Q31" s="101" t="str">
        <f t="shared" si="30"/>
        <v/>
      </c>
      <c r="R31" s="101" t="str">
        <f t="shared" si="30"/>
        <v/>
      </c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 t="str">
        <f t="shared" si="9"/>
        <v/>
      </c>
      <c r="AI31" s="101" t="str">
        <f t="shared" si="9"/>
        <v/>
      </c>
      <c r="AJ31" s="130" t="str">
        <f t="shared" si="9"/>
        <v/>
      </c>
      <c r="AK31" s="321"/>
      <c r="AL31" s="279"/>
      <c r="AM31" s="305"/>
      <c r="AN31" s="308"/>
      <c r="AO31" s="311"/>
      <c r="AP31" s="311"/>
      <c r="AQ31" s="311"/>
      <c r="AR31" s="241"/>
      <c r="AS31" s="241"/>
      <c r="AT31" s="241"/>
      <c r="AU31" s="241"/>
      <c r="AV31" s="241"/>
      <c r="AW31" s="241"/>
      <c r="AX31" s="241"/>
      <c r="AY31" s="316"/>
      <c r="AZ31" s="316"/>
      <c r="BA31" s="319"/>
    </row>
    <row r="32" spans="1:53" ht="15" customHeight="1" thickBot="1" x14ac:dyDescent="0.25">
      <c r="A32" s="294"/>
      <c r="B32" s="297"/>
      <c r="C32" s="300"/>
      <c r="D32" s="326"/>
      <c r="E32" s="147"/>
      <c r="F32" s="105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7"/>
      <c r="AK32" s="322"/>
      <c r="AL32" s="280"/>
      <c r="AM32" s="306"/>
      <c r="AN32" s="309"/>
      <c r="AO32" s="312"/>
      <c r="AP32" s="312"/>
      <c r="AQ32" s="312"/>
      <c r="AR32" s="242"/>
      <c r="AS32" s="242"/>
      <c r="AT32" s="242"/>
      <c r="AU32" s="242"/>
      <c r="AV32" s="242"/>
      <c r="AW32" s="242"/>
      <c r="AX32" s="242"/>
      <c r="AY32" s="317"/>
      <c r="AZ32" s="317"/>
      <c r="BA32" s="320"/>
    </row>
    <row r="33" spans="1:53" ht="15" customHeight="1" x14ac:dyDescent="0.2">
      <c r="A33" s="292">
        <v>7</v>
      </c>
      <c r="B33" s="295" t="str">
        <f>IFERROR(VLOOKUP($C33,Списки!$A$1:$C$4003,2,0),"")</f>
        <v>Лапшин Олександр Вячеславович</v>
      </c>
      <c r="C33" s="365" t="s">
        <v>543</v>
      </c>
      <c r="D33" s="324" t="str">
        <f>IFERROR(VLOOKUP($C33,Списки!$A$1:$C$4003,3,0),"")</f>
        <v>електромонтажник-схемник</v>
      </c>
      <c r="E33" s="145"/>
      <c r="F33" s="92" t="s">
        <v>531</v>
      </c>
      <c r="G33" s="124" t="str">
        <f>VLOOKUP(G$7,Графік!$M$5:$P$35,3,0)</f>
        <v>ВВ</v>
      </c>
      <c r="H33" s="124" t="str">
        <f>VLOOKUP(H$7,Графік!$M$5:$P$35,3,0)</f>
        <v>ВВ</v>
      </c>
      <c r="I33" s="124" t="s">
        <v>531</v>
      </c>
      <c r="J33" s="124" t="s">
        <v>531</v>
      </c>
      <c r="K33" s="124" t="s">
        <v>531</v>
      </c>
      <c r="L33" s="124" t="s">
        <v>531</v>
      </c>
      <c r="M33" s="124" t="s">
        <v>531</v>
      </c>
      <c r="N33" s="124" t="str">
        <f>VLOOKUP(N$7,Графік!$M$5:$P$35,3,0)</f>
        <v>ВВ</v>
      </c>
      <c r="O33" s="124" t="str">
        <f>VLOOKUP(O$7,Графік!$M$5:$P$35,3,0)</f>
        <v>ВВ</v>
      </c>
      <c r="P33" s="124" t="s">
        <v>531</v>
      </c>
      <c r="Q33" s="124" t="s">
        <v>531</v>
      </c>
      <c r="R33" s="124" t="s">
        <v>531</v>
      </c>
      <c r="S33" s="124" t="s">
        <v>531</v>
      </c>
      <c r="T33" s="124" t="s">
        <v>531</v>
      </c>
      <c r="U33" s="124" t="s">
        <v>522</v>
      </c>
      <c r="V33" s="124" t="s">
        <v>522</v>
      </c>
      <c r="W33" s="124" t="s">
        <v>531</v>
      </c>
      <c r="X33" s="124" t="s">
        <v>531</v>
      </c>
      <c r="Y33" s="124" t="s">
        <v>531</v>
      </c>
      <c r="Z33" s="124" t="s">
        <v>531</v>
      </c>
      <c r="AA33" s="124" t="s">
        <v>531</v>
      </c>
      <c r="AB33" s="124" t="s">
        <v>522</v>
      </c>
      <c r="AC33" s="124" t="s">
        <v>522</v>
      </c>
      <c r="AD33" s="124" t="s">
        <v>531</v>
      </c>
      <c r="AE33" s="124" t="s">
        <v>531</v>
      </c>
      <c r="AF33" s="124" t="s">
        <v>531</v>
      </c>
      <c r="AG33" s="124" t="s">
        <v>531</v>
      </c>
      <c r="AH33" s="124"/>
      <c r="AI33" s="124"/>
      <c r="AJ33" s="125"/>
      <c r="AK33" s="321">
        <f ca="1">SUMIF($F33:$AJ36,"Р",$F34:$AJ34)</f>
        <v>0</v>
      </c>
      <c r="AL33" s="279">
        <f ca="1">SUMIF($F35:$AJ36,"НУ",$F36:$AJ36)</f>
        <v>0</v>
      </c>
      <c r="AM33" s="305">
        <f ca="1">SUMIF(F33:AJ36,"РВ",F34:AJ34)</f>
        <v>0</v>
      </c>
      <c r="AN33" s="308">
        <f ca="1">AK33+AL33+AM33</f>
        <v>0</v>
      </c>
      <c r="AO33" s="310">
        <f t="shared" ref="AO33" si="31">COUNTIF($F33:$AJ36,"=Р")</f>
        <v>0</v>
      </c>
      <c r="AP33" s="311">
        <f>COUNTIF($F33:$AJ36,"=ВВ")</f>
        <v>8</v>
      </c>
      <c r="AQ33" s="311">
        <f>COUNTIF($F33:$AJ36,"=В")</f>
        <v>0</v>
      </c>
      <c r="AR33" s="241">
        <f>COUNTIF($F33:$AJ36,"=НА")</f>
        <v>0</v>
      </c>
      <c r="AS33" s="241">
        <f>COUNTIF(F33:AJ36,"=ТН")</f>
        <v>0</v>
      </c>
      <c r="AT33" s="241">
        <f>COUNTIF($F33:$AJ36,"=ВД")</f>
        <v>0</v>
      </c>
      <c r="AU33" s="241">
        <f>COUNTIF($F33:$AJ36,"=ВП")</f>
        <v>0</v>
      </c>
      <c r="AV33" s="241">
        <f>COUNTIF($F33:$AJ36,"=ДД")</f>
        <v>0</v>
      </c>
      <c r="AW33" s="241">
        <f>COUNTIF($F33:$AJ36,"=П")</f>
        <v>0</v>
      </c>
      <c r="AX33" s="241">
        <f>COUNTIF($F33:$AJ36,"=ПР")</f>
        <v>0</v>
      </c>
      <c r="AY33" s="315">
        <f t="shared" ref="AY33" si="32">COUNTIF($F33:$AJ36,"=ІН")</f>
        <v>20</v>
      </c>
      <c r="AZ33" s="316">
        <f>COUNTIF($F33:$AJ36,"=НЗ")</f>
        <v>0</v>
      </c>
      <c r="BA33" s="318">
        <f>IF(C33&gt;1,Графік!$P$36,"")</f>
        <v>160</v>
      </c>
    </row>
    <row r="34" spans="1:53" ht="15" customHeight="1" x14ac:dyDescent="0.2">
      <c r="A34" s="293"/>
      <c r="B34" s="296"/>
      <c r="C34" s="299"/>
      <c r="D34" s="325"/>
      <c r="E34" s="146"/>
      <c r="F34" s="96">
        <v>8</v>
      </c>
      <c r="G34" s="97" t="str">
        <f t="shared" ref="G34:H34" si="33">IF(G33="Р",8,"")</f>
        <v/>
      </c>
      <c r="H34" s="97" t="str">
        <f t="shared" si="33"/>
        <v/>
      </c>
      <c r="I34" s="97">
        <v>8</v>
      </c>
      <c r="J34" s="97">
        <v>8</v>
      </c>
      <c r="K34" s="97">
        <v>8</v>
      </c>
      <c r="L34" s="97">
        <v>8</v>
      </c>
      <c r="M34" s="97">
        <v>8</v>
      </c>
      <c r="N34" s="97" t="str">
        <f t="shared" ref="N34:O34" si="34">IF(N33="Р",8,"")</f>
        <v/>
      </c>
      <c r="O34" s="97" t="str">
        <f t="shared" si="34"/>
        <v/>
      </c>
      <c r="P34" s="97">
        <v>8</v>
      </c>
      <c r="Q34" s="97">
        <v>8</v>
      </c>
      <c r="R34" s="97">
        <v>8</v>
      </c>
      <c r="S34" s="97">
        <v>8</v>
      </c>
      <c r="T34" s="97">
        <v>8</v>
      </c>
      <c r="U34" s="97"/>
      <c r="V34" s="97"/>
      <c r="W34" s="97">
        <v>8</v>
      </c>
      <c r="X34" s="97">
        <v>8</v>
      </c>
      <c r="Y34" s="97">
        <v>8</v>
      </c>
      <c r="Z34" s="97">
        <v>8</v>
      </c>
      <c r="AA34" s="97">
        <v>8</v>
      </c>
      <c r="AB34" s="97"/>
      <c r="AC34" s="97"/>
      <c r="AD34" s="97">
        <v>8</v>
      </c>
      <c r="AE34" s="97">
        <v>8</v>
      </c>
      <c r="AF34" s="97">
        <v>8</v>
      </c>
      <c r="AG34" s="97">
        <v>8</v>
      </c>
      <c r="AH34" s="97"/>
      <c r="AI34" s="97"/>
      <c r="AJ34" s="98"/>
      <c r="AK34" s="321"/>
      <c r="AL34" s="279"/>
      <c r="AM34" s="305"/>
      <c r="AN34" s="308"/>
      <c r="AO34" s="311"/>
      <c r="AP34" s="311"/>
      <c r="AQ34" s="311"/>
      <c r="AR34" s="241"/>
      <c r="AS34" s="241"/>
      <c r="AT34" s="241"/>
      <c r="AU34" s="241"/>
      <c r="AV34" s="241"/>
      <c r="AW34" s="241"/>
      <c r="AX34" s="241"/>
      <c r="AY34" s="316"/>
      <c r="AZ34" s="316"/>
      <c r="BA34" s="319"/>
    </row>
    <row r="35" spans="1:53" ht="15" customHeight="1" x14ac:dyDescent="0.2">
      <c r="A35" s="293"/>
      <c r="B35" s="296"/>
      <c r="C35" s="299"/>
      <c r="D35" s="325"/>
      <c r="E35" s="146"/>
      <c r="F35" s="100" t="str">
        <f t="shared" ref="F35:R75" si="35">IF(F36&gt;0,"НУ","")</f>
        <v/>
      </c>
      <c r="G35" s="101" t="str">
        <f t="shared" si="35"/>
        <v/>
      </c>
      <c r="H35" s="101" t="str">
        <f t="shared" si="35"/>
        <v/>
      </c>
      <c r="I35" s="101" t="str">
        <f t="shared" si="35"/>
        <v/>
      </c>
      <c r="J35" s="101" t="str">
        <f t="shared" si="35"/>
        <v/>
      </c>
      <c r="K35" s="101" t="str">
        <f t="shared" si="35"/>
        <v/>
      </c>
      <c r="L35" s="101" t="str">
        <f t="shared" si="35"/>
        <v/>
      </c>
      <c r="M35" s="101" t="str">
        <f t="shared" si="35"/>
        <v/>
      </c>
      <c r="N35" s="101" t="str">
        <f t="shared" si="35"/>
        <v/>
      </c>
      <c r="O35" s="101" t="str">
        <f t="shared" si="35"/>
        <v/>
      </c>
      <c r="P35" s="101" t="str">
        <f t="shared" si="35"/>
        <v/>
      </c>
      <c r="Q35" s="101" t="str">
        <f t="shared" si="35"/>
        <v/>
      </c>
      <c r="R35" s="101" t="str">
        <f t="shared" si="35"/>
        <v/>
      </c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 t="str">
        <f t="shared" si="9"/>
        <v/>
      </c>
      <c r="AI35" s="101" t="str">
        <f t="shared" si="9"/>
        <v/>
      </c>
      <c r="AJ35" s="130" t="str">
        <f t="shared" si="9"/>
        <v/>
      </c>
      <c r="AK35" s="321"/>
      <c r="AL35" s="279"/>
      <c r="AM35" s="305"/>
      <c r="AN35" s="308"/>
      <c r="AO35" s="311"/>
      <c r="AP35" s="311"/>
      <c r="AQ35" s="311"/>
      <c r="AR35" s="241"/>
      <c r="AS35" s="241"/>
      <c r="AT35" s="241"/>
      <c r="AU35" s="241"/>
      <c r="AV35" s="241"/>
      <c r="AW35" s="241"/>
      <c r="AX35" s="241"/>
      <c r="AY35" s="316"/>
      <c r="AZ35" s="316"/>
      <c r="BA35" s="319"/>
    </row>
    <row r="36" spans="1:53" ht="15" customHeight="1" thickBot="1" x14ac:dyDescent="0.25">
      <c r="A36" s="294"/>
      <c r="B36" s="297"/>
      <c r="C36" s="300"/>
      <c r="D36" s="326"/>
      <c r="E36" s="147"/>
      <c r="F36" s="105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7"/>
      <c r="AK36" s="322"/>
      <c r="AL36" s="280"/>
      <c r="AM36" s="306"/>
      <c r="AN36" s="309"/>
      <c r="AO36" s="312"/>
      <c r="AP36" s="312"/>
      <c r="AQ36" s="312"/>
      <c r="AR36" s="242"/>
      <c r="AS36" s="242"/>
      <c r="AT36" s="242"/>
      <c r="AU36" s="242"/>
      <c r="AV36" s="242"/>
      <c r="AW36" s="242"/>
      <c r="AX36" s="242"/>
      <c r="AY36" s="317"/>
      <c r="AZ36" s="317"/>
      <c r="BA36" s="320"/>
    </row>
    <row r="37" spans="1:53" ht="15" customHeight="1" x14ac:dyDescent="0.2">
      <c r="A37" s="292">
        <v>8</v>
      </c>
      <c r="B37" s="295" t="str">
        <f>IFERROR(VLOOKUP($C37,Списки!$A$1:$C$4003,2,0),"")</f>
        <v>Мойсей Михайло Вячеславович</v>
      </c>
      <c r="C37" s="365" t="s">
        <v>545</v>
      </c>
      <c r="D37" s="324" t="str">
        <f>IFERROR(VLOOKUP($C37,Списки!$A$1:$C$4003,3,0),"")</f>
        <v>електромонтажник-схемник</v>
      </c>
      <c r="E37" s="145"/>
      <c r="F37" s="92" t="s">
        <v>531</v>
      </c>
      <c r="G37" s="124" t="str">
        <f>VLOOKUP(G$7,Графік!$M$5:$P$35,3,0)</f>
        <v>ВВ</v>
      </c>
      <c r="H37" s="124" t="str">
        <f>VLOOKUP(H$7,Графік!$M$5:$P$35,3,0)</f>
        <v>ВВ</v>
      </c>
      <c r="I37" s="124" t="s">
        <v>531</v>
      </c>
      <c r="J37" s="124" t="s">
        <v>531</v>
      </c>
      <c r="K37" s="124" t="s">
        <v>531</v>
      </c>
      <c r="L37" s="124" t="s">
        <v>531</v>
      </c>
      <c r="M37" s="124" t="s">
        <v>531</v>
      </c>
      <c r="N37" s="124" t="str">
        <f>VLOOKUP(N$7,Графік!$M$5:$P$35,3,0)</f>
        <v>ВВ</v>
      </c>
      <c r="O37" s="124" t="str">
        <f>VLOOKUP(O$7,Графік!$M$5:$P$35,3,0)</f>
        <v>ВВ</v>
      </c>
      <c r="P37" s="124" t="s">
        <v>531</v>
      </c>
      <c r="Q37" s="124" t="s">
        <v>531</v>
      </c>
      <c r="R37" s="124" t="s">
        <v>531</v>
      </c>
      <c r="S37" s="124" t="s">
        <v>531</v>
      </c>
      <c r="T37" s="124" t="s">
        <v>531</v>
      </c>
      <c r="U37" s="124" t="s">
        <v>522</v>
      </c>
      <c r="V37" s="124" t="s">
        <v>522</v>
      </c>
      <c r="W37" s="124" t="s">
        <v>531</v>
      </c>
      <c r="X37" s="124" t="s">
        <v>531</v>
      </c>
      <c r="Y37" s="124" t="s">
        <v>531</v>
      </c>
      <c r="Z37" s="124" t="s">
        <v>531</v>
      </c>
      <c r="AA37" s="124" t="s">
        <v>531</v>
      </c>
      <c r="AB37" s="124" t="s">
        <v>522</v>
      </c>
      <c r="AC37" s="124" t="s">
        <v>522</v>
      </c>
      <c r="AD37" s="124" t="s">
        <v>531</v>
      </c>
      <c r="AE37" s="124" t="s">
        <v>531</v>
      </c>
      <c r="AF37" s="124" t="s">
        <v>531</v>
      </c>
      <c r="AG37" s="124" t="s">
        <v>531</v>
      </c>
      <c r="AH37" s="124"/>
      <c r="AI37" s="124"/>
      <c r="AJ37" s="125"/>
      <c r="AK37" s="321">
        <f ca="1">SUMIF($F37:$AJ40,"Р",$F38:$AJ38)</f>
        <v>0</v>
      </c>
      <c r="AL37" s="279">
        <f ca="1">SUMIF($F39:$AJ40,"НУ",$F40:$AJ40)</f>
        <v>0</v>
      </c>
      <c r="AM37" s="305">
        <f ca="1">SUMIF(F37:AJ40,"РВ",F38:AJ38)</f>
        <v>0</v>
      </c>
      <c r="AN37" s="308">
        <f ca="1">AK37+AL37+AM37</f>
        <v>0</v>
      </c>
      <c r="AO37" s="310">
        <f t="shared" ref="AO37" si="36">COUNTIF($F37:$AJ40,"=Р")</f>
        <v>0</v>
      </c>
      <c r="AP37" s="311">
        <f>COUNTIF($F37:$AJ40,"=ВВ")</f>
        <v>8</v>
      </c>
      <c r="AQ37" s="311">
        <f>COUNTIF($F37:$AJ40,"=В")</f>
        <v>0</v>
      </c>
      <c r="AR37" s="241">
        <f>COUNTIF($F37:$AJ40,"=НА")</f>
        <v>0</v>
      </c>
      <c r="AS37" s="241">
        <f>COUNTIF(F37:AJ40,"=ТН")</f>
        <v>0</v>
      </c>
      <c r="AT37" s="241">
        <f>COUNTIF($F37:$AJ40,"=ВД")</f>
        <v>0</v>
      </c>
      <c r="AU37" s="241">
        <f>COUNTIF($F37:$AJ40,"=ВП")</f>
        <v>0</v>
      </c>
      <c r="AV37" s="241">
        <f>COUNTIF($F37:$AJ40,"=ДД")</f>
        <v>0</v>
      </c>
      <c r="AW37" s="241">
        <f>COUNTIF($F37:$AJ40,"=П")</f>
        <v>0</v>
      </c>
      <c r="AX37" s="241">
        <f>COUNTIF($F37:$AJ40,"=ПР")</f>
        <v>0</v>
      </c>
      <c r="AY37" s="315">
        <f t="shared" ref="AY37" si="37">COUNTIF($F37:$AJ40,"=ІН")</f>
        <v>20</v>
      </c>
      <c r="AZ37" s="316">
        <f>COUNTIF($F37:$AJ40,"=НЗ")</f>
        <v>0</v>
      </c>
      <c r="BA37" s="318">
        <f>IF(C37&gt;1,Графік!$P$36,"")</f>
        <v>160</v>
      </c>
    </row>
    <row r="38" spans="1:53" ht="15" customHeight="1" x14ac:dyDescent="0.2">
      <c r="A38" s="293"/>
      <c r="B38" s="296"/>
      <c r="C38" s="299"/>
      <c r="D38" s="325"/>
      <c r="E38" s="146"/>
      <c r="F38" s="96">
        <v>8</v>
      </c>
      <c r="G38" s="97" t="str">
        <f t="shared" ref="G38:H38" si="38">IF(G37="Р",8,"")</f>
        <v/>
      </c>
      <c r="H38" s="97" t="str">
        <f t="shared" si="38"/>
        <v/>
      </c>
      <c r="I38" s="97">
        <v>8</v>
      </c>
      <c r="J38" s="97">
        <v>8</v>
      </c>
      <c r="K38" s="97">
        <v>8</v>
      </c>
      <c r="L38" s="97">
        <v>8</v>
      </c>
      <c r="M38" s="97">
        <v>8</v>
      </c>
      <c r="N38" s="97" t="str">
        <f t="shared" ref="N38:O38" si="39">IF(N37="Р",8,"")</f>
        <v/>
      </c>
      <c r="O38" s="97" t="str">
        <f t="shared" si="39"/>
        <v/>
      </c>
      <c r="P38" s="97">
        <v>8</v>
      </c>
      <c r="Q38" s="97">
        <v>8</v>
      </c>
      <c r="R38" s="97">
        <v>8</v>
      </c>
      <c r="S38" s="97">
        <v>8</v>
      </c>
      <c r="T38" s="97">
        <v>8</v>
      </c>
      <c r="U38" s="97"/>
      <c r="V38" s="97"/>
      <c r="W38" s="97">
        <v>8</v>
      </c>
      <c r="X38" s="97">
        <v>8</v>
      </c>
      <c r="Y38" s="97">
        <v>8</v>
      </c>
      <c r="Z38" s="97">
        <v>8</v>
      </c>
      <c r="AA38" s="97">
        <v>8</v>
      </c>
      <c r="AB38" s="97"/>
      <c r="AC38" s="97"/>
      <c r="AD38" s="97">
        <v>8</v>
      </c>
      <c r="AE38" s="97">
        <v>8</v>
      </c>
      <c r="AF38" s="97">
        <v>8</v>
      </c>
      <c r="AG38" s="97">
        <v>8</v>
      </c>
      <c r="AH38" s="97"/>
      <c r="AI38" s="97"/>
      <c r="AJ38" s="98"/>
      <c r="AK38" s="321"/>
      <c r="AL38" s="279"/>
      <c r="AM38" s="305"/>
      <c r="AN38" s="308"/>
      <c r="AO38" s="311"/>
      <c r="AP38" s="311"/>
      <c r="AQ38" s="311"/>
      <c r="AR38" s="241"/>
      <c r="AS38" s="241"/>
      <c r="AT38" s="241"/>
      <c r="AU38" s="241"/>
      <c r="AV38" s="241"/>
      <c r="AW38" s="241"/>
      <c r="AX38" s="241"/>
      <c r="AY38" s="316"/>
      <c r="AZ38" s="316"/>
      <c r="BA38" s="319"/>
    </row>
    <row r="39" spans="1:53" ht="15" customHeight="1" x14ac:dyDescent="0.2">
      <c r="A39" s="293"/>
      <c r="B39" s="296"/>
      <c r="C39" s="299"/>
      <c r="D39" s="325"/>
      <c r="E39" s="146"/>
      <c r="F39" s="100" t="str">
        <f t="shared" si="30"/>
        <v/>
      </c>
      <c r="G39" s="101" t="str">
        <f t="shared" si="30"/>
        <v/>
      </c>
      <c r="H39" s="101" t="str">
        <f t="shared" si="30"/>
        <v/>
      </c>
      <c r="I39" s="101" t="str">
        <f t="shared" si="30"/>
        <v/>
      </c>
      <c r="J39" s="101" t="str">
        <f t="shared" si="30"/>
        <v/>
      </c>
      <c r="K39" s="101" t="str">
        <f t="shared" si="30"/>
        <v/>
      </c>
      <c r="L39" s="101" t="str">
        <f t="shared" si="30"/>
        <v/>
      </c>
      <c r="M39" s="101" t="str">
        <f t="shared" si="30"/>
        <v/>
      </c>
      <c r="N39" s="101" t="str">
        <f t="shared" si="30"/>
        <v/>
      </c>
      <c r="O39" s="101" t="str">
        <f t="shared" si="30"/>
        <v/>
      </c>
      <c r="P39" s="101" t="str">
        <f t="shared" si="30"/>
        <v/>
      </c>
      <c r="Q39" s="101" t="str">
        <f t="shared" si="30"/>
        <v/>
      </c>
      <c r="R39" s="101" t="str">
        <f t="shared" si="30"/>
        <v/>
      </c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 t="str">
        <f t="shared" si="9"/>
        <v/>
      </c>
      <c r="AI39" s="101" t="str">
        <f t="shared" si="9"/>
        <v/>
      </c>
      <c r="AJ39" s="130" t="str">
        <f t="shared" si="9"/>
        <v/>
      </c>
      <c r="AK39" s="321"/>
      <c r="AL39" s="279"/>
      <c r="AM39" s="305"/>
      <c r="AN39" s="308"/>
      <c r="AO39" s="311"/>
      <c r="AP39" s="311"/>
      <c r="AQ39" s="311"/>
      <c r="AR39" s="241"/>
      <c r="AS39" s="241"/>
      <c r="AT39" s="241"/>
      <c r="AU39" s="241"/>
      <c r="AV39" s="241"/>
      <c r="AW39" s="241"/>
      <c r="AX39" s="241"/>
      <c r="AY39" s="316"/>
      <c r="AZ39" s="316"/>
      <c r="BA39" s="319"/>
    </row>
    <row r="40" spans="1:53" ht="15" customHeight="1" thickBot="1" x14ac:dyDescent="0.25">
      <c r="A40" s="294"/>
      <c r="B40" s="297"/>
      <c r="C40" s="300"/>
      <c r="D40" s="326"/>
      <c r="E40" s="147"/>
      <c r="F40" s="105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7"/>
      <c r="AK40" s="322"/>
      <c r="AL40" s="280"/>
      <c r="AM40" s="306"/>
      <c r="AN40" s="309"/>
      <c r="AO40" s="312"/>
      <c r="AP40" s="312"/>
      <c r="AQ40" s="312"/>
      <c r="AR40" s="242"/>
      <c r="AS40" s="242"/>
      <c r="AT40" s="242"/>
      <c r="AU40" s="242"/>
      <c r="AV40" s="242"/>
      <c r="AW40" s="242"/>
      <c r="AX40" s="242"/>
      <c r="AY40" s="317"/>
      <c r="AZ40" s="317"/>
      <c r="BA40" s="320"/>
    </row>
    <row r="41" spans="1:53" ht="15" customHeight="1" x14ac:dyDescent="0.2">
      <c r="A41" s="292">
        <v>9</v>
      </c>
      <c r="B41" s="295" t="str">
        <f>IFERROR(VLOOKUP($C41,Списки!$A$1:$C$4003,2,0),"")</f>
        <v>Чайка Дмитро Юрійович</v>
      </c>
      <c r="C41" s="365" t="s">
        <v>547</v>
      </c>
      <c r="D41" s="324" t="str">
        <f>IFERROR(VLOOKUP($C41,Списки!$A$1:$C$4003,3,0),"")</f>
        <v>електромонтажник-схемник</v>
      </c>
      <c r="E41" s="145"/>
      <c r="F41" s="92" t="s">
        <v>531</v>
      </c>
      <c r="G41" s="124" t="str">
        <f>VLOOKUP(G$7,Графік!$M$5:$P$35,3,0)</f>
        <v>ВВ</v>
      </c>
      <c r="H41" s="124" t="str">
        <f>VLOOKUP(H$7,Графік!$M$5:$P$35,3,0)</f>
        <v>ВВ</v>
      </c>
      <c r="I41" s="124" t="s">
        <v>531</v>
      </c>
      <c r="J41" s="124" t="s">
        <v>531</v>
      </c>
      <c r="K41" s="124" t="s">
        <v>531</v>
      </c>
      <c r="L41" s="124" t="s">
        <v>531</v>
      </c>
      <c r="M41" s="124" t="s">
        <v>531</v>
      </c>
      <c r="N41" s="124" t="str">
        <f>VLOOKUP(N$7,Графік!$M$5:$P$35,3,0)</f>
        <v>ВВ</v>
      </c>
      <c r="O41" s="124" t="str">
        <f>VLOOKUP(O$7,Графік!$M$5:$P$35,3,0)</f>
        <v>ВВ</v>
      </c>
      <c r="P41" s="124" t="s">
        <v>531</v>
      </c>
      <c r="Q41" s="124" t="s">
        <v>531</v>
      </c>
      <c r="R41" s="124" t="s">
        <v>531</v>
      </c>
      <c r="S41" s="124" t="s">
        <v>531</v>
      </c>
      <c r="T41" s="124" t="s">
        <v>531</v>
      </c>
      <c r="U41" s="124" t="s">
        <v>522</v>
      </c>
      <c r="V41" s="124" t="s">
        <v>522</v>
      </c>
      <c r="W41" s="124" t="s">
        <v>531</v>
      </c>
      <c r="X41" s="124" t="s">
        <v>531</v>
      </c>
      <c r="Y41" s="124" t="s">
        <v>531</v>
      </c>
      <c r="Z41" s="124" t="s">
        <v>531</v>
      </c>
      <c r="AA41" s="124" t="s">
        <v>531</v>
      </c>
      <c r="AB41" s="124" t="s">
        <v>522</v>
      </c>
      <c r="AC41" s="124" t="s">
        <v>522</v>
      </c>
      <c r="AD41" s="124" t="s">
        <v>531</v>
      </c>
      <c r="AE41" s="124" t="s">
        <v>531</v>
      </c>
      <c r="AF41" s="124" t="s">
        <v>531</v>
      </c>
      <c r="AG41" s="124" t="s">
        <v>531</v>
      </c>
      <c r="AH41" s="124"/>
      <c r="AI41" s="124"/>
      <c r="AJ41" s="125"/>
      <c r="AK41" s="321">
        <f ca="1">SUMIF($F41:$AJ44,"Р",$F42:$AJ42)</f>
        <v>0</v>
      </c>
      <c r="AL41" s="279">
        <f ca="1">SUMIF($F43:$AJ44,"НУ",$F44:$AJ44)</f>
        <v>0</v>
      </c>
      <c r="AM41" s="305">
        <f ca="1">SUMIF(F41:AJ44,"РВ",F42:AJ42)</f>
        <v>0</v>
      </c>
      <c r="AN41" s="308">
        <f ca="1">AK41+AL41+AM41</f>
        <v>0</v>
      </c>
      <c r="AO41" s="310">
        <f t="shared" ref="AO41" si="40">COUNTIF($F41:$AJ44,"=Р")</f>
        <v>0</v>
      </c>
      <c r="AP41" s="311">
        <f>COUNTIF($F41:$AJ44,"=ВВ")</f>
        <v>8</v>
      </c>
      <c r="AQ41" s="311">
        <f>COUNTIF($F41:$AJ44,"=В")</f>
        <v>0</v>
      </c>
      <c r="AR41" s="241">
        <f>COUNTIF($F41:$AJ44,"=НА")</f>
        <v>0</v>
      </c>
      <c r="AS41" s="241">
        <f>COUNTIF(F41:AJ44,"=ТН")</f>
        <v>0</v>
      </c>
      <c r="AT41" s="241">
        <f>COUNTIF($F41:$AJ44,"=ВД")</f>
        <v>0</v>
      </c>
      <c r="AU41" s="241">
        <f>COUNTIF($F41:$AJ44,"=ВП")</f>
        <v>0</v>
      </c>
      <c r="AV41" s="241">
        <f>COUNTIF($F41:$AJ44,"=ДД")</f>
        <v>0</v>
      </c>
      <c r="AW41" s="241">
        <f>COUNTIF($F41:$AJ44,"=П")</f>
        <v>0</v>
      </c>
      <c r="AX41" s="241">
        <f>COUNTIF($F41:$AJ44,"=ПР")</f>
        <v>0</v>
      </c>
      <c r="AY41" s="315">
        <f t="shared" ref="AY41" si="41">COUNTIF($F41:$AJ44,"=ІН")</f>
        <v>20</v>
      </c>
      <c r="AZ41" s="316">
        <f>COUNTIF($F41:$AJ44,"=НЗ")</f>
        <v>0</v>
      </c>
      <c r="BA41" s="318">
        <f>IF(C41&gt;1,Графік!$P$36,"")</f>
        <v>160</v>
      </c>
    </row>
    <row r="42" spans="1:53" ht="15" customHeight="1" x14ac:dyDescent="0.2">
      <c r="A42" s="293"/>
      <c r="B42" s="296"/>
      <c r="C42" s="299"/>
      <c r="D42" s="325"/>
      <c r="E42" s="146"/>
      <c r="F42" s="96">
        <v>8</v>
      </c>
      <c r="G42" s="97" t="str">
        <f t="shared" ref="G42:H42" si="42">IF(G41="Р",8,"")</f>
        <v/>
      </c>
      <c r="H42" s="97" t="str">
        <f t="shared" si="42"/>
        <v/>
      </c>
      <c r="I42" s="97">
        <v>8</v>
      </c>
      <c r="J42" s="97">
        <v>8</v>
      </c>
      <c r="K42" s="97">
        <v>8</v>
      </c>
      <c r="L42" s="97">
        <v>8</v>
      </c>
      <c r="M42" s="97">
        <v>8</v>
      </c>
      <c r="N42" s="97" t="str">
        <f t="shared" ref="N42:O42" si="43">IF(N41="Р",8,"")</f>
        <v/>
      </c>
      <c r="O42" s="97" t="str">
        <f t="shared" si="43"/>
        <v/>
      </c>
      <c r="P42" s="97">
        <v>8</v>
      </c>
      <c r="Q42" s="97">
        <v>8</v>
      </c>
      <c r="R42" s="97">
        <v>8</v>
      </c>
      <c r="S42" s="97">
        <v>8</v>
      </c>
      <c r="T42" s="97">
        <v>8</v>
      </c>
      <c r="U42" s="97"/>
      <c r="V42" s="97"/>
      <c r="W42" s="97">
        <v>8</v>
      </c>
      <c r="X42" s="97">
        <v>8</v>
      </c>
      <c r="Y42" s="97">
        <v>8</v>
      </c>
      <c r="Z42" s="97">
        <v>8</v>
      </c>
      <c r="AA42" s="97">
        <v>8</v>
      </c>
      <c r="AB42" s="97"/>
      <c r="AC42" s="97"/>
      <c r="AD42" s="97">
        <v>8</v>
      </c>
      <c r="AE42" s="97">
        <v>8</v>
      </c>
      <c r="AF42" s="97">
        <v>8</v>
      </c>
      <c r="AG42" s="97">
        <v>8</v>
      </c>
      <c r="AH42" s="97"/>
      <c r="AI42" s="97"/>
      <c r="AJ42" s="98"/>
      <c r="AK42" s="321"/>
      <c r="AL42" s="279"/>
      <c r="AM42" s="305"/>
      <c r="AN42" s="308"/>
      <c r="AO42" s="311"/>
      <c r="AP42" s="311"/>
      <c r="AQ42" s="311"/>
      <c r="AR42" s="241"/>
      <c r="AS42" s="241"/>
      <c r="AT42" s="241"/>
      <c r="AU42" s="241"/>
      <c r="AV42" s="241"/>
      <c r="AW42" s="241"/>
      <c r="AX42" s="241"/>
      <c r="AY42" s="316"/>
      <c r="AZ42" s="316"/>
      <c r="BA42" s="319"/>
    </row>
    <row r="43" spans="1:53" ht="15" customHeight="1" x14ac:dyDescent="0.2">
      <c r="A43" s="293"/>
      <c r="B43" s="296"/>
      <c r="C43" s="299"/>
      <c r="D43" s="325"/>
      <c r="E43" s="146"/>
      <c r="F43" s="100" t="str">
        <f t="shared" si="35"/>
        <v/>
      </c>
      <c r="G43" s="101" t="str">
        <f t="shared" si="35"/>
        <v/>
      </c>
      <c r="H43" s="101" t="str">
        <f t="shared" si="35"/>
        <v/>
      </c>
      <c r="I43" s="101" t="str">
        <f t="shared" si="35"/>
        <v/>
      </c>
      <c r="J43" s="101" t="str">
        <f t="shared" si="35"/>
        <v/>
      </c>
      <c r="K43" s="101" t="str">
        <f t="shared" si="35"/>
        <v/>
      </c>
      <c r="L43" s="101" t="str">
        <f t="shared" si="35"/>
        <v/>
      </c>
      <c r="M43" s="101" t="str">
        <f t="shared" si="35"/>
        <v/>
      </c>
      <c r="N43" s="101" t="str">
        <f t="shared" si="35"/>
        <v/>
      </c>
      <c r="O43" s="101" t="str">
        <f t="shared" si="35"/>
        <v/>
      </c>
      <c r="P43" s="101" t="str">
        <f t="shared" si="35"/>
        <v/>
      </c>
      <c r="Q43" s="101" t="str">
        <f t="shared" si="35"/>
        <v/>
      </c>
      <c r="R43" s="101" t="str">
        <f t="shared" si="35"/>
        <v/>
      </c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 t="str">
        <f t="shared" si="9"/>
        <v/>
      </c>
      <c r="AI43" s="101" t="str">
        <f t="shared" si="9"/>
        <v/>
      </c>
      <c r="AJ43" s="130" t="str">
        <f t="shared" si="9"/>
        <v/>
      </c>
      <c r="AK43" s="321"/>
      <c r="AL43" s="279"/>
      <c r="AM43" s="305"/>
      <c r="AN43" s="308"/>
      <c r="AO43" s="311"/>
      <c r="AP43" s="311"/>
      <c r="AQ43" s="311"/>
      <c r="AR43" s="241"/>
      <c r="AS43" s="241"/>
      <c r="AT43" s="241"/>
      <c r="AU43" s="241"/>
      <c r="AV43" s="241"/>
      <c r="AW43" s="241"/>
      <c r="AX43" s="241"/>
      <c r="AY43" s="316"/>
      <c r="AZ43" s="316"/>
      <c r="BA43" s="319"/>
    </row>
    <row r="44" spans="1:53" ht="15" customHeight="1" thickBot="1" x14ac:dyDescent="0.25">
      <c r="A44" s="294"/>
      <c r="B44" s="297"/>
      <c r="C44" s="300"/>
      <c r="D44" s="326"/>
      <c r="E44" s="147"/>
      <c r="F44" s="105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6"/>
      <c r="AJ44" s="107"/>
      <c r="AK44" s="322"/>
      <c r="AL44" s="280"/>
      <c r="AM44" s="306"/>
      <c r="AN44" s="309"/>
      <c r="AO44" s="312"/>
      <c r="AP44" s="312"/>
      <c r="AQ44" s="312"/>
      <c r="AR44" s="242"/>
      <c r="AS44" s="242"/>
      <c r="AT44" s="242"/>
      <c r="AU44" s="242"/>
      <c r="AV44" s="242"/>
      <c r="AW44" s="242"/>
      <c r="AX44" s="242"/>
      <c r="AY44" s="317"/>
      <c r="AZ44" s="317"/>
      <c r="BA44" s="320"/>
    </row>
    <row r="45" spans="1:53" ht="15" customHeight="1" x14ac:dyDescent="0.2">
      <c r="A45" s="292">
        <v>10</v>
      </c>
      <c r="B45" s="295" t="str">
        <f>IFERROR(VLOOKUP($C45,Списки!$A$1:$C$4003,2,0),"")</f>
        <v>війск-2</v>
      </c>
      <c r="C45" s="365" t="s">
        <v>549</v>
      </c>
      <c r="D45" s="324" t="str">
        <f>IFERROR(VLOOKUP($C45,Списки!$A$1:$C$4003,3,0),"")</f>
        <v>електромонтажник-схемник</v>
      </c>
      <c r="E45" s="145"/>
      <c r="F45" s="92" t="s">
        <v>531</v>
      </c>
      <c r="G45" s="124" t="str">
        <f>VLOOKUP(G$7,Графік!$M$5:$P$35,3,0)</f>
        <v>ВВ</v>
      </c>
      <c r="H45" s="124" t="str">
        <f>VLOOKUP(H$7,Графік!$M$5:$P$35,3,0)</f>
        <v>ВВ</v>
      </c>
      <c r="I45" s="124" t="s">
        <v>531</v>
      </c>
      <c r="J45" s="124" t="s">
        <v>531</v>
      </c>
      <c r="K45" s="124" t="s">
        <v>531</v>
      </c>
      <c r="L45" s="124" t="s">
        <v>531</v>
      </c>
      <c r="M45" s="124" t="s">
        <v>531</v>
      </c>
      <c r="N45" s="124" t="str">
        <f>VLOOKUP(N$7,Графік!$M$5:$P$35,3,0)</f>
        <v>ВВ</v>
      </c>
      <c r="O45" s="124" t="str">
        <f>VLOOKUP(O$7,Графік!$M$5:$P$35,3,0)</f>
        <v>ВВ</v>
      </c>
      <c r="P45" s="124" t="s">
        <v>531</v>
      </c>
      <c r="Q45" s="124" t="s">
        <v>531</v>
      </c>
      <c r="R45" s="124" t="s">
        <v>531</v>
      </c>
      <c r="S45" s="124" t="s">
        <v>531</v>
      </c>
      <c r="T45" s="124" t="s">
        <v>531</v>
      </c>
      <c r="U45" s="124" t="s">
        <v>522</v>
      </c>
      <c r="V45" s="124" t="s">
        <v>522</v>
      </c>
      <c r="W45" s="124" t="s">
        <v>531</v>
      </c>
      <c r="X45" s="124" t="s">
        <v>531</v>
      </c>
      <c r="Y45" s="124" t="s">
        <v>531</v>
      </c>
      <c r="Z45" s="124" t="s">
        <v>531</v>
      </c>
      <c r="AA45" s="124" t="s">
        <v>531</v>
      </c>
      <c r="AB45" s="124" t="s">
        <v>522</v>
      </c>
      <c r="AC45" s="124" t="s">
        <v>522</v>
      </c>
      <c r="AD45" s="124" t="s">
        <v>531</v>
      </c>
      <c r="AE45" s="124" t="s">
        <v>531</v>
      </c>
      <c r="AF45" s="124" t="s">
        <v>531</v>
      </c>
      <c r="AG45" s="124" t="s">
        <v>531</v>
      </c>
      <c r="AH45" s="124"/>
      <c r="AI45" s="124"/>
      <c r="AJ45" s="125"/>
      <c r="AK45" s="321">
        <f ca="1">SUMIF($F45:$AJ48,"Р",$F46:$AJ46)</f>
        <v>0</v>
      </c>
      <c r="AL45" s="279">
        <f ca="1">SUMIF($F47:$AJ48,"НУ",$F48:$AJ48)</f>
        <v>0</v>
      </c>
      <c r="AM45" s="305">
        <f ca="1">SUMIF(F45:AJ48,"РВ",F46:AJ46)</f>
        <v>0</v>
      </c>
      <c r="AN45" s="308">
        <f ca="1">AK45+AL45+AM45</f>
        <v>0</v>
      </c>
      <c r="AO45" s="310">
        <f t="shared" ref="AO45" si="44">COUNTIF($F45:$AJ48,"=Р")</f>
        <v>0</v>
      </c>
      <c r="AP45" s="311">
        <f>COUNTIF($F45:$AJ48,"=ВВ")</f>
        <v>8</v>
      </c>
      <c r="AQ45" s="311">
        <f>COUNTIF($F45:$AJ48,"=В")</f>
        <v>0</v>
      </c>
      <c r="AR45" s="241">
        <f>COUNTIF($F45:$AJ48,"=НА")</f>
        <v>0</v>
      </c>
      <c r="AS45" s="241">
        <f>COUNTIF(F45:AJ48,"=ТН")</f>
        <v>0</v>
      </c>
      <c r="AT45" s="241">
        <f>COUNTIF($F45:$AJ48,"=ВД")</f>
        <v>0</v>
      </c>
      <c r="AU45" s="241">
        <f>COUNTIF($F45:$AJ48,"=ВП")</f>
        <v>0</v>
      </c>
      <c r="AV45" s="241">
        <f>COUNTIF($F45:$AJ48,"=ДД")</f>
        <v>0</v>
      </c>
      <c r="AW45" s="241">
        <f>COUNTIF($F45:$AJ48,"=П")</f>
        <v>0</v>
      </c>
      <c r="AX45" s="241">
        <f>COUNTIF($F45:$AJ48,"=ПР")</f>
        <v>0</v>
      </c>
      <c r="AY45" s="315">
        <f t="shared" ref="AY45" si="45">COUNTIF($F45:$AJ48,"=ІН")</f>
        <v>20</v>
      </c>
      <c r="AZ45" s="316">
        <f>COUNTIF($F45:$AJ48,"=НЗ")</f>
        <v>0</v>
      </c>
      <c r="BA45" s="318">
        <f>IF(C45&gt;1,Графік!$P$36,"")</f>
        <v>160</v>
      </c>
    </row>
    <row r="46" spans="1:53" ht="15" customHeight="1" x14ac:dyDescent="0.2">
      <c r="A46" s="293"/>
      <c r="B46" s="296"/>
      <c r="C46" s="299"/>
      <c r="D46" s="325"/>
      <c r="E46" s="146"/>
      <c r="F46" s="96">
        <v>8</v>
      </c>
      <c r="G46" s="97" t="str">
        <f t="shared" ref="G46:H46" si="46">IF(G45="Р",8,"")</f>
        <v/>
      </c>
      <c r="H46" s="97" t="str">
        <f t="shared" si="46"/>
        <v/>
      </c>
      <c r="I46" s="97">
        <v>8</v>
      </c>
      <c r="J46" s="97">
        <v>8</v>
      </c>
      <c r="K46" s="97">
        <v>8</v>
      </c>
      <c r="L46" s="97">
        <v>8</v>
      </c>
      <c r="M46" s="97">
        <v>8</v>
      </c>
      <c r="N46" s="97" t="str">
        <f t="shared" ref="N46:O46" si="47">IF(N45="Р",8,"")</f>
        <v/>
      </c>
      <c r="O46" s="97" t="str">
        <f t="shared" si="47"/>
        <v/>
      </c>
      <c r="P46" s="97">
        <v>8</v>
      </c>
      <c r="Q46" s="97">
        <v>8</v>
      </c>
      <c r="R46" s="97">
        <v>8</v>
      </c>
      <c r="S46" s="97">
        <v>8</v>
      </c>
      <c r="T46" s="97">
        <v>8</v>
      </c>
      <c r="U46" s="97"/>
      <c r="V46" s="97"/>
      <c r="W46" s="97">
        <v>8</v>
      </c>
      <c r="X46" s="97">
        <v>8</v>
      </c>
      <c r="Y46" s="97">
        <v>8</v>
      </c>
      <c r="Z46" s="97">
        <v>8</v>
      </c>
      <c r="AA46" s="97">
        <v>8</v>
      </c>
      <c r="AB46" s="97"/>
      <c r="AC46" s="97"/>
      <c r="AD46" s="97">
        <v>8</v>
      </c>
      <c r="AE46" s="97">
        <v>8</v>
      </c>
      <c r="AF46" s="97">
        <v>8</v>
      </c>
      <c r="AG46" s="97">
        <v>8</v>
      </c>
      <c r="AH46" s="97"/>
      <c r="AI46" s="97"/>
      <c r="AJ46" s="98"/>
      <c r="AK46" s="321"/>
      <c r="AL46" s="279"/>
      <c r="AM46" s="305"/>
      <c r="AN46" s="308"/>
      <c r="AO46" s="311"/>
      <c r="AP46" s="311"/>
      <c r="AQ46" s="311"/>
      <c r="AR46" s="241"/>
      <c r="AS46" s="241"/>
      <c r="AT46" s="241"/>
      <c r="AU46" s="241"/>
      <c r="AV46" s="241"/>
      <c r="AW46" s="241"/>
      <c r="AX46" s="241"/>
      <c r="AY46" s="316"/>
      <c r="AZ46" s="316"/>
      <c r="BA46" s="319"/>
    </row>
    <row r="47" spans="1:53" ht="15" customHeight="1" x14ac:dyDescent="0.2">
      <c r="A47" s="293"/>
      <c r="B47" s="296"/>
      <c r="C47" s="299"/>
      <c r="D47" s="325"/>
      <c r="E47" s="146"/>
      <c r="F47" s="100" t="str">
        <f t="shared" si="30"/>
        <v/>
      </c>
      <c r="G47" s="101" t="str">
        <f t="shared" si="30"/>
        <v/>
      </c>
      <c r="H47" s="101" t="str">
        <f t="shared" si="30"/>
        <v/>
      </c>
      <c r="I47" s="101" t="str">
        <f t="shared" si="30"/>
        <v/>
      </c>
      <c r="J47" s="101" t="str">
        <f t="shared" si="30"/>
        <v/>
      </c>
      <c r="K47" s="101" t="str">
        <f t="shared" si="30"/>
        <v/>
      </c>
      <c r="L47" s="101" t="str">
        <f t="shared" si="30"/>
        <v/>
      </c>
      <c r="M47" s="101" t="str">
        <f t="shared" si="30"/>
        <v/>
      </c>
      <c r="N47" s="101" t="str">
        <f t="shared" si="30"/>
        <v/>
      </c>
      <c r="O47" s="101" t="str">
        <f t="shared" si="30"/>
        <v/>
      </c>
      <c r="P47" s="101" t="str">
        <f t="shared" si="30"/>
        <v/>
      </c>
      <c r="Q47" s="101" t="str">
        <f t="shared" si="30"/>
        <v/>
      </c>
      <c r="R47" s="101" t="str">
        <f t="shared" si="30"/>
        <v/>
      </c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 t="str">
        <f t="shared" si="9"/>
        <v/>
      </c>
      <c r="AI47" s="101" t="str">
        <f t="shared" si="9"/>
        <v/>
      </c>
      <c r="AJ47" s="130" t="str">
        <f t="shared" si="9"/>
        <v/>
      </c>
      <c r="AK47" s="321"/>
      <c r="AL47" s="279"/>
      <c r="AM47" s="305"/>
      <c r="AN47" s="308"/>
      <c r="AO47" s="311"/>
      <c r="AP47" s="311"/>
      <c r="AQ47" s="311"/>
      <c r="AR47" s="241"/>
      <c r="AS47" s="241"/>
      <c r="AT47" s="241"/>
      <c r="AU47" s="241"/>
      <c r="AV47" s="241"/>
      <c r="AW47" s="241"/>
      <c r="AX47" s="241"/>
      <c r="AY47" s="316"/>
      <c r="AZ47" s="316"/>
      <c r="BA47" s="319"/>
    </row>
    <row r="48" spans="1:53" ht="15" customHeight="1" thickBot="1" x14ac:dyDescent="0.25">
      <c r="A48" s="294"/>
      <c r="B48" s="297"/>
      <c r="C48" s="300"/>
      <c r="D48" s="326"/>
      <c r="E48" s="147"/>
      <c r="F48" s="105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6"/>
      <c r="AI48" s="106"/>
      <c r="AJ48" s="107"/>
      <c r="AK48" s="322"/>
      <c r="AL48" s="280"/>
      <c r="AM48" s="306"/>
      <c r="AN48" s="309"/>
      <c r="AO48" s="312"/>
      <c r="AP48" s="312"/>
      <c r="AQ48" s="312"/>
      <c r="AR48" s="242"/>
      <c r="AS48" s="242"/>
      <c r="AT48" s="242"/>
      <c r="AU48" s="242"/>
      <c r="AV48" s="242"/>
      <c r="AW48" s="242"/>
      <c r="AX48" s="242"/>
      <c r="AY48" s="317"/>
      <c r="AZ48" s="317"/>
      <c r="BA48" s="320"/>
    </row>
    <row r="49" spans="1:53" ht="15" customHeight="1" x14ac:dyDescent="0.2">
      <c r="A49" s="292">
        <v>11</v>
      </c>
      <c r="B49" s="295" t="str">
        <f>IFERROR(VLOOKUP($C49,Списки!$A$1:$C$4003,2,0),"")</f>
        <v>Григірчик Володимир Михайлович</v>
      </c>
      <c r="C49" s="365" t="s">
        <v>550</v>
      </c>
      <c r="D49" s="324" t="str">
        <f>IFERROR(VLOOKUP($C49,Списки!$A$1:$C$4003,3,0),"")</f>
        <v>електромонтажник-схемник</v>
      </c>
      <c r="E49" s="145"/>
      <c r="F49" s="92" t="s">
        <v>531</v>
      </c>
      <c r="G49" s="124" t="str">
        <f>VLOOKUP(G$7,Графік!$M$5:$P$35,3,0)</f>
        <v>ВВ</v>
      </c>
      <c r="H49" s="124" t="str">
        <f>VLOOKUP(H$7,Графік!$M$5:$P$35,3,0)</f>
        <v>ВВ</v>
      </c>
      <c r="I49" s="124" t="s">
        <v>531</v>
      </c>
      <c r="J49" s="124" t="s">
        <v>531</v>
      </c>
      <c r="K49" s="124" t="s">
        <v>531</v>
      </c>
      <c r="L49" s="124" t="s">
        <v>531</v>
      </c>
      <c r="M49" s="124" t="s">
        <v>531</v>
      </c>
      <c r="N49" s="124" t="str">
        <f>VLOOKUP(N$7,Графік!$M$5:$P$35,3,0)</f>
        <v>ВВ</v>
      </c>
      <c r="O49" s="124" t="str">
        <f>VLOOKUP(O$7,Графік!$M$5:$P$35,3,0)</f>
        <v>ВВ</v>
      </c>
      <c r="P49" s="124" t="s">
        <v>531</v>
      </c>
      <c r="Q49" s="124" t="s">
        <v>531</v>
      </c>
      <c r="R49" s="124" t="s">
        <v>531</v>
      </c>
      <c r="S49" s="124" t="s">
        <v>531</v>
      </c>
      <c r="T49" s="124" t="s">
        <v>531</v>
      </c>
      <c r="U49" s="124" t="s">
        <v>522</v>
      </c>
      <c r="V49" s="124" t="s">
        <v>522</v>
      </c>
      <c r="W49" s="124" t="s">
        <v>531</v>
      </c>
      <c r="X49" s="124" t="s">
        <v>531</v>
      </c>
      <c r="Y49" s="124" t="s">
        <v>531</v>
      </c>
      <c r="Z49" s="124" t="s">
        <v>531</v>
      </c>
      <c r="AA49" s="124" t="s">
        <v>531</v>
      </c>
      <c r="AB49" s="124" t="s">
        <v>522</v>
      </c>
      <c r="AC49" s="124" t="s">
        <v>522</v>
      </c>
      <c r="AD49" s="124" t="s">
        <v>531</v>
      </c>
      <c r="AE49" s="124" t="s">
        <v>531</v>
      </c>
      <c r="AF49" s="124" t="s">
        <v>531</v>
      </c>
      <c r="AG49" s="124" t="s">
        <v>531</v>
      </c>
      <c r="AH49" s="124"/>
      <c r="AI49" s="124"/>
      <c r="AJ49" s="125"/>
      <c r="AK49" s="321">
        <f ca="1">SUMIF($F49:$AJ52,"Р",$F50:$AJ50)</f>
        <v>0</v>
      </c>
      <c r="AL49" s="279">
        <f ca="1">SUMIF($F51:$AJ52,"НУ",$F52:$AJ52)</f>
        <v>0</v>
      </c>
      <c r="AM49" s="305">
        <f ca="1">SUMIF(F49:AJ52,"РВ",F50:AJ50)</f>
        <v>0</v>
      </c>
      <c r="AN49" s="308">
        <f ca="1">AK49+AL49+AM49</f>
        <v>0</v>
      </c>
      <c r="AO49" s="310">
        <f t="shared" ref="AO49" si="48">COUNTIF($F49:$AJ52,"=Р")</f>
        <v>0</v>
      </c>
      <c r="AP49" s="311">
        <f>COUNTIF($F49:$AJ52,"=ВВ")</f>
        <v>8</v>
      </c>
      <c r="AQ49" s="311">
        <f>COUNTIF($F49:$AJ52,"=В")</f>
        <v>0</v>
      </c>
      <c r="AR49" s="241">
        <f>COUNTIF($F49:$AJ52,"=НА")</f>
        <v>0</v>
      </c>
      <c r="AS49" s="241">
        <f>COUNTIF(F49:AJ52,"=ТН")</f>
        <v>0</v>
      </c>
      <c r="AT49" s="241">
        <f>COUNTIF($F49:$AJ52,"=ВД")</f>
        <v>0</v>
      </c>
      <c r="AU49" s="241">
        <f>COUNTIF($F49:$AJ52,"=ВП")</f>
        <v>0</v>
      </c>
      <c r="AV49" s="241">
        <f>COUNTIF($F49:$AJ52,"=ДД")</f>
        <v>0</v>
      </c>
      <c r="AW49" s="241">
        <f>COUNTIF($F49:$AJ52,"=П")</f>
        <v>0</v>
      </c>
      <c r="AX49" s="241">
        <f>COUNTIF($F49:$AJ52,"=ПР")</f>
        <v>0</v>
      </c>
      <c r="AY49" s="315">
        <f t="shared" ref="AY49" si="49">COUNTIF($F49:$AJ52,"=ІН")</f>
        <v>20</v>
      </c>
      <c r="AZ49" s="316">
        <f>COUNTIF($F49:$AJ52,"=НЗ")</f>
        <v>0</v>
      </c>
      <c r="BA49" s="318">
        <f>IF(C49&gt;1,Графік!$P$36,"")</f>
        <v>160</v>
      </c>
    </row>
    <row r="50" spans="1:53" ht="15" customHeight="1" x14ac:dyDescent="0.2">
      <c r="A50" s="293"/>
      <c r="B50" s="296"/>
      <c r="C50" s="299"/>
      <c r="D50" s="325"/>
      <c r="E50" s="146"/>
      <c r="F50" s="96">
        <v>8</v>
      </c>
      <c r="G50" s="97" t="str">
        <f t="shared" ref="G50:H50" si="50">IF(G49="Р",8,"")</f>
        <v/>
      </c>
      <c r="H50" s="97" t="str">
        <f t="shared" si="50"/>
        <v/>
      </c>
      <c r="I50" s="97">
        <v>8</v>
      </c>
      <c r="J50" s="97">
        <v>8</v>
      </c>
      <c r="K50" s="97">
        <v>8</v>
      </c>
      <c r="L50" s="97">
        <v>8</v>
      </c>
      <c r="M50" s="97">
        <v>8</v>
      </c>
      <c r="N50" s="97" t="str">
        <f t="shared" ref="N50:O50" si="51">IF(N49="Р",8,"")</f>
        <v/>
      </c>
      <c r="O50" s="97" t="str">
        <f t="shared" si="51"/>
        <v/>
      </c>
      <c r="P50" s="97">
        <v>8</v>
      </c>
      <c r="Q50" s="97">
        <v>8</v>
      </c>
      <c r="R50" s="97">
        <v>8</v>
      </c>
      <c r="S50" s="97">
        <v>8</v>
      </c>
      <c r="T50" s="97">
        <v>8</v>
      </c>
      <c r="U50" s="97"/>
      <c r="V50" s="97"/>
      <c r="W50" s="97">
        <v>8</v>
      </c>
      <c r="X50" s="97">
        <v>8</v>
      </c>
      <c r="Y50" s="97">
        <v>8</v>
      </c>
      <c r="Z50" s="97">
        <v>8</v>
      </c>
      <c r="AA50" s="97">
        <v>8</v>
      </c>
      <c r="AB50" s="97"/>
      <c r="AC50" s="97"/>
      <c r="AD50" s="97">
        <v>8</v>
      </c>
      <c r="AE50" s="97">
        <v>8</v>
      </c>
      <c r="AF50" s="97">
        <v>8</v>
      </c>
      <c r="AG50" s="97">
        <v>8</v>
      </c>
      <c r="AH50" s="97"/>
      <c r="AI50" s="97"/>
      <c r="AJ50" s="98"/>
      <c r="AK50" s="321"/>
      <c r="AL50" s="279"/>
      <c r="AM50" s="305"/>
      <c r="AN50" s="308"/>
      <c r="AO50" s="311"/>
      <c r="AP50" s="311"/>
      <c r="AQ50" s="311"/>
      <c r="AR50" s="241"/>
      <c r="AS50" s="241"/>
      <c r="AT50" s="241"/>
      <c r="AU50" s="241"/>
      <c r="AV50" s="241"/>
      <c r="AW50" s="241"/>
      <c r="AX50" s="241"/>
      <c r="AY50" s="316"/>
      <c r="AZ50" s="316"/>
      <c r="BA50" s="319"/>
    </row>
    <row r="51" spans="1:53" ht="15" customHeight="1" x14ac:dyDescent="0.2">
      <c r="A51" s="293"/>
      <c r="B51" s="296"/>
      <c r="C51" s="299"/>
      <c r="D51" s="325"/>
      <c r="E51" s="146"/>
      <c r="F51" s="100" t="str">
        <f t="shared" si="35"/>
        <v/>
      </c>
      <c r="G51" s="101" t="str">
        <f t="shared" si="35"/>
        <v/>
      </c>
      <c r="H51" s="101" t="str">
        <f t="shared" si="35"/>
        <v/>
      </c>
      <c r="I51" s="101" t="str">
        <f t="shared" si="35"/>
        <v/>
      </c>
      <c r="J51" s="101" t="str">
        <f t="shared" si="35"/>
        <v/>
      </c>
      <c r="K51" s="101" t="str">
        <f t="shared" si="35"/>
        <v/>
      </c>
      <c r="L51" s="101" t="str">
        <f t="shared" si="35"/>
        <v/>
      </c>
      <c r="M51" s="101" t="str">
        <f t="shared" si="35"/>
        <v/>
      </c>
      <c r="N51" s="101" t="str">
        <f t="shared" si="35"/>
        <v/>
      </c>
      <c r="O51" s="101" t="str">
        <f t="shared" si="35"/>
        <v/>
      </c>
      <c r="P51" s="101" t="str">
        <f t="shared" si="35"/>
        <v/>
      </c>
      <c r="Q51" s="101" t="str">
        <f t="shared" si="35"/>
        <v/>
      </c>
      <c r="R51" s="101" t="str">
        <f t="shared" si="35"/>
        <v/>
      </c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 t="str">
        <f t="shared" si="9"/>
        <v/>
      </c>
      <c r="AI51" s="101" t="str">
        <f t="shared" si="9"/>
        <v/>
      </c>
      <c r="AJ51" s="130" t="str">
        <f t="shared" si="9"/>
        <v/>
      </c>
      <c r="AK51" s="321"/>
      <c r="AL51" s="279"/>
      <c r="AM51" s="305"/>
      <c r="AN51" s="308"/>
      <c r="AO51" s="311"/>
      <c r="AP51" s="311"/>
      <c r="AQ51" s="311"/>
      <c r="AR51" s="241"/>
      <c r="AS51" s="241"/>
      <c r="AT51" s="241"/>
      <c r="AU51" s="241"/>
      <c r="AV51" s="241"/>
      <c r="AW51" s="241"/>
      <c r="AX51" s="241"/>
      <c r="AY51" s="316"/>
      <c r="AZ51" s="316"/>
      <c r="BA51" s="319"/>
    </row>
    <row r="52" spans="1:53" ht="15" customHeight="1" thickBot="1" x14ac:dyDescent="0.25">
      <c r="A52" s="294"/>
      <c r="B52" s="297"/>
      <c r="C52" s="300"/>
      <c r="D52" s="326"/>
      <c r="E52" s="147"/>
      <c r="F52" s="105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7"/>
      <c r="AK52" s="322"/>
      <c r="AL52" s="280"/>
      <c r="AM52" s="306"/>
      <c r="AN52" s="309"/>
      <c r="AO52" s="312"/>
      <c r="AP52" s="312"/>
      <c r="AQ52" s="312"/>
      <c r="AR52" s="242"/>
      <c r="AS52" s="242"/>
      <c r="AT52" s="242"/>
      <c r="AU52" s="242"/>
      <c r="AV52" s="242"/>
      <c r="AW52" s="242"/>
      <c r="AX52" s="242"/>
      <c r="AY52" s="317"/>
      <c r="AZ52" s="317"/>
      <c r="BA52" s="320"/>
    </row>
    <row r="53" spans="1:53" ht="15" customHeight="1" x14ac:dyDescent="0.2">
      <c r="A53" s="292">
        <v>12</v>
      </c>
      <c r="B53" s="295" t="str">
        <f>IFERROR(VLOOKUP($C53,Списки!$A$1:$C$4003,2,0),"")</f>
        <v>Панчук Павло Вікторович</v>
      </c>
      <c r="C53" s="365" t="s">
        <v>552</v>
      </c>
      <c r="D53" s="324" t="str">
        <f>IFERROR(VLOOKUP($C53,Списки!$A$1:$C$4003,3,0),"")</f>
        <v>оператор</v>
      </c>
      <c r="E53" s="145"/>
      <c r="F53" s="92" t="s">
        <v>531</v>
      </c>
      <c r="G53" s="124" t="str">
        <f>VLOOKUP(G$7,Графік!$M$5:$P$35,3,0)</f>
        <v>ВВ</v>
      </c>
      <c r="H53" s="124" t="str">
        <f>VLOOKUP(H$7,Графік!$M$5:$P$35,3,0)</f>
        <v>ВВ</v>
      </c>
      <c r="I53" s="124" t="s">
        <v>531</v>
      </c>
      <c r="J53" s="124" t="s">
        <v>531</v>
      </c>
      <c r="K53" s="124" t="s">
        <v>531</v>
      </c>
      <c r="L53" s="124" t="s">
        <v>531</v>
      </c>
      <c r="M53" s="124" t="s">
        <v>531</v>
      </c>
      <c r="N53" s="124" t="str">
        <f>VLOOKUP(N$7,Графік!$M$5:$P$35,3,0)</f>
        <v>ВВ</v>
      </c>
      <c r="O53" s="124" t="str">
        <f>VLOOKUP(O$7,Графік!$M$5:$P$35,3,0)</f>
        <v>ВВ</v>
      </c>
      <c r="P53" s="124" t="s">
        <v>531</v>
      </c>
      <c r="Q53" s="124" t="s">
        <v>531</v>
      </c>
      <c r="R53" s="124" t="s">
        <v>531</v>
      </c>
      <c r="S53" s="124" t="s">
        <v>531</v>
      </c>
      <c r="T53" s="124" t="s">
        <v>531</v>
      </c>
      <c r="U53" s="124" t="s">
        <v>522</v>
      </c>
      <c r="V53" s="124" t="s">
        <v>522</v>
      </c>
      <c r="W53" s="124" t="s">
        <v>531</v>
      </c>
      <c r="X53" s="124" t="s">
        <v>531</v>
      </c>
      <c r="Y53" s="124" t="s">
        <v>531</v>
      </c>
      <c r="Z53" s="124" t="s">
        <v>531</v>
      </c>
      <c r="AA53" s="124" t="s">
        <v>531</v>
      </c>
      <c r="AB53" s="124" t="s">
        <v>522</v>
      </c>
      <c r="AC53" s="124" t="s">
        <v>522</v>
      </c>
      <c r="AD53" s="124" t="s">
        <v>531</v>
      </c>
      <c r="AE53" s="124" t="s">
        <v>531</v>
      </c>
      <c r="AF53" s="124" t="s">
        <v>531</v>
      </c>
      <c r="AG53" s="124" t="s">
        <v>531</v>
      </c>
      <c r="AH53" s="124"/>
      <c r="AI53" s="124"/>
      <c r="AJ53" s="125"/>
      <c r="AK53" s="321">
        <f ca="1">SUMIF($F53:$AJ56,"Р",$F54:$AJ54)</f>
        <v>0</v>
      </c>
      <c r="AL53" s="279">
        <f ca="1">SUMIF($F55:$AJ56,"НУ",$F56:$AJ56)</f>
        <v>0</v>
      </c>
      <c r="AM53" s="305">
        <f ca="1">SUMIF(F53:AJ56,"РВ",F54:AJ54)</f>
        <v>0</v>
      </c>
      <c r="AN53" s="308">
        <f ca="1">AK53+AL53+AM53</f>
        <v>0</v>
      </c>
      <c r="AO53" s="310">
        <f t="shared" ref="AO53" si="52">COUNTIF($F53:$AJ56,"=Р")</f>
        <v>0</v>
      </c>
      <c r="AP53" s="311">
        <f>COUNTIF($F53:$AJ56,"=ВВ")</f>
        <v>8</v>
      </c>
      <c r="AQ53" s="311">
        <f>COUNTIF($F53:$AJ56,"=В")</f>
        <v>0</v>
      </c>
      <c r="AR53" s="241">
        <f>COUNTIF($F53:$AJ56,"=НА")</f>
        <v>0</v>
      </c>
      <c r="AS53" s="241">
        <f>COUNTIF(F53:AJ56,"=ТН")</f>
        <v>0</v>
      </c>
      <c r="AT53" s="241">
        <f>COUNTIF($F53:$AJ56,"=ВД")</f>
        <v>0</v>
      </c>
      <c r="AU53" s="241">
        <f>COUNTIF($F53:$AJ56,"=ВП")</f>
        <v>0</v>
      </c>
      <c r="AV53" s="241">
        <f>COUNTIF($F53:$AJ56,"=ДД")</f>
        <v>0</v>
      </c>
      <c r="AW53" s="241">
        <f>COUNTIF($F53:$AJ56,"=П")</f>
        <v>0</v>
      </c>
      <c r="AX53" s="241">
        <f>COUNTIF($F53:$AJ56,"=ПР")</f>
        <v>0</v>
      </c>
      <c r="AY53" s="315">
        <f t="shared" ref="AY53" si="53">COUNTIF($F53:$AJ56,"=ІН")</f>
        <v>20</v>
      </c>
      <c r="AZ53" s="316">
        <f>COUNTIF($F53:$AJ56,"=НЗ")</f>
        <v>0</v>
      </c>
      <c r="BA53" s="318">
        <f>IF(C53&gt;1,Графік!$P$36,"")</f>
        <v>160</v>
      </c>
    </row>
    <row r="54" spans="1:53" ht="15" customHeight="1" x14ac:dyDescent="0.2">
      <c r="A54" s="293"/>
      <c r="B54" s="296"/>
      <c r="C54" s="299"/>
      <c r="D54" s="325"/>
      <c r="E54" s="146"/>
      <c r="F54" s="96">
        <v>8</v>
      </c>
      <c r="G54" s="97" t="str">
        <f t="shared" ref="G54:H54" si="54">IF(G53="Р",8,"")</f>
        <v/>
      </c>
      <c r="H54" s="97" t="str">
        <f t="shared" si="54"/>
        <v/>
      </c>
      <c r="I54" s="97">
        <v>8</v>
      </c>
      <c r="J54" s="97">
        <v>8</v>
      </c>
      <c r="K54" s="97">
        <v>8</v>
      </c>
      <c r="L54" s="97">
        <v>8</v>
      </c>
      <c r="M54" s="97">
        <v>8</v>
      </c>
      <c r="N54" s="97" t="str">
        <f t="shared" ref="N54:O54" si="55">IF(N53="Р",8,"")</f>
        <v/>
      </c>
      <c r="O54" s="97" t="str">
        <f t="shared" si="55"/>
        <v/>
      </c>
      <c r="P54" s="97">
        <v>8</v>
      </c>
      <c r="Q54" s="97">
        <v>8</v>
      </c>
      <c r="R54" s="97">
        <v>8</v>
      </c>
      <c r="S54" s="97">
        <v>8</v>
      </c>
      <c r="T54" s="97">
        <v>8</v>
      </c>
      <c r="U54" s="97"/>
      <c r="V54" s="97"/>
      <c r="W54" s="97">
        <v>8</v>
      </c>
      <c r="X54" s="97">
        <v>8</v>
      </c>
      <c r="Y54" s="97">
        <v>8</v>
      </c>
      <c r="Z54" s="97">
        <v>8</v>
      </c>
      <c r="AA54" s="97">
        <v>8</v>
      </c>
      <c r="AB54" s="97"/>
      <c r="AC54" s="97"/>
      <c r="AD54" s="97">
        <v>8</v>
      </c>
      <c r="AE54" s="97">
        <v>8</v>
      </c>
      <c r="AF54" s="97">
        <v>8</v>
      </c>
      <c r="AG54" s="97">
        <v>8</v>
      </c>
      <c r="AH54" s="97"/>
      <c r="AI54" s="97"/>
      <c r="AJ54" s="98"/>
      <c r="AK54" s="321"/>
      <c r="AL54" s="279"/>
      <c r="AM54" s="305"/>
      <c r="AN54" s="308"/>
      <c r="AO54" s="311"/>
      <c r="AP54" s="311"/>
      <c r="AQ54" s="311"/>
      <c r="AR54" s="241"/>
      <c r="AS54" s="241"/>
      <c r="AT54" s="241"/>
      <c r="AU54" s="241"/>
      <c r="AV54" s="241"/>
      <c r="AW54" s="241"/>
      <c r="AX54" s="241"/>
      <c r="AY54" s="316"/>
      <c r="AZ54" s="316"/>
      <c r="BA54" s="319"/>
    </row>
    <row r="55" spans="1:53" ht="15" customHeight="1" x14ac:dyDescent="0.2">
      <c r="A55" s="293"/>
      <c r="B55" s="296"/>
      <c r="C55" s="299"/>
      <c r="D55" s="325"/>
      <c r="E55" s="146"/>
      <c r="F55" s="100" t="str">
        <f t="shared" si="30"/>
        <v/>
      </c>
      <c r="G55" s="101" t="str">
        <f t="shared" si="30"/>
        <v/>
      </c>
      <c r="H55" s="101" t="str">
        <f t="shared" si="30"/>
        <v/>
      </c>
      <c r="I55" s="101" t="str">
        <f t="shared" si="30"/>
        <v/>
      </c>
      <c r="J55" s="101" t="str">
        <f t="shared" si="30"/>
        <v/>
      </c>
      <c r="K55" s="101" t="str">
        <f t="shared" si="30"/>
        <v/>
      </c>
      <c r="L55" s="101" t="str">
        <f t="shared" si="30"/>
        <v/>
      </c>
      <c r="M55" s="101" t="str">
        <f t="shared" si="30"/>
        <v/>
      </c>
      <c r="N55" s="101" t="str">
        <f t="shared" si="30"/>
        <v/>
      </c>
      <c r="O55" s="101" t="str">
        <f t="shared" si="30"/>
        <v/>
      </c>
      <c r="P55" s="101" t="str">
        <f t="shared" si="30"/>
        <v/>
      </c>
      <c r="Q55" s="101" t="str">
        <f t="shared" si="30"/>
        <v/>
      </c>
      <c r="R55" s="101" t="str">
        <f t="shared" si="30"/>
        <v/>
      </c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 t="str">
        <f t="shared" si="9"/>
        <v/>
      </c>
      <c r="AI55" s="101" t="str">
        <f t="shared" si="9"/>
        <v/>
      </c>
      <c r="AJ55" s="130" t="str">
        <f t="shared" si="9"/>
        <v/>
      </c>
      <c r="AK55" s="321"/>
      <c r="AL55" s="279"/>
      <c r="AM55" s="305"/>
      <c r="AN55" s="308"/>
      <c r="AO55" s="311"/>
      <c r="AP55" s="311"/>
      <c r="AQ55" s="311"/>
      <c r="AR55" s="241"/>
      <c r="AS55" s="241"/>
      <c r="AT55" s="241"/>
      <c r="AU55" s="241"/>
      <c r="AV55" s="241"/>
      <c r="AW55" s="241"/>
      <c r="AX55" s="241"/>
      <c r="AY55" s="316"/>
      <c r="AZ55" s="316"/>
      <c r="BA55" s="319"/>
    </row>
    <row r="56" spans="1:53" ht="15" customHeight="1" thickBot="1" x14ac:dyDescent="0.25">
      <c r="A56" s="294"/>
      <c r="B56" s="297"/>
      <c r="C56" s="300"/>
      <c r="D56" s="326"/>
      <c r="E56" s="147"/>
      <c r="F56" s="105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  <c r="AB56" s="106"/>
      <c r="AC56" s="106"/>
      <c r="AD56" s="106"/>
      <c r="AE56" s="106"/>
      <c r="AF56" s="106"/>
      <c r="AG56" s="106"/>
      <c r="AH56" s="106"/>
      <c r="AI56" s="106"/>
      <c r="AJ56" s="107"/>
      <c r="AK56" s="322"/>
      <c r="AL56" s="280"/>
      <c r="AM56" s="306"/>
      <c r="AN56" s="309"/>
      <c r="AO56" s="312"/>
      <c r="AP56" s="312"/>
      <c r="AQ56" s="312"/>
      <c r="AR56" s="242"/>
      <c r="AS56" s="242"/>
      <c r="AT56" s="242"/>
      <c r="AU56" s="242"/>
      <c r="AV56" s="242"/>
      <c r="AW56" s="242"/>
      <c r="AX56" s="242"/>
      <c r="AY56" s="317"/>
      <c r="AZ56" s="317"/>
      <c r="BA56" s="320"/>
    </row>
    <row r="57" spans="1:53" ht="15" customHeight="1" x14ac:dyDescent="0.2">
      <c r="A57" s="292">
        <v>13</v>
      </c>
      <c r="B57" s="295" t="str">
        <f>IFERROR(VLOOKUP($C57,Списки!$A$1:$C$4003,2,0),"")</f>
        <v>Якоб Віктор Петрович</v>
      </c>
      <c r="C57" s="365" t="s">
        <v>554</v>
      </c>
      <c r="D57" s="324" t="str">
        <f>IFERROR(VLOOKUP($C57,Списки!$A$1:$C$4003,3,0),"")</f>
        <v>електромонтажник-схемник</v>
      </c>
      <c r="E57" s="145"/>
      <c r="F57" s="92" t="s">
        <v>531</v>
      </c>
      <c r="G57" s="124" t="str">
        <f>VLOOKUP(G$7,Графік!$M$5:$P$35,3,0)</f>
        <v>ВВ</v>
      </c>
      <c r="H57" s="124" t="str">
        <f>VLOOKUP(H$7,Графік!$M$5:$P$35,3,0)</f>
        <v>ВВ</v>
      </c>
      <c r="I57" s="124" t="s">
        <v>531</v>
      </c>
      <c r="J57" s="124" t="s">
        <v>531</v>
      </c>
      <c r="K57" s="124" t="s">
        <v>531</v>
      </c>
      <c r="L57" s="124" t="s">
        <v>531</v>
      </c>
      <c r="M57" s="124" t="s">
        <v>531</v>
      </c>
      <c r="N57" s="124" t="str">
        <f>VLOOKUP(N$7,Графік!$M$5:$P$35,3,0)</f>
        <v>ВВ</v>
      </c>
      <c r="O57" s="124" t="str">
        <f>VLOOKUP(O$7,Графік!$M$5:$P$35,3,0)</f>
        <v>ВВ</v>
      </c>
      <c r="P57" s="124" t="s">
        <v>531</v>
      </c>
      <c r="Q57" s="124" t="s">
        <v>531</v>
      </c>
      <c r="R57" s="124" t="s">
        <v>531</v>
      </c>
      <c r="S57" s="124" t="s">
        <v>531</v>
      </c>
      <c r="T57" s="124" t="s">
        <v>531</v>
      </c>
      <c r="U57" s="124" t="s">
        <v>522</v>
      </c>
      <c r="V57" s="124" t="s">
        <v>522</v>
      </c>
      <c r="W57" s="124" t="s">
        <v>531</v>
      </c>
      <c r="X57" s="124" t="s">
        <v>531</v>
      </c>
      <c r="Y57" s="124" t="s">
        <v>531</v>
      </c>
      <c r="Z57" s="124" t="s">
        <v>531</v>
      </c>
      <c r="AA57" s="124" t="s">
        <v>531</v>
      </c>
      <c r="AB57" s="124" t="s">
        <v>522</v>
      </c>
      <c r="AC57" s="124" t="s">
        <v>522</v>
      </c>
      <c r="AD57" s="124" t="s">
        <v>531</v>
      </c>
      <c r="AE57" s="124" t="s">
        <v>531</v>
      </c>
      <c r="AF57" s="124" t="s">
        <v>531</v>
      </c>
      <c r="AG57" s="124" t="s">
        <v>531</v>
      </c>
      <c r="AH57" s="124"/>
      <c r="AI57" s="124"/>
      <c r="AJ57" s="125"/>
      <c r="AK57" s="321">
        <f ca="1">SUMIF($F57:$AJ60,"Р",$F58:$AJ58)</f>
        <v>0</v>
      </c>
      <c r="AL57" s="279">
        <f ca="1">SUMIF($F59:$AJ60,"НУ",$F60:$AJ60)</f>
        <v>0</v>
      </c>
      <c r="AM57" s="305">
        <f ca="1">SUMIF(F57:AJ60,"РВ",F58:AJ58)</f>
        <v>0</v>
      </c>
      <c r="AN57" s="308">
        <f ca="1">AK57+AL57+AM57</f>
        <v>0</v>
      </c>
      <c r="AO57" s="310">
        <f t="shared" ref="AO57" si="56">COUNTIF($F57:$AJ60,"=Р")</f>
        <v>0</v>
      </c>
      <c r="AP57" s="311">
        <f>COUNTIF($F57:$AJ60,"=ВВ")</f>
        <v>8</v>
      </c>
      <c r="AQ57" s="311">
        <f>COUNTIF($F57:$AJ60,"=В")</f>
        <v>0</v>
      </c>
      <c r="AR57" s="241">
        <f>COUNTIF($F57:$AJ60,"=НА")</f>
        <v>0</v>
      </c>
      <c r="AS57" s="241">
        <f>COUNTIF(F57:AJ60,"=ТН")</f>
        <v>0</v>
      </c>
      <c r="AT57" s="241">
        <f>COUNTIF($F57:$AJ60,"=ВД")</f>
        <v>0</v>
      </c>
      <c r="AU57" s="241">
        <f>COUNTIF($F57:$AJ60,"=ВП")</f>
        <v>0</v>
      </c>
      <c r="AV57" s="241">
        <f>COUNTIF($F57:$AJ60,"=ДД")</f>
        <v>0</v>
      </c>
      <c r="AW57" s="241">
        <f>COUNTIF($F57:$AJ60,"=П")</f>
        <v>0</v>
      </c>
      <c r="AX57" s="241">
        <f>COUNTIF($F57:$AJ60,"=ПР")</f>
        <v>0</v>
      </c>
      <c r="AY57" s="315">
        <f t="shared" ref="AY57" si="57">COUNTIF($F57:$AJ60,"=ІН")</f>
        <v>20</v>
      </c>
      <c r="AZ57" s="316">
        <f>COUNTIF($F57:$AJ60,"=НЗ")</f>
        <v>0</v>
      </c>
      <c r="BA57" s="318">
        <f>IF(C57&gt;1,Графік!$P$36,"")</f>
        <v>160</v>
      </c>
    </row>
    <row r="58" spans="1:53" ht="15" customHeight="1" x14ac:dyDescent="0.2">
      <c r="A58" s="293"/>
      <c r="B58" s="296"/>
      <c r="C58" s="299"/>
      <c r="D58" s="325"/>
      <c r="E58" s="146"/>
      <c r="F58" s="96">
        <v>8</v>
      </c>
      <c r="G58" s="97" t="str">
        <f t="shared" ref="G58:H58" si="58">IF(G57="Р",8,"")</f>
        <v/>
      </c>
      <c r="H58" s="97" t="str">
        <f t="shared" si="58"/>
        <v/>
      </c>
      <c r="I58" s="97">
        <v>8</v>
      </c>
      <c r="J58" s="97">
        <v>8</v>
      </c>
      <c r="K58" s="97">
        <v>8</v>
      </c>
      <c r="L58" s="97">
        <v>8</v>
      </c>
      <c r="M58" s="97">
        <v>8</v>
      </c>
      <c r="N58" s="97" t="str">
        <f t="shared" ref="N58:O58" si="59">IF(N57="Р",8,"")</f>
        <v/>
      </c>
      <c r="O58" s="97" t="str">
        <f t="shared" si="59"/>
        <v/>
      </c>
      <c r="P58" s="97">
        <v>8</v>
      </c>
      <c r="Q58" s="97">
        <v>8</v>
      </c>
      <c r="R58" s="97">
        <v>8</v>
      </c>
      <c r="S58" s="97">
        <v>8</v>
      </c>
      <c r="T58" s="97">
        <v>8</v>
      </c>
      <c r="U58" s="97"/>
      <c r="V58" s="97"/>
      <c r="W58" s="97">
        <v>8</v>
      </c>
      <c r="X58" s="97">
        <v>8</v>
      </c>
      <c r="Y58" s="97">
        <v>8</v>
      </c>
      <c r="Z58" s="97">
        <v>8</v>
      </c>
      <c r="AA58" s="97">
        <v>8</v>
      </c>
      <c r="AB58" s="97"/>
      <c r="AC58" s="97"/>
      <c r="AD58" s="97">
        <v>8</v>
      </c>
      <c r="AE58" s="97">
        <v>8</v>
      </c>
      <c r="AF58" s="97">
        <v>8</v>
      </c>
      <c r="AG58" s="97">
        <v>8</v>
      </c>
      <c r="AH58" s="97"/>
      <c r="AI58" s="97"/>
      <c r="AJ58" s="98"/>
      <c r="AK58" s="321"/>
      <c r="AL58" s="279"/>
      <c r="AM58" s="305"/>
      <c r="AN58" s="308"/>
      <c r="AO58" s="311"/>
      <c r="AP58" s="311"/>
      <c r="AQ58" s="311"/>
      <c r="AR58" s="241"/>
      <c r="AS58" s="241"/>
      <c r="AT58" s="241"/>
      <c r="AU58" s="241"/>
      <c r="AV58" s="241"/>
      <c r="AW58" s="241"/>
      <c r="AX58" s="241"/>
      <c r="AY58" s="316"/>
      <c r="AZ58" s="316"/>
      <c r="BA58" s="319"/>
    </row>
    <row r="59" spans="1:53" ht="15" customHeight="1" x14ac:dyDescent="0.2">
      <c r="A59" s="293"/>
      <c r="B59" s="296"/>
      <c r="C59" s="299"/>
      <c r="D59" s="325"/>
      <c r="E59" s="146"/>
      <c r="F59" s="100" t="str">
        <f t="shared" si="35"/>
        <v/>
      </c>
      <c r="G59" s="101" t="str">
        <f t="shared" si="35"/>
        <v/>
      </c>
      <c r="H59" s="101" t="str">
        <f t="shared" si="35"/>
        <v/>
      </c>
      <c r="I59" s="101" t="str">
        <f t="shared" si="35"/>
        <v/>
      </c>
      <c r="J59" s="101" t="str">
        <f t="shared" si="35"/>
        <v/>
      </c>
      <c r="K59" s="101" t="str">
        <f t="shared" si="35"/>
        <v/>
      </c>
      <c r="L59" s="101" t="str">
        <f t="shared" si="35"/>
        <v/>
      </c>
      <c r="M59" s="101" t="str">
        <f t="shared" si="35"/>
        <v/>
      </c>
      <c r="N59" s="101" t="str">
        <f t="shared" si="35"/>
        <v/>
      </c>
      <c r="O59" s="101" t="str">
        <f t="shared" si="35"/>
        <v/>
      </c>
      <c r="P59" s="101" t="str">
        <f t="shared" si="35"/>
        <v/>
      </c>
      <c r="Q59" s="101" t="str">
        <f t="shared" si="35"/>
        <v/>
      </c>
      <c r="R59" s="101" t="str">
        <f t="shared" si="35"/>
        <v/>
      </c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 t="str">
        <f t="shared" si="9"/>
        <v/>
      </c>
      <c r="AI59" s="101" t="str">
        <f t="shared" si="9"/>
        <v/>
      </c>
      <c r="AJ59" s="130" t="str">
        <f t="shared" si="9"/>
        <v/>
      </c>
      <c r="AK59" s="321"/>
      <c r="AL59" s="279"/>
      <c r="AM59" s="305"/>
      <c r="AN59" s="308"/>
      <c r="AO59" s="311"/>
      <c r="AP59" s="311"/>
      <c r="AQ59" s="311"/>
      <c r="AR59" s="241"/>
      <c r="AS59" s="241"/>
      <c r="AT59" s="241"/>
      <c r="AU59" s="241"/>
      <c r="AV59" s="241"/>
      <c r="AW59" s="241"/>
      <c r="AX59" s="241"/>
      <c r="AY59" s="316"/>
      <c r="AZ59" s="316"/>
      <c r="BA59" s="319"/>
    </row>
    <row r="60" spans="1:53" ht="15" customHeight="1" thickBot="1" x14ac:dyDescent="0.25">
      <c r="A60" s="294"/>
      <c r="B60" s="297"/>
      <c r="C60" s="300"/>
      <c r="D60" s="326"/>
      <c r="E60" s="147"/>
      <c r="F60" s="105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  <c r="Z60" s="106"/>
      <c r="AA60" s="106"/>
      <c r="AB60" s="106"/>
      <c r="AC60" s="106"/>
      <c r="AD60" s="106"/>
      <c r="AE60" s="106"/>
      <c r="AF60" s="106"/>
      <c r="AG60" s="106"/>
      <c r="AH60" s="106"/>
      <c r="AI60" s="106"/>
      <c r="AJ60" s="107"/>
      <c r="AK60" s="322"/>
      <c r="AL60" s="280"/>
      <c r="AM60" s="306"/>
      <c r="AN60" s="309"/>
      <c r="AO60" s="312"/>
      <c r="AP60" s="312"/>
      <c r="AQ60" s="312"/>
      <c r="AR60" s="242"/>
      <c r="AS60" s="242"/>
      <c r="AT60" s="242"/>
      <c r="AU60" s="242"/>
      <c r="AV60" s="242"/>
      <c r="AW60" s="242"/>
      <c r="AX60" s="242"/>
      <c r="AY60" s="317"/>
      <c r="AZ60" s="317"/>
      <c r="BA60" s="320"/>
    </row>
    <row r="61" spans="1:53" ht="15" customHeight="1" x14ac:dyDescent="0.2">
      <c r="A61" s="292">
        <v>14</v>
      </c>
      <c r="B61" s="295" t="str">
        <f>IFERROR(VLOOKUP($C61,Списки!$A$1:$C$4003,2,0),"")</f>
        <v>Бундук Маріан Васильович</v>
      </c>
      <c r="C61" s="365" t="s">
        <v>556</v>
      </c>
      <c r="D61" s="324" t="str">
        <f>IFERROR(VLOOKUP($C61,Списки!$A$1:$C$4003,3,0),"")</f>
        <v>електромонтажник-схемник</v>
      </c>
      <c r="E61" s="145"/>
      <c r="F61" s="92" t="s">
        <v>531</v>
      </c>
      <c r="G61" s="124" t="str">
        <f>VLOOKUP(G$7,Графік!$M$5:$P$35,3,0)</f>
        <v>ВВ</v>
      </c>
      <c r="H61" s="124" t="str">
        <f>VLOOKUP(H$7,Графік!$M$5:$P$35,3,0)</f>
        <v>ВВ</v>
      </c>
      <c r="I61" s="124" t="s">
        <v>531</v>
      </c>
      <c r="J61" s="124" t="s">
        <v>531</v>
      </c>
      <c r="K61" s="124" t="s">
        <v>531</v>
      </c>
      <c r="L61" s="124" t="s">
        <v>531</v>
      </c>
      <c r="M61" s="124" t="s">
        <v>531</v>
      </c>
      <c r="N61" s="124" t="str">
        <f>VLOOKUP(N$7,Графік!$M$5:$P$35,3,0)</f>
        <v>ВВ</v>
      </c>
      <c r="O61" s="124" t="str">
        <f>VLOOKUP(O$7,Графік!$M$5:$P$35,3,0)</f>
        <v>ВВ</v>
      </c>
      <c r="P61" s="124" t="s">
        <v>531</v>
      </c>
      <c r="Q61" s="124" t="s">
        <v>531</v>
      </c>
      <c r="R61" s="124" t="s">
        <v>531</v>
      </c>
      <c r="S61" s="124" t="s">
        <v>531</v>
      </c>
      <c r="T61" s="124" t="s">
        <v>531</v>
      </c>
      <c r="U61" s="124" t="s">
        <v>522</v>
      </c>
      <c r="V61" s="124" t="s">
        <v>522</v>
      </c>
      <c r="W61" s="124" t="s">
        <v>531</v>
      </c>
      <c r="X61" s="124" t="s">
        <v>531</v>
      </c>
      <c r="Y61" s="124" t="s">
        <v>531</v>
      </c>
      <c r="Z61" s="124" t="s">
        <v>531</v>
      </c>
      <c r="AA61" s="124" t="s">
        <v>531</v>
      </c>
      <c r="AB61" s="124" t="s">
        <v>522</v>
      </c>
      <c r="AC61" s="124" t="s">
        <v>522</v>
      </c>
      <c r="AD61" s="124" t="s">
        <v>531</v>
      </c>
      <c r="AE61" s="124" t="s">
        <v>531</v>
      </c>
      <c r="AF61" s="124" t="s">
        <v>531</v>
      </c>
      <c r="AG61" s="124" t="s">
        <v>531</v>
      </c>
      <c r="AH61" s="124"/>
      <c r="AI61" s="124"/>
      <c r="AJ61" s="125"/>
      <c r="AK61" s="321">
        <f ca="1">SUMIF($F61:$AJ64,"Р",$F62:$AJ62)</f>
        <v>0</v>
      </c>
      <c r="AL61" s="279">
        <f ca="1">SUMIF($F63:$AJ64,"НУ",$F64:$AJ64)</f>
        <v>0</v>
      </c>
      <c r="AM61" s="305">
        <f ca="1">SUMIF(F61:AJ64,"РВ",F62:AJ62)</f>
        <v>0</v>
      </c>
      <c r="AN61" s="308">
        <f ca="1">AK61+AL61+AM61</f>
        <v>0</v>
      </c>
      <c r="AO61" s="310">
        <f t="shared" ref="AO61" si="60">COUNTIF($F61:$AJ64,"=Р")</f>
        <v>0</v>
      </c>
      <c r="AP61" s="311">
        <f>COUNTIF($F61:$AJ64,"=ВВ")</f>
        <v>8</v>
      </c>
      <c r="AQ61" s="311">
        <f>COUNTIF($F61:$AJ64,"=В")</f>
        <v>0</v>
      </c>
      <c r="AR61" s="241">
        <f>COUNTIF($F61:$AJ64,"=НА")</f>
        <v>0</v>
      </c>
      <c r="AS61" s="241">
        <f>COUNTIF(F61:AJ64,"=ТН")</f>
        <v>0</v>
      </c>
      <c r="AT61" s="241">
        <f>COUNTIF($F61:$AJ64,"=ВД")</f>
        <v>0</v>
      </c>
      <c r="AU61" s="241">
        <f>COUNTIF($F61:$AJ64,"=ВП")</f>
        <v>0</v>
      </c>
      <c r="AV61" s="241">
        <f>COUNTIF($F61:$AJ64,"=ДД")</f>
        <v>0</v>
      </c>
      <c r="AW61" s="241">
        <f>COUNTIF($F61:$AJ64,"=П")</f>
        <v>0</v>
      </c>
      <c r="AX61" s="241">
        <f>COUNTIF($F61:$AJ64,"=ПР")</f>
        <v>0</v>
      </c>
      <c r="AY61" s="315">
        <f t="shared" ref="AY61" si="61">COUNTIF($F61:$AJ64,"=ІН")</f>
        <v>20</v>
      </c>
      <c r="AZ61" s="316">
        <f>COUNTIF($F61:$AJ64,"=НЗ")</f>
        <v>0</v>
      </c>
      <c r="BA61" s="318">
        <f>IF(C61&gt;1,Графік!$P$36,"")</f>
        <v>160</v>
      </c>
    </row>
    <row r="62" spans="1:53" ht="15" customHeight="1" x14ac:dyDescent="0.2">
      <c r="A62" s="293"/>
      <c r="B62" s="296"/>
      <c r="C62" s="299"/>
      <c r="D62" s="325"/>
      <c r="E62" s="146"/>
      <c r="F62" s="96">
        <v>8</v>
      </c>
      <c r="G62" s="97" t="str">
        <f t="shared" ref="G62:H62" si="62">IF(G61="Р",8,"")</f>
        <v/>
      </c>
      <c r="H62" s="97" t="str">
        <f t="shared" si="62"/>
        <v/>
      </c>
      <c r="I62" s="97">
        <v>8</v>
      </c>
      <c r="J62" s="97">
        <v>8</v>
      </c>
      <c r="K62" s="97">
        <v>8</v>
      </c>
      <c r="L62" s="97">
        <v>8</v>
      </c>
      <c r="M62" s="97">
        <v>8</v>
      </c>
      <c r="N62" s="97" t="str">
        <f t="shared" ref="N62:O62" si="63">IF(N61="Р",8,"")</f>
        <v/>
      </c>
      <c r="O62" s="97" t="str">
        <f t="shared" si="63"/>
        <v/>
      </c>
      <c r="P62" s="97">
        <v>8</v>
      </c>
      <c r="Q62" s="97">
        <v>8</v>
      </c>
      <c r="R62" s="97">
        <v>8</v>
      </c>
      <c r="S62" s="97">
        <v>8</v>
      </c>
      <c r="T62" s="97">
        <v>8</v>
      </c>
      <c r="U62" s="97"/>
      <c r="V62" s="97"/>
      <c r="W62" s="97">
        <v>8</v>
      </c>
      <c r="X62" s="97">
        <v>8</v>
      </c>
      <c r="Y62" s="97">
        <v>8</v>
      </c>
      <c r="Z62" s="97">
        <v>8</v>
      </c>
      <c r="AA62" s="97">
        <v>8</v>
      </c>
      <c r="AB62" s="97"/>
      <c r="AC62" s="97"/>
      <c r="AD62" s="97">
        <v>8</v>
      </c>
      <c r="AE62" s="97">
        <v>8</v>
      </c>
      <c r="AF62" s="97">
        <v>8</v>
      </c>
      <c r="AG62" s="97">
        <v>8</v>
      </c>
      <c r="AH62" s="97"/>
      <c r="AI62" s="97"/>
      <c r="AJ62" s="98"/>
      <c r="AK62" s="321"/>
      <c r="AL62" s="279"/>
      <c r="AM62" s="305"/>
      <c r="AN62" s="308"/>
      <c r="AO62" s="311"/>
      <c r="AP62" s="311"/>
      <c r="AQ62" s="311"/>
      <c r="AR62" s="241"/>
      <c r="AS62" s="241"/>
      <c r="AT62" s="241"/>
      <c r="AU62" s="241"/>
      <c r="AV62" s="241"/>
      <c r="AW62" s="241"/>
      <c r="AX62" s="241"/>
      <c r="AY62" s="316"/>
      <c r="AZ62" s="316"/>
      <c r="BA62" s="319"/>
    </row>
    <row r="63" spans="1:53" ht="15" customHeight="1" x14ac:dyDescent="0.2">
      <c r="A63" s="293"/>
      <c r="B63" s="296"/>
      <c r="C63" s="299"/>
      <c r="D63" s="325"/>
      <c r="E63" s="146"/>
      <c r="F63" s="100" t="str">
        <f t="shared" si="30"/>
        <v/>
      </c>
      <c r="G63" s="101" t="str">
        <f t="shared" si="30"/>
        <v/>
      </c>
      <c r="H63" s="101" t="str">
        <f t="shared" si="30"/>
        <v/>
      </c>
      <c r="I63" s="101" t="str">
        <f t="shared" si="30"/>
        <v/>
      </c>
      <c r="J63" s="101" t="str">
        <f t="shared" si="30"/>
        <v/>
      </c>
      <c r="K63" s="101" t="str">
        <f t="shared" si="30"/>
        <v/>
      </c>
      <c r="L63" s="101" t="str">
        <f t="shared" si="30"/>
        <v/>
      </c>
      <c r="M63" s="101" t="str">
        <f t="shared" si="30"/>
        <v/>
      </c>
      <c r="N63" s="101" t="str">
        <f t="shared" si="30"/>
        <v/>
      </c>
      <c r="O63" s="101" t="str">
        <f t="shared" si="30"/>
        <v/>
      </c>
      <c r="P63" s="101" t="str">
        <f t="shared" si="30"/>
        <v/>
      </c>
      <c r="Q63" s="101" t="str">
        <f t="shared" si="30"/>
        <v/>
      </c>
      <c r="R63" s="101" t="str">
        <f t="shared" si="30"/>
        <v/>
      </c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 t="str">
        <f t="shared" si="9"/>
        <v/>
      </c>
      <c r="AI63" s="101" t="str">
        <f t="shared" si="9"/>
        <v/>
      </c>
      <c r="AJ63" s="130" t="str">
        <f t="shared" si="9"/>
        <v/>
      </c>
      <c r="AK63" s="321"/>
      <c r="AL63" s="279"/>
      <c r="AM63" s="305"/>
      <c r="AN63" s="308"/>
      <c r="AO63" s="311"/>
      <c r="AP63" s="311"/>
      <c r="AQ63" s="311"/>
      <c r="AR63" s="241"/>
      <c r="AS63" s="241"/>
      <c r="AT63" s="241"/>
      <c r="AU63" s="241"/>
      <c r="AV63" s="241"/>
      <c r="AW63" s="241"/>
      <c r="AX63" s="241"/>
      <c r="AY63" s="316"/>
      <c r="AZ63" s="316"/>
      <c r="BA63" s="319"/>
    </row>
    <row r="64" spans="1:53" ht="15" customHeight="1" thickBot="1" x14ac:dyDescent="0.25">
      <c r="A64" s="294"/>
      <c r="B64" s="297"/>
      <c r="C64" s="300"/>
      <c r="D64" s="326"/>
      <c r="E64" s="147"/>
      <c r="F64" s="105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7"/>
      <c r="AK64" s="322"/>
      <c r="AL64" s="280"/>
      <c r="AM64" s="306"/>
      <c r="AN64" s="309"/>
      <c r="AO64" s="312"/>
      <c r="AP64" s="312"/>
      <c r="AQ64" s="312"/>
      <c r="AR64" s="242"/>
      <c r="AS64" s="242"/>
      <c r="AT64" s="242"/>
      <c r="AU64" s="242"/>
      <c r="AV64" s="242"/>
      <c r="AW64" s="242"/>
      <c r="AX64" s="242"/>
      <c r="AY64" s="317"/>
      <c r="AZ64" s="317"/>
      <c r="BA64" s="320"/>
    </row>
    <row r="65" spans="1:53" ht="15" customHeight="1" x14ac:dyDescent="0.2">
      <c r="A65" s="292">
        <v>15</v>
      </c>
      <c r="B65" s="295" t="str">
        <f>IFERROR(VLOOKUP($C65,Списки!$A$1:$C$4003,2,0),"")</f>
        <v>Івашку Марчел Михайлович</v>
      </c>
      <c r="C65" s="365" t="s">
        <v>558</v>
      </c>
      <c r="D65" s="324" t="str">
        <f>IFERROR(VLOOKUP($C65,Списки!$A$1:$C$4003,3,0),"")</f>
        <v>електромонтажник-схемник</v>
      </c>
      <c r="E65" s="145"/>
      <c r="F65" s="92" t="s">
        <v>531</v>
      </c>
      <c r="G65" s="124" t="str">
        <f>VLOOKUP(G$7,Графік!$M$5:$P$35,3,0)</f>
        <v>ВВ</v>
      </c>
      <c r="H65" s="124" t="str">
        <f>VLOOKUP(H$7,Графік!$M$5:$P$35,3,0)</f>
        <v>ВВ</v>
      </c>
      <c r="I65" s="124" t="s">
        <v>531</v>
      </c>
      <c r="J65" s="124" t="s">
        <v>531</v>
      </c>
      <c r="K65" s="124" t="s">
        <v>531</v>
      </c>
      <c r="L65" s="124" t="s">
        <v>531</v>
      </c>
      <c r="M65" s="124" t="s">
        <v>531</v>
      </c>
      <c r="N65" s="124" t="str">
        <f>VLOOKUP(N$7,Графік!$M$5:$P$35,3,0)</f>
        <v>ВВ</v>
      </c>
      <c r="O65" s="124" t="str">
        <f>VLOOKUP(O$7,Графік!$M$5:$P$35,3,0)</f>
        <v>ВВ</v>
      </c>
      <c r="P65" s="124" t="s">
        <v>531</v>
      </c>
      <c r="Q65" s="124" t="s">
        <v>531</v>
      </c>
      <c r="R65" s="124" t="s">
        <v>531</v>
      </c>
      <c r="S65" s="124" t="s">
        <v>531</v>
      </c>
      <c r="T65" s="124" t="s">
        <v>531</v>
      </c>
      <c r="U65" s="124" t="s">
        <v>522</v>
      </c>
      <c r="V65" s="124" t="s">
        <v>522</v>
      </c>
      <c r="W65" s="124" t="s">
        <v>531</v>
      </c>
      <c r="X65" s="124" t="s">
        <v>531</v>
      </c>
      <c r="Y65" s="124" t="s">
        <v>531</v>
      </c>
      <c r="Z65" s="124" t="s">
        <v>531</v>
      </c>
      <c r="AA65" s="124" t="s">
        <v>531</v>
      </c>
      <c r="AB65" s="124" t="s">
        <v>522</v>
      </c>
      <c r="AC65" s="124" t="s">
        <v>522</v>
      </c>
      <c r="AD65" s="124" t="s">
        <v>531</v>
      </c>
      <c r="AE65" s="124" t="s">
        <v>531</v>
      </c>
      <c r="AF65" s="124" t="s">
        <v>531</v>
      </c>
      <c r="AG65" s="124" t="s">
        <v>531</v>
      </c>
      <c r="AH65" s="124"/>
      <c r="AI65" s="124"/>
      <c r="AJ65" s="125"/>
      <c r="AK65" s="321">
        <f ca="1">SUMIF($F65:$AJ68,"Р",$F66:$AJ66)</f>
        <v>0</v>
      </c>
      <c r="AL65" s="279">
        <f ca="1">SUMIF($F67:$AJ68,"НУ",$F68:$AJ68)</f>
        <v>0</v>
      </c>
      <c r="AM65" s="305">
        <f ca="1">SUMIF(F65:AJ68,"РВ",F66:AJ66)</f>
        <v>0</v>
      </c>
      <c r="AN65" s="308">
        <f ca="1">AK65+AL65+AM65</f>
        <v>0</v>
      </c>
      <c r="AO65" s="310">
        <f t="shared" ref="AO65" si="64">COUNTIF($F65:$AJ68,"=Р")</f>
        <v>0</v>
      </c>
      <c r="AP65" s="311">
        <f>COUNTIF($F65:$AJ68,"=ВВ")</f>
        <v>8</v>
      </c>
      <c r="AQ65" s="311">
        <f>COUNTIF($F65:$AJ68,"=В")</f>
        <v>0</v>
      </c>
      <c r="AR65" s="241">
        <f>COUNTIF($F65:$AJ68,"=НА")</f>
        <v>0</v>
      </c>
      <c r="AS65" s="241">
        <f>COUNTIF(F65:AJ68,"=ТН")</f>
        <v>0</v>
      </c>
      <c r="AT65" s="241">
        <f>COUNTIF($F65:$AJ68,"=ВД")</f>
        <v>0</v>
      </c>
      <c r="AU65" s="241">
        <f>COUNTIF($F65:$AJ68,"=ВП")</f>
        <v>0</v>
      </c>
      <c r="AV65" s="241">
        <f>COUNTIF($F65:$AJ68,"=ДД")</f>
        <v>0</v>
      </c>
      <c r="AW65" s="241">
        <f>COUNTIF($F65:$AJ68,"=П")</f>
        <v>0</v>
      </c>
      <c r="AX65" s="241">
        <f>COUNTIF($F65:$AJ68,"=ПР")</f>
        <v>0</v>
      </c>
      <c r="AY65" s="315">
        <f t="shared" ref="AY65" si="65">COUNTIF($F65:$AJ68,"=ІН")</f>
        <v>20</v>
      </c>
      <c r="AZ65" s="316">
        <f>COUNTIF($F65:$AJ68,"=НЗ")</f>
        <v>0</v>
      </c>
      <c r="BA65" s="318">
        <f>IF(C65&gt;1,Графік!$P$36,"")</f>
        <v>160</v>
      </c>
    </row>
    <row r="66" spans="1:53" ht="15" customHeight="1" x14ac:dyDescent="0.2">
      <c r="A66" s="293"/>
      <c r="B66" s="296"/>
      <c r="C66" s="299"/>
      <c r="D66" s="325"/>
      <c r="E66" s="146"/>
      <c r="F66" s="96">
        <v>8</v>
      </c>
      <c r="G66" s="97" t="str">
        <f t="shared" ref="G66:H66" si="66">IF(G65="Р",8,"")</f>
        <v/>
      </c>
      <c r="H66" s="97" t="str">
        <f t="shared" si="66"/>
        <v/>
      </c>
      <c r="I66" s="97">
        <v>8</v>
      </c>
      <c r="J66" s="97">
        <v>8</v>
      </c>
      <c r="K66" s="97">
        <v>8</v>
      </c>
      <c r="L66" s="97">
        <v>8</v>
      </c>
      <c r="M66" s="97">
        <v>8</v>
      </c>
      <c r="N66" s="97" t="str">
        <f t="shared" ref="N66:O66" si="67">IF(N65="Р",8,"")</f>
        <v/>
      </c>
      <c r="O66" s="97" t="str">
        <f t="shared" si="67"/>
        <v/>
      </c>
      <c r="P66" s="97">
        <v>8</v>
      </c>
      <c r="Q66" s="97">
        <v>8</v>
      </c>
      <c r="R66" s="97">
        <v>8</v>
      </c>
      <c r="S66" s="97">
        <v>8</v>
      </c>
      <c r="T66" s="97">
        <v>8</v>
      </c>
      <c r="U66" s="97"/>
      <c r="V66" s="97"/>
      <c r="W66" s="97">
        <v>8</v>
      </c>
      <c r="X66" s="97">
        <v>8</v>
      </c>
      <c r="Y66" s="97">
        <v>8</v>
      </c>
      <c r="Z66" s="97">
        <v>8</v>
      </c>
      <c r="AA66" s="97">
        <v>8</v>
      </c>
      <c r="AB66" s="97"/>
      <c r="AC66" s="97"/>
      <c r="AD66" s="97">
        <v>8</v>
      </c>
      <c r="AE66" s="97">
        <v>8</v>
      </c>
      <c r="AF66" s="97">
        <v>8</v>
      </c>
      <c r="AG66" s="97">
        <v>8</v>
      </c>
      <c r="AH66" s="97"/>
      <c r="AI66" s="97"/>
      <c r="AJ66" s="98"/>
      <c r="AK66" s="321"/>
      <c r="AL66" s="279"/>
      <c r="AM66" s="305"/>
      <c r="AN66" s="308"/>
      <c r="AO66" s="311"/>
      <c r="AP66" s="311"/>
      <c r="AQ66" s="311"/>
      <c r="AR66" s="241"/>
      <c r="AS66" s="241"/>
      <c r="AT66" s="241"/>
      <c r="AU66" s="241"/>
      <c r="AV66" s="241"/>
      <c r="AW66" s="241"/>
      <c r="AX66" s="241"/>
      <c r="AY66" s="316"/>
      <c r="AZ66" s="316"/>
      <c r="BA66" s="319"/>
    </row>
    <row r="67" spans="1:53" ht="15" customHeight="1" x14ac:dyDescent="0.2">
      <c r="A67" s="293"/>
      <c r="B67" s="296"/>
      <c r="C67" s="299"/>
      <c r="D67" s="325"/>
      <c r="E67" s="146"/>
      <c r="F67" s="100" t="str">
        <f t="shared" si="35"/>
        <v/>
      </c>
      <c r="G67" s="101" t="str">
        <f t="shared" si="35"/>
        <v/>
      </c>
      <c r="H67" s="101" t="str">
        <f t="shared" si="35"/>
        <v/>
      </c>
      <c r="I67" s="101" t="str">
        <f t="shared" si="35"/>
        <v/>
      </c>
      <c r="J67" s="101" t="str">
        <f t="shared" si="35"/>
        <v/>
      </c>
      <c r="K67" s="101" t="str">
        <f t="shared" si="35"/>
        <v/>
      </c>
      <c r="L67" s="101" t="str">
        <f t="shared" si="35"/>
        <v/>
      </c>
      <c r="M67" s="101" t="str">
        <f t="shared" si="35"/>
        <v/>
      </c>
      <c r="N67" s="101" t="str">
        <f t="shared" si="35"/>
        <v/>
      </c>
      <c r="O67" s="101" t="str">
        <f t="shared" si="35"/>
        <v/>
      </c>
      <c r="P67" s="101" t="str">
        <f t="shared" si="35"/>
        <v/>
      </c>
      <c r="Q67" s="101" t="str">
        <f t="shared" si="35"/>
        <v/>
      </c>
      <c r="R67" s="101" t="str">
        <f t="shared" si="35"/>
        <v/>
      </c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 t="str">
        <f t="shared" si="9"/>
        <v/>
      </c>
      <c r="AI67" s="101" t="str">
        <f t="shared" si="9"/>
        <v/>
      </c>
      <c r="AJ67" s="130" t="str">
        <f t="shared" si="9"/>
        <v/>
      </c>
      <c r="AK67" s="321"/>
      <c r="AL67" s="279"/>
      <c r="AM67" s="305"/>
      <c r="AN67" s="308"/>
      <c r="AO67" s="311"/>
      <c r="AP67" s="311"/>
      <c r="AQ67" s="311"/>
      <c r="AR67" s="241"/>
      <c r="AS67" s="241"/>
      <c r="AT67" s="241"/>
      <c r="AU67" s="241"/>
      <c r="AV67" s="241"/>
      <c r="AW67" s="241"/>
      <c r="AX67" s="241"/>
      <c r="AY67" s="316"/>
      <c r="AZ67" s="316"/>
      <c r="BA67" s="319"/>
    </row>
    <row r="68" spans="1:53" ht="15" customHeight="1" thickBot="1" x14ac:dyDescent="0.25">
      <c r="A68" s="294"/>
      <c r="B68" s="297"/>
      <c r="C68" s="300"/>
      <c r="D68" s="326"/>
      <c r="E68" s="147"/>
      <c r="F68" s="105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7"/>
      <c r="AK68" s="322"/>
      <c r="AL68" s="280"/>
      <c r="AM68" s="306"/>
      <c r="AN68" s="309"/>
      <c r="AO68" s="312"/>
      <c r="AP68" s="312"/>
      <c r="AQ68" s="312"/>
      <c r="AR68" s="242"/>
      <c r="AS68" s="242"/>
      <c r="AT68" s="242"/>
      <c r="AU68" s="242"/>
      <c r="AV68" s="242"/>
      <c r="AW68" s="242"/>
      <c r="AX68" s="242"/>
      <c r="AY68" s="317"/>
      <c r="AZ68" s="317"/>
      <c r="BA68" s="320"/>
    </row>
    <row r="69" spans="1:53" ht="15" customHeight="1" x14ac:dyDescent="0.2">
      <c r="A69" s="292">
        <v>16</v>
      </c>
      <c r="B69" s="295" t="str">
        <f>IFERROR(VLOOKUP($C69,Списки!$A$1:$C$4003,2,0),"")</f>
        <v>Палатнюк Олександр Петрович</v>
      </c>
      <c r="C69" s="365" t="s">
        <v>560</v>
      </c>
      <c r="D69" s="324" t="str">
        <f>IFERROR(VLOOKUP($C69,Списки!$A$1:$C$4003,3,0),"")</f>
        <v>електромонтажник-схемник</v>
      </c>
      <c r="E69" s="145"/>
      <c r="F69" s="92" t="s">
        <v>531</v>
      </c>
      <c r="G69" s="124" t="str">
        <f>VLOOKUP(G$7,Графік!$M$5:$P$35,3,0)</f>
        <v>ВВ</v>
      </c>
      <c r="H69" s="124" t="str">
        <f>VLOOKUP(H$7,Графік!$M$5:$P$35,3,0)</f>
        <v>ВВ</v>
      </c>
      <c r="I69" s="124" t="s">
        <v>531</v>
      </c>
      <c r="J69" s="124" t="s">
        <v>531</v>
      </c>
      <c r="K69" s="124" t="s">
        <v>531</v>
      </c>
      <c r="L69" s="124" t="s">
        <v>531</v>
      </c>
      <c r="M69" s="124" t="s">
        <v>531</v>
      </c>
      <c r="N69" s="124" t="str">
        <f>VLOOKUP(N$7,Графік!$M$5:$P$35,3,0)</f>
        <v>ВВ</v>
      </c>
      <c r="O69" s="124" t="str">
        <f>VLOOKUP(O$7,Графік!$M$5:$P$35,3,0)</f>
        <v>ВВ</v>
      </c>
      <c r="P69" s="124" t="s">
        <v>531</v>
      </c>
      <c r="Q69" s="124" t="s">
        <v>531</v>
      </c>
      <c r="R69" s="124" t="s">
        <v>531</v>
      </c>
      <c r="S69" s="124" t="s">
        <v>531</v>
      </c>
      <c r="T69" s="124" t="s">
        <v>531</v>
      </c>
      <c r="U69" s="124" t="s">
        <v>522</v>
      </c>
      <c r="V69" s="124" t="s">
        <v>522</v>
      </c>
      <c r="W69" s="124" t="s">
        <v>531</v>
      </c>
      <c r="X69" s="124" t="s">
        <v>531</v>
      </c>
      <c r="Y69" s="124" t="s">
        <v>531</v>
      </c>
      <c r="Z69" s="124" t="s">
        <v>531</v>
      </c>
      <c r="AA69" s="124" t="s">
        <v>531</v>
      </c>
      <c r="AB69" s="124" t="s">
        <v>522</v>
      </c>
      <c r="AC69" s="124" t="s">
        <v>522</v>
      </c>
      <c r="AD69" s="124" t="s">
        <v>531</v>
      </c>
      <c r="AE69" s="124" t="s">
        <v>531</v>
      </c>
      <c r="AF69" s="124" t="s">
        <v>531</v>
      </c>
      <c r="AG69" s="124" t="s">
        <v>531</v>
      </c>
      <c r="AH69" s="124"/>
      <c r="AI69" s="124"/>
      <c r="AJ69" s="125"/>
      <c r="AK69" s="321">
        <f ca="1">SUMIF($F69:$AJ72,"Р",$F70:$AJ70)</f>
        <v>0</v>
      </c>
      <c r="AL69" s="279">
        <f ca="1">SUMIF($F71:$AJ72,"НУ",$F72:$AJ72)</f>
        <v>0</v>
      </c>
      <c r="AM69" s="305">
        <f ca="1">SUMIF(F69:AJ72,"РВ",F70:AJ70)</f>
        <v>0</v>
      </c>
      <c r="AN69" s="308">
        <f ca="1">AK69+AL69+AM69</f>
        <v>0</v>
      </c>
      <c r="AO69" s="310">
        <f t="shared" ref="AO69" si="68">COUNTIF($F69:$AJ72,"=Р")</f>
        <v>0</v>
      </c>
      <c r="AP69" s="311">
        <f>COUNTIF($F69:$AJ72,"=ВВ")</f>
        <v>8</v>
      </c>
      <c r="AQ69" s="311">
        <f>COUNTIF($F69:$AJ72,"=В")</f>
        <v>0</v>
      </c>
      <c r="AR69" s="241">
        <f>COUNTIF($F69:$AJ72,"=НА")</f>
        <v>0</v>
      </c>
      <c r="AS69" s="241">
        <f>COUNTIF(F69:AJ72,"=ТН")</f>
        <v>0</v>
      </c>
      <c r="AT69" s="241">
        <f>COUNTIF($F69:$AJ72,"=ВД")</f>
        <v>0</v>
      </c>
      <c r="AU69" s="241">
        <f>COUNTIF($F69:$AJ72,"=ВП")</f>
        <v>0</v>
      </c>
      <c r="AV69" s="241">
        <f>COUNTIF($F69:$AJ72,"=ДД")</f>
        <v>0</v>
      </c>
      <c r="AW69" s="241">
        <f>COUNTIF($F69:$AJ72,"=П")</f>
        <v>0</v>
      </c>
      <c r="AX69" s="241">
        <f>COUNTIF($F69:$AJ72,"=ПР")</f>
        <v>0</v>
      </c>
      <c r="AY69" s="315">
        <f t="shared" ref="AY69" si="69">COUNTIF($F69:$AJ72,"=ІН")</f>
        <v>20</v>
      </c>
      <c r="AZ69" s="316">
        <f>COUNTIF($F69:$AJ72,"=НЗ")</f>
        <v>0</v>
      </c>
      <c r="BA69" s="318">
        <f>IF(C69&gt;1,Графік!$P$36,"")</f>
        <v>160</v>
      </c>
    </row>
    <row r="70" spans="1:53" ht="15" customHeight="1" x14ac:dyDescent="0.2">
      <c r="A70" s="293"/>
      <c r="B70" s="296"/>
      <c r="C70" s="299"/>
      <c r="D70" s="325"/>
      <c r="E70" s="146"/>
      <c r="F70" s="96">
        <v>8</v>
      </c>
      <c r="G70" s="97" t="str">
        <f t="shared" ref="G70:H70" si="70">IF(G69="Р",8,"")</f>
        <v/>
      </c>
      <c r="H70" s="97" t="str">
        <f t="shared" si="70"/>
        <v/>
      </c>
      <c r="I70" s="97">
        <v>8</v>
      </c>
      <c r="J70" s="97">
        <v>8</v>
      </c>
      <c r="K70" s="97">
        <v>8</v>
      </c>
      <c r="L70" s="97">
        <v>8</v>
      </c>
      <c r="M70" s="97">
        <v>8</v>
      </c>
      <c r="N70" s="97" t="str">
        <f t="shared" ref="N70:O70" si="71">IF(N69="Р",8,"")</f>
        <v/>
      </c>
      <c r="O70" s="97" t="str">
        <f t="shared" si="71"/>
        <v/>
      </c>
      <c r="P70" s="97">
        <v>8</v>
      </c>
      <c r="Q70" s="97">
        <v>8</v>
      </c>
      <c r="R70" s="97">
        <v>8</v>
      </c>
      <c r="S70" s="97">
        <v>8</v>
      </c>
      <c r="T70" s="97">
        <v>8</v>
      </c>
      <c r="U70" s="97"/>
      <c r="V70" s="97"/>
      <c r="W70" s="97">
        <v>8</v>
      </c>
      <c r="X70" s="97">
        <v>8</v>
      </c>
      <c r="Y70" s="97">
        <v>8</v>
      </c>
      <c r="Z70" s="97">
        <v>8</v>
      </c>
      <c r="AA70" s="97">
        <v>8</v>
      </c>
      <c r="AB70" s="97"/>
      <c r="AC70" s="97"/>
      <c r="AD70" s="97">
        <v>8</v>
      </c>
      <c r="AE70" s="97">
        <v>8</v>
      </c>
      <c r="AF70" s="97">
        <v>8</v>
      </c>
      <c r="AG70" s="97">
        <v>8</v>
      </c>
      <c r="AH70" s="97"/>
      <c r="AI70" s="97"/>
      <c r="AJ70" s="98"/>
      <c r="AK70" s="321"/>
      <c r="AL70" s="279"/>
      <c r="AM70" s="305"/>
      <c r="AN70" s="308"/>
      <c r="AO70" s="311"/>
      <c r="AP70" s="311"/>
      <c r="AQ70" s="311"/>
      <c r="AR70" s="241"/>
      <c r="AS70" s="241"/>
      <c r="AT70" s="241"/>
      <c r="AU70" s="241"/>
      <c r="AV70" s="241"/>
      <c r="AW70" s="241"/>
      <c r="AX70" s="241"/>
      <c r="AY70" s="316"/>
      <c r="AZ70" s="316"/>
      <c r="BA70" s="319"/>
    </row>
    <row r="71" spans="1:53" ht="15" customHeight="1" x14ac:dyDescent="0.2">
      <c r="A71" s="293"/>
      <c r="B71" s="296"/>
      <c r="C71" s="299"/>
      <c r="D71" s="325"/>
      <c r="E71" s="146"/>
      <c r="F71" s="100" t="str">
        <f t="shared" si="30"/>
        <v/>
      </c>
      <c r="G71" s="101" t="str">
        <f t="shared" si="30"/>
        <v/>
      </c>
      <c r="H71" s="101" t="str">
        <f t="shared" si="30"/>
        <v/>
      </c>
      <c r="I71" s="101" t="str">
        <f t="shared" si="30"/>
        <v/>
      </c>
      <c r="J71" s="101" t="str">
        <f t="shared" si="30"/>
        <v/>
      </c>
      <c r="K71" s="101" t="str">
        <f t="shared" si="30"/>
        <v/>
      </c>
      <c r="L71" s="101" t="str">
        <f t="shared" si="30"/>
        <v/>
      </c>
      <c r="M71" s="101" t="str">
        <f t="shared" si="30"/>
        <v/>
      </c>
      <c r="N71" s="101" t="str">
        <f t="shared" si="30"/>
        <v/>
      </c>
      <c r="O71" s="101" t="str">
        <f t="shared" si="30"/>
        <v/>
      </c>
      <c r="P71" s="101" t="str">
        <f t="shared" si="30"/>
        <v/>
      </c>
      <c r="Q71" s="101" t="str">
        <f t="shared" si="30"/>
        <v/>
      </c>
      <c r="R71" s="101" t="str">
        <f t="shared" si="30"/>
        <v/>
      </c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 t="str">
        <f t="shared" si="9"/>
        <v/>
      </c>
      <c r="AI71" s="101" t="str">
        <f t="shared" si="9"/>
        <v/>
      </c>
      <c r="AJ71" s="130" t="str">
        <f t="shared" si="9"/>
        <v/>
      </c>
      <c r="AK71" s="321"/>
      <c r="AL71" s="279"/>
      <c r="AM71" s="305"/>
      <c r="AN71" s="308"/>
      <c r="AO71" s="311"/>
      <c r="AP71" s="311"/>
      <c r="AQ71" s="311"/>
      <c r="AR71" s="241"/>
      <c r="AS71" s="241"/>
      <c r="AT71" s="241"/>
      <c r="AU71" s="241"/>
      <c r="AV71" s="241"/>
      <c r="AW71" s="241"/>
      <c r="AX71" s="241"/>
      <c r="AY71" s="316"/>
      <c r="AZ71" s="316"/>
      <c r="BA71" s="319"/>
    </row>
    <row r="72" spans="1:53" ht="15" customHeight="1" thickBot="1" x14ac:dyDescent="0.25">
      <c r="A72" s="294"/>
      <c r="B72" s="297"/>
      <c r="C72" s="300"/>
      <c r="D72" s="326"/>
      <c r="E72" s="147"/>
      <c r="F72" s="105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7"/>
      <c r="AK72" s="322"/>
      <c r="AL72" s="280"/>
      <c r="AM72" s="306"/>
      <c r="AN72" s="309"/>
      <c r="AO72" s="312"/>
      <c r="AP72" s="312"/>
      <c r="AQ72" s="312"/>
      <c r="AR72" s="242"/>
      <c r="AS72" s="242"/>
      <c r="AT72" s="242"/>
      <c r="AU72" s="242"/>
      <c r="AV72" s="242"/>
      <c r="AW72" s="242"/>
      <c r="AX72" s="242"/>
      <c r="AY72" s="317"/>
      <c r="AZ72" s="317"/>
      <c r="BA72" s="320"/>
    </row>
    <row r="73" spans="1:53" ht="15" customHeight="1" x14ac:dyDescent="0.2">
      <c r="A73" s="292">
        <v>17</v>
      </c>
      <c r="B73" s="295" t="str">
        <f>IFERROR(VLOOKUP($C73,Списки!$A$1:$C$4003,2,0),"")</f>
        <v/>
      </c>
      <c r="C73" s="323"/>
      <c r="D73" s="324" t="str">
        <f>IFERROR(VLOOKUP($C73,Списки!$A$1:$C$4003,3,0),"")</f>
        <v/>
      </c>
      <c r="E73" s="145"/>
      <c r="F73" s="92" t="s">
        <v>531</v>
      </c>
      <c r="G73" s="124" t="str">
        <f>VLOOKUP(G$7,Графік!$M$5:$P$35,3,0)</f>
        <v>ВВ</v>
      </c>
      <c r="H73" s="124" t="str">
        <f>VLOOKUP(H$7,Графік!$M$5:$P$35,3,0)</f>
        <v>ВВ</v>
      </c>
      <c r="I73" s="124" t="s">
        <v>531</v>
      </c>
      <c r="J73" s="124" t="s">
        <v>531</v>
      </c>
      <c r="K73" s="124" t="s">
        <v>531</v>
      </c>
      <c r="L73" s="124" t="s">
        <v>531</v>
      </c>
      <c r="M73" s="124" t="s">
        <v>531</v>
      </c>
      <c r="N73" s="124" t="str">
        <f>VLOOKUP(N$7,Графік!$M$5:$P$35,3,0)</f>
        <v>ВВ</v>
      </c>
      <c r="O73" s="124" t="str">
        <f>VLOOKUP(O$7,Графік!$M$5:$P$35,3,0)</f>
        <v>ВВ</v>
      </c>
      <c r="P73" s="124" t="s">
        <v>531</v>
      </c>
      <c r="Q73" s="124" t="s">
        <v>531</v>
      </c>
      <c r="R73" s="124" t="s">
        <v>531</v>
      </c>
      <c r="S73" s="124" t="s">
        <v>531</v>
      </c>
      <c r="T73" s="124" t="s">
        <v>531</v>
      </c>
      <c r="U73" s="124" t="s">
        <v>522</v>
      </c>
      <c r="V73" s="124" t="s">
        <v>522</v>
      </c>
      <c r="W73" s="124" t="s">
        <v>531</v>
      </c>
      <c r="X73" s="124" t="s">
        <v>531</v>
      </c>
      <c r="Y73" s="124" t="s">
        <v>531</v>
      </c>
      <c r="Z73" s="124" t="s">
        <v>531</v>
      </c>
      <c r="AA73" s="124" t="s">
        <v>531</v>
      </c>
      <c r="AB73" s="124" t="s">
        <v>522</v>
      </c>
      <c r="AC73" s="124" t="s">
        <v>522</v>
      </c>
      <c r="AD73" s="124" t="s">
        <v>531</v>
      </c>
      <c r="AE73" s="124" t="s">
        <v>531</v>
      </c>
      <c r="AF73" s="124" t="s">
        <v>531</v>
      </c>
      <c r="AG73" s="124" t="s">
        <v>531</v>
      </c>
      <c r="AH73" s="124"/>
      <c r="AI73" s="124"/>
      <c r="AJ73" s="125"/>
      <c r="AK73" s="321">
        <f ca="1">SUMIF($F73:$AJ76,"Р",$F74:$AJ74)</f>
        <v>0</v>
      </c>
      <c r="AL73" s="279">
        <f ca="1">SUMIF($F75:$AJ76,"НУ",$F76:$AJ76)</f>
        <v>0</v>
      </c>
      <c r="AM73" s="305">
        <f ca="1">SUMIF(F73:AJ76,"РВ",F74:AJ74)</f>
        <v>0</v>
      </c>
      <c r="AN73" s="308">
        <f ca="1">AK73+AL73+AM73</f>
        <v>0</v>
      </c>
      <c r="AO73" s="310">
        <f t="shared" ref="AO73" si="72">COUNTIF($F73:$AJ76,"=Р")</f>
        <v>0</v>
      </c>
      <c r="AP73" s="311">
        <f>COUNTIF($F73:$AJ76,"=ВВ")</f>
        <v>8</v>
      </c>
      <c r="AQ73" s="311">
        <f>COUNTIF($F73:$AJ76,"=В")</f>
        <v>0</v>
      </c>
      <c r="AR73" s="241">
        <f>COUNTIF($F73:$AJ76,"=НА")</f>
        <v>0</v>
      </c>
      <c r="AS73" s="241">
        <f>COUNTIF(F73:AJ76,"=ТН")</f>
        <v>0</v>
      </c>
      <c r="AT73" s="241">
        <f>COUNTIF($F73:$AJ76,"=ВД")</f>
        <v>0</v>
      </c>
      <c r="AU73" s="241">
        <f>COUNTIF($F73:$AJ76,"=ВП")</f>
        <v>0</v>
      </c>
      <c r="AV73" s="241">
        <f>COUNTIF($F73:$AJ76,"=ДД")</f>
        <v>0</v>
      </c>
      <c r="AW73" s="241">
        <f>COUNTIF($F73:$AJ76,"=П")</f>
        <v>0</v>
      </c>
      <c r="AX73" s="241">
        <f>COUNTIF($F73:$AJ76,"=ПР")</f>
        <v>0</v>
      </c>
      <c r="AY73" s="315">
        <f t="shared" ref="AY73" si="73">COUNTIF($F73:$AJ76,"=ІН")</f>
        <v>20</v>
      </c>
      <c r="AZ73" s="316">
        <f>COUNTIF($F73:$AJ76,"=НЗ")</f>
        <v>0</v>
      </c>
      <c r="BA73" s="318" t="str">
        <f>IF(C73&gt;1,Графік!$P$36,"")</f>
        <v/>
      </c>
    </row>
    <row r="74" spans="1:53" ht="15" customHeight="1" x14ac:dyDescent="0.2">
      <c r="A74" s="293"/>
      <c r="B74" s="296"/>
      <c r="C74" s="299"/>
      <c r="D74" s="325"/>
      <c r="E74" s="146"/>
      <c r="F74" s="96">
        <v>8</v>
      </c>
      <c r="G74" s="97" t="str">
        <f t="shared" ref="G74:H74" si="74">IF(G73="Р",8,"")</f>
        <v/>
      </c>
      <c r="H74" s="97" t="str">
        <f t="shared" si="74"/>
        <v/>
      </c>
      <c r="I74" s="97">
        <v>8</v>
      </c>
      <c r="J74" s="97">
        <v>8</v>
      </c>
      <c r="K74" s="97">
        <v>8</v>
      </c>
      <c r="L74" s="97">
        <v>8</v>
      </c>
      <c r="M74" s="97">
        <v>8</v>
      </c>
      <c r="N74" s="97" t="str">
        <f t="shared" ref="N74:O74" si="75">IF(N73="Р",8,"")</f>
        <v/>
      </c>
      <c r="O74" s="97" t="str">
        <f t="shared" si="75"/>
        <v/>
      </c>
      <c r="P74" s="97">
        <v>8</v>
      </c>
      <c r="Q74" s="97">
        <v>8</v>
      </c>
      <c r="R74" s="97">
        <v>8</v>
      </c>
      <c r="S74" s="97">
        <v>8</v>
      </c>
      <c r="T74" s="97">
        <v>8</v>
      </c>
      <c r="U74" s="97"/>
      <c r="V74" s="97"/>
      <c r="W74" s="97">
        <v>8</v>
      </c>
      <c r="X74" s="97">
        <v>8</v>
      </c>
      <c r="Y74" s="97">
        <v>8</v>
      </c>
      <c r="Z74" s="97">
        <v>8</v>
      </c>
      <c r="AA74" s="97">
        <v>8</v>
      </c>
      <c r="AB74" s="97"/>
      <c r="AC74" s="97"/>
      <c r="AD74" s="97">
        <v>8</v>
      </c>
      <c r="AE74" s="97">
        <v>8</v>
      </c>
      <c r="AF74" s="97">
        <v>8</v>
      </c>
      <c r="AG74" s="97">
        <v>8</v>
      </c>
      <c r="AH74" s="97"/>
      <c r="AI74" s="97"/>
      <c r="AJ74" s="98"/>
      <c r="AK74" s="321"/>
      <c r="AL74" s="279"/>
      <c r="AM74" s="305"/>
      <c r="AN74" s="308"/>
      <c r="AO74" s="311"/>
      <c r="AP74" s="311"/>
      <c r="AQ74" s="311"/>
      <c r="AR74" s="241"/>
      <c r="AS74" s="241"/>
      <c r="AT74" s="241"/>
      <c r="AU74" s="241"/>
      <c r="AV74" s="241"/>
      <c r="AW74" s="241"/>
      <c r="AX74" s="241"/>
      <c r="AY74" s="316"/>
      <c r="AZ74" s="316"/>
      <c r="BA74" s="319"/>
    </row>
    <row r="75" spans="1:53" ht="15" customHeight="1" x14ac:dyDescent="0.2">
      <c r="A75" s="293"/>
      <c r="B75" s="296"/>
      <c r="C75" s="299"/>
      <c r="D75" s="325"/>
      <c r="E75" s="146"/>
      <c r="F75" s="100" t="str">
        <f t="shared" si="35"/>
        <v/>
      </c>
      <c r="G75" s="101" t="str">
        <f t="shared" si="35"/>
        <v/>
      </c>
      <c r="H75" s="101" t="str">
        <f t="shared" si="35"/>
        <v/>
      </c>
      <c r="I75" s="101" t="str">
        <f t="shared" si="35"/>
        <v/>
      </c>
      <c r="J75" s="101" t="str">
        <f t="shared" si="35"/>
        <v/>
      </c>
      <c r="K75" s="101" t="str">
        <f t="shared" si="35"/>
        <v/>
      </c>
      <c r="L75" s="101" t="str">
        <f t="shared" si="35"/>
        <v/>
      </c>
      <c r="M75" s="101" t="str">
        <f t="shared" si="35"/>
        <v/>
      </c>
      <c r="N75" s="101" t="str">
        <f t="shared" si="35"/>
        <v/>
      </c>
      <c r="O75" s="101" t="str">
        <f t="shared" si="35"/>
        <v/>
      </c>
      <c r="P75" s="101" t="str">
        <f t="shared" si="35"/>
        <v/>
      </c>
      <c r="Q75" s="101" t="str">
        <f t="shared" si="35"/>
        <v/>
      </c>
      <c r="R75" s="101" t="str">
        <f t="shared" si="35"/>
        <v/>
      </c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 t="str">
        <f t="shared" si="9"/>
        <v/>
      </c>
      <c r="AI75" s="101" t="str">
        <f t="shared" si="9"/>
        <v/>
      </c>
      <c r="AJ75" s="130" t="str">
        <f t="shared" si="9"/>
        <v/>
      </c>
      <c r="AK75" s="321"/>
      <c r="AL75" s="279"/>
      <c r="AM75" s="305"/>
      <c r="AN75" s="308"/>
      <c r="AO75" s="311"/>
      <c r="AP75" s="311"/>
      <c r="AQ75" s="311"/>
      <c r="AR75" s="241"/>
      <c r="AS75" s="241"/>
      <c r="AT75" s="241"/>
      <c r="AU75" s="241"/>
      <c r="AV75" s="241"/>
      <c r="AW75" s="241"/>
      <c r="AX75" s="241"/>
      <c r="AY75" s="316"/>
      <c r="AZ75" s="316"/>
      <c r="BA75" s="319"/>
    </row>
    <row r="76" spans="1:53" ht="42" customHeight="1" thickBot="1" x14ac:dyDescent="0.25">
      <c r="A76" s="294"/>
      <c r="B76" s="297"/>
      <c r="C76" s="300"/>
      <c r="D76" s="326"/>
      <c r="E76" s="147"/>
      <c r="F76" s="105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7"/>
      <c r="AK76" s="322"/>
      <c r="AL76" s="280"/>
      <c r="AM76" s="306"/>
      <c r="AN76" s="309"/>
      <c r="AO76" s="312"/>
      <c r="AP76" s="312"/>
      <c r="AQ76" s="312"/>
      <c r="AR76" s="242"/>
      <c r="AS76" s="242"/>
      <c r="AT76" s="242"/>
      <c r="AU76" s="242"/>
      <c r="AV76" s="242"/>
      <c r="AW76" s="242"/>
      <c r="AX76" s="242"/>
      <c r="AY76" s="317"/>
      <c r="AZ76" s="317"/>
      <c r="BA76" s="320"/>
    </row>
    <row r="77" spans="1:53" ht="15" customHeight="1" x14ac:dyDescent="0.2">
      <c r="A77" s="292">
        <v>18</v>
      </c>
      <c r="B77" s="295" t="str">
        <f>IFERROR(VLOOKUP($C77,Списки!$A$1:$C$4003,2,0),"")</f>
        <v/>
      </c>
      <c r="C77" s="323"/>
      <c r="D77" s="324" t="str">
        <f>IFERROR(VLOOKUP($C77,Списки!$A$1:$C$4003,3,0),"")</f>
        <v/>
      </c>
      <c r="E77" s="145"/>
      <c r="F77" s="92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  <c r="AI77" s="124"/>
      <c r="AJ77" s="125"/>
      <c r="AK77" s="321">
        <f ca="1">SUMIF($F77:$AJ80,"Р",$F78:$AJ78)</f>
        <v>0</v>
      </c>
      <c r="AL77" s="279">
        <f ca="1">SUMIF($F79:$AJ80,"НУ",$F80:$AJ80)</f>
        <v>0</v>
      </c>
      <c r="AM77" s="305">
        <f ca="1">SUMIF(F77:AJ80,"РВ",F78:AJ78)</f>
        <v>0</v>
      </c>
      <c r="AN77" s="308">
        <f ca="1">AK77+AL77+AM77</f>
        <v>0</v>
      </c>
      <c r="AO77" s="310">
        <f t="shared" ref="AO77" si="76">COUNTIF($F77:$AJ80,"=Р")</f>
        <v>0</v>
      </c>
      <c r="AP77" s="311">
        <f>COUNTIF($F77:$AJ80,"=ВВ")</f>
        <v>0</v>
      </c>
      <c r="AQ77" s="311">
        <f>COUNTIF($F77:$AJ80,"=В")</f>
        <v>0</v>
      </c>
      <c r="AR77" s="241">
        <f>COUNTIF($F77:$AJ80,"=НА")</f>
        <v>0</v>
      </c>
      <c r="AS77" s="241">
        <f>COUNTIF(F77:AJ80,"=ТН")</f>
        <v>0</v>
      </c>
      <c r="AT77" s="241">
        <f>COUNTIF($F77:$AJ80,"=ВД")</f>
        <v>0</v>
      </c>
      <c r="AU77" s="241">
        <f>COUNTIF($F77:$AJ80,"=ВП")</f>
        <v>0</v>
      </c>
      <c r="AV77" s="241">
        <f>COUNTIF($F77:$AJ80,"=ДД")</f>
        <v>0</v>
      </c>
      <c r="AW77" s="241">
        <f>COUNTIF($F77:$AJ80,"=П")</f>
        <v>0</v>
      </c>
      <c r="AX77" s="241">
        <f>COUNTIF($F77:$AJ80,"=ПР")</f>
        <v>0</v>
      </c>
      <c r="AY77" s="315">
        <f t="shared" ref="AY77" si="77">COUNTIF($F77:$AJ80,"=ІН")</f>
        <v>0</v>
      </c>
      <c r="AZ77" s="316">
        <f>COUNTIF($F77:$AJ80,"=НЗ")</f>
        <v>0</v>
      </c>
      <c r="BA77" s="318" t="str">
        <f>IF(C77&gt;1,Графік!$P$36,"")</f>
        <v/>
      </c>
    </row>
    <row r="78" spans="1:53" ht="15" customHeight="1" x14ac:dyDescent="0.2">
      <c r="A78" s="293"/>
      <c r="B78" s="296"/>
      <c r="C78" s="299"/>
      <c r="D78" s="325"/>
      <c r="E78" s="146"/>
      <c r="F78" s="96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8"/>
      <c r="AK78" s="321"/>
      <c r="AL78" s="279"/>
      <c r="AM78" s="305"/>
      <c r="AN78" s="308"/>
      <c r="AO78" s="311"/>
      <c r="AP78" s="311"/>
      <c r="AQ78" s="311"/>
      <c r="AR78" s="241"/>
      <c r="AS78" s="241"/>
      <c r="AT78" s="241"/>
      <c r="AU78" s="241"/>
      <c r="AV78" s="241"/>
      <c r="AW78" s="241"/>
      <c r="AX78" s="241"/>
      <c r="AY78" s="316"/>
      <c r="AZ78" s="316"/>
      <c r="BA78" s="319"/>
    </row>
    <row r="79" spans="1:53" ht="15" customHeight="1" x14ac:dyDescent="0.2">
      <c r="A79" s="293"/>
      <c r="B79" s="296"/>
      <c r="C79" s="299"/>
      <c r="D79" s="325"/>
      <c r="E79" s="146"/>
      <c r="F79" s="100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 t="str">
        <f t="shared" ref="AH79:AJ87" si="78">IF(AH80&gt;0,"НУ","")</f>
        <v/>
      </c>
      <c r="AI79" s="101" t="str">
        <f t="shared" si="78"/>
        <v/>
      </c>
      <c r="AJ79" s="130" t="str">
        <f t="shared" si="78"/>
        <v/>
      </c>
      <c r="AK79" s="321"/>
      <c r="AL79" s="279"/>
      <c r="AM79" s="305"/>
      <c r="AN79" s="308"/>
      <c r="AO79" s="311"/>
      <c r="AP79" s="311"/>
      <c r="AQ79" s="311"/>
      <c r="AR79" s="241"/>
      <c r="AS79" s="241"/>
      <c r="AT79" s="241"/>
      <c r="AU79" s="241"/>
      <c r="AV79" s="241"/>
      <c r="AW79" s="241"/>
      <c r="AX79" s="241"/>
      <c r="AY79" s="316"/>
      <c r="AZ79" s="316"/>
      <c r="BA79" s="319"/>
    </row>
    <row r="80" spans="1:53" ht="15" customHeight="1" thickBot="1" x14ac:dyDescent="0.25">
      <c r="A80" s="294"/>
      <c r="B80" s="297"/>
      <c r="C80" s="300"/>
      <c r="D80" s="326"/>
      <c r="E80" s="147"/>
      <c r="F80" s="105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7"/>
      <c r="AK80" s="322"/>
      <c r="AL80" s="280"/>
      <c r="AM80" s="306"/>
      <c r="AN80" s="309"/>
      <c r="AO80" s="312"/>
      <c r="AP80" s="312"/>
      <c r="AQ80" s="312"/>
      <c r="AR80" s="242"/>
      <c r="AS80" s="242"/>
      <c r="AT80" s="242"/>
      <c r="AU80" s="242"/>
      <c r="AV80" s="242"/>
      <c r="AW80" s="242"/>
      <c r="AX80" s="242"/>
      <c r="AY80" s="317"/>
      <c r="AZ80" s="317"/>
      <c r="BA80" s="320"/>
    </row>
    <row r="81" spans="1:53" ht="15" customHeight="1" x14ac:dyDescent="0.2">
      <c r="A81" s="292">
        <v>19</v>
      </c>
      <c r="B81" s="295" t="str">
        <f>IFERROR(VLOOKUP($C81,Списки!$A$1:$C$4003,2,0),"")</f>
        <v/>
      </c>
      <c r="C81" s="323"/>
      <c r="D81" s="324" t="str">
        <f>IFERROR(VLOOKUP($C81,Списки!$A$1:$C$4003,3,0),"")</f>
        <v/>
      </c>
      <c r="E81" s="145"/>
      <c r="F81" s="92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  <c r="AI81" s="124"/>
      <c r="AJ81" s="125"/>
      <c r="AK81" s="321">
        <f ca="1">SUMIF($F81:$AJ84,"Р",$F82:$AJ82)</f>
        <v>0</v>
      </c>
      <c r="AL81" s="279">
        <f ca="1">SUMIF($F83:$AJ84,"НУ",$F84:$AJ84)</f>
        <v>0</v>
      </c>
      <c r="AM81" s="305">
        <f ca="1">SUMIF(F81:AJ84,"РВ",F82:AJ82)</f>
        <v>0</v>
      </c>
      <c r="AN81" s="308">
        <f ca="1">AK81+AL81+AM81</f>
        <v>0</v>
      </c>
      <c r="AO81" s="310">
        <f t="shared" ref="AO81" si="79">COUNTIF($F81:$AJ84,"=Р")</f>
        <v>0</v>
      </c>
      <c r="AP81" s="311">
        <f>COUNTIF($F81:$AJ84,"=ВВ")</f>
        <v>0</v>
      </c>
      <c r="AQ81" s="311">
        <f>COUNTIF($F81:$AJ84,"=В")</f>
        <v>0</v>
      </c>
      <c r="AR81" s="241">
        <f>COUNTIF($F81:$AJ84,"=НА")</f>
        <v>0</v>
      </c>
      <c r="AS81" s="241">
        <f>COUNTIF(F81:AJ84,"=ТН")</f>
        <v>0</v>
      </c>
      <c r="AT81" s="241">
        <f>COUNTIF($F81:$AJ84,"=ВД")</f>
        <v>0</v>
      </c>
      <c r="AU81" s="241">
        <f>COUNTIF($F81:$AJ84,"=ВП")</f>
        <v>0</v>
      </c>
      <c r="AV81" s="241">
        <f>COUNTIF($F81:$AJ84,"=ДД")</f>
        <v>0</v>
      </c>
      <c r="AW81" s="241">
        <f>COUNTIF($F81:$AJ84,"=П")</f>
        <v>0</v>
      </c>
      <c r="AX81" s="241">
        <f>COUNTIF($F81:$AJ84,"=ПР")</f>
        <v>0</v>
      </c>
      <c r="AY81" s="315">
        <f t="shared" ref="AY81" si="80">COUNTIF($F81:$AJ84,"=ІН")</f>
        <v>0</v>
      </c>
      <c r="AZ81" s="316">
        <f>COUNTIF($F81:$AJ84,"=НЗ")</f>
        <v>0</v>
      </c>
      <c r="BA81" s="318" t="str">
        <f>IF(C81&gt;1,Графік!$P$36,"")</f>
        <v/>
      </c>
    </row>
    <row r="82" spans="1:53" ht="15" customHeight="1" x14ac:dyDescent="0.2">
      <c r="A82" s="293"/>
      <c r="B82" s="296"/>
      <c r="C82" s="299"/>
      <c r="D82" s="325"/>
      <c r="E82" s="146"/>
      <c r="F82" s="96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8"/>
      <c r="AK82" s="321"/>
      <c r="AL82" s="279"/>
      <c r="AM82" s="305"/>
      <c r="AN82" s="308"/>
      <c r="AO82" s="311"/>
      <c r="AP82" s="311"/>
      <c r="AQ82" s="311"/>
      <c r="AR82" s="241"/>
      <c r="AS82" s="241"/>
      <c r="AT82" s="241"/>
      <c r="AU82" s="241"/>
      <c r="AV82" s="241"/>
      <c r="AW82" s="241"/>
      <c r="AX82" s="241"/>
      <c r="AY82" s="316"/>
      <c r="AZ82" s="316"/>
      <c r="BA82" s="319"/>
    </row>
    <row r="83" spans="1:53" ht="15" customHeight="1" x14ac:dyDescent="0.2">
      <c r="A83" s="293"/>
      <c r="B83" s="296"/>
      <c r="C83" s="299"/>
      <c r="D83" s="325"/>
      <c r="E83" s="146"/>
      <c r="F83" s="100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 t="str">
        <f t="shared" si="78"/>
        <v/>
      </c>
      <c r="AI83" s="101" t="str">
        <f t="shared" si="78"/>
        <v/>
      </c>
      <c r="AJ83" s="130" t="str">
        <f t="shared" si="78"/>
        <v/>
      </c>
      <c r="AK83" s="321"/>
      <c r="AL83" s="279"/>
      <c r="AM83" s="305"/>
      <c r="AN83" s="308"/>
      <c r="AO83" s="311"/>
      <c r="AP83" s="311"/>
      <c r="AQ83" s="311"/>
      <c r="AR83" s="241"/>
      <c r="AS83" s="241"/>
      <c r="AT83" s="241"/>
      <c r="AU83" s="241"/>
      <c r="AV83" s="241"/>
      <c r="AW83" s="241"/>
      <c r="AX83" s="241"/>
      <c r="AY83" s="316"/>
      <c r="AZ83" s="316"/>
      <c r="BA83" s="319"/>
    </row>
    <row r="84" spans="1:53" ht="15" customHeight="1" thickBot="1" x14ac:dyDescent="0.25">
      <c r="A84" s="294"/>
      <c r="B84" s="297"/>
      <c r="C84" s="300"/>
      <c r="D84" s="326"/>
      <c r="E84" s="147"/>
      <c r="F84" s="105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7"/>
      <c r="AK84" s="322"/>
      <c r="AL84" s="280"/>
      <c r="AM84" s="306"/>
      <c r="AN84" s="309"/>
      <c r="AO84" s="312"/>
      <c r="AP84" s="312"/>
      <c r="AQ84" s="312"/>
      <c r="AR84" s="242"/>
      <c r="AS84" s="242"/>
      <c r="AT84" s="242"/>
      <c r="AU84" s="242"/>
      <c r="AV84" s="242"/>
      <c r="AW84" s="242"/>
      <c r="AX84" s="242"/>
      <c r="AY84" s="317"/>
      <c r="AZ84" s="317"/>
      <c r="BA84" s="320"/>
    </row>
    <row r="85" spans="1:53" ht="15" customHeight="1" x14ac:dyDescent="0.2">
      <c r="A85" s="292">
        <v>20</v>
      </c>
      <c r="B85" s="295" t="str">
        <f>IFERROR(VLOOKUP($C85,Списки!$A$1:$C$4003,2,0),"")</f>
        <v/>
      </c>
      <c r="C85" s="323"/>
      <c r="D85" s="324" t="str">
        <f>IFERROR(VLOOKUP($C85,Списки!$A$1:$C$4003,3,0),"")</f>
        <v/>
      </c>
      <c r="E85" s="145"/>
      <c r="F85" s="92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  <c r="AJ85" s="125"/>
      <c r="AK85" s="321">
        <f ca="1">SUMIF($F85:$AJ88,"Р",$F86:$AJ86)</f>
        <v>0</v>
      </c>
      <c r="AL85" s="279">
        <f ca="1">SUMIF($F87:$AJ88,"НУ",$F88:$AJ88)</f>
        <v>0</v>
      </c>
      <c r="AM85" s="305">
        <f ca="1">SUMIF(F85:AJ88,"РВ",F86:AJ86)</f>
        <v>0</v>
      </c>
      <c r="AN85" s="308">
        <f ca="1">AK85+AL85+AM85</f>
        <v>0</v>
      </c>
      <c r="AO85" s="310">
        <f t="shared" ref="AO85" si="81">COUNTIF($F85:$AJ88,"=Р")</f>
        <v>0</v>
      </c>
      <c r="AP85" s="311">
        <f>COUNTIF($F85:$AJ88,"=ВВ")</f>
        <v>0</v>
      </c>
      <c r="AQ85" s="311">
        <f>COUNTIF($F85:$AJ88,"=В")</f>
        <v>0</v>
      </c>
      <c r="AR85" s="241">
        <f>COUNTIF($F85:$AJ88,"=НА")</f>
        <v>0</v>
      </c>
      <c r="AS85" s="241">
        <f>COUNTIF(F85:AJ88,"=ТН")</f>
        <v>0</v>
      </c>
      <c r="AT85" s="241">
        <f>COUNTIF($F85:$AJ88,"=ВД")</f>
        <v>0</v>
      </c>
      <c r="AU85" s="241">
        <f>COUNTIF($F85:$AJ88,"=ВП")</f>
        <v>0</v>
      </c>
      <c r="AV85" s="241">
        <f>COUNTIF($F85:$AJ88,"=ДД")</f>
        <v>0</v>
      </c>
      <c r="AW85" s="241">
        <f>COUNTIF($F85:$AJ88,"=П")</f>
        <v>0</v>
      </c>
      <c r="AX85" s="241">
        <f>COUNTIF($F85:$AJ88,"=ПР")</f>
        <v>0</v>
      </c>
      <c r="AY85" s="315">
        <f t="shared" ref="AY85" si="82">COUNTIF($F85:$AJ88,"=ІН")</f>
        <v>0</v>
      </c>
      <c r="AZ85" s="316">
        <f>COUNTIF($F85:$AJ88,"=НЗ")</f>
        <v>0</v>
      </c>
      <c r="BA85" s="318" t="str">
        <f>IF(C85&gt;1,Графік!$P$36,"")</f>
        <v/>
      </c>
    </row>
    <row r="86" spans="1:53" ht="15" customHeight="1" x14ac:dyDescent="0.2">
      <c r="A86" s="293"/>
      <c r="B86" s="296"/>
      <c r="C86" s="299"/>
      <c r="D86" s="325"/>
      <c r="E86" s="146"/>
      <c r="F86" s="96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  <c r="AA86" s="97"/>
      <c r="AB86" s="97"/>
      <c r="AC86" s="97"/>
      <c r="AD86" s="97"/>
      <c r="AE86" s="97"/>
      <c r="AF86" s="97"/>
      <c r="AG86" s="97"/>
      <c r="AH86" s="97"/>
      <c r="AI86" s="97"/>
      <c r="AJ86" s="98"/>
      <c r="AK86" s="321"/>
      <c r="AL86" s="279"/>
      <c r="AM86" s="305"/>
      <c r="AN86" s="308"/>
      <c r="AO86" s="311"/>
      <c r="AP86" s="311"/>
      <c r="AQ86" s="311"/>
      <c r="AR86" s="241"/>
      <c r="AS86" s="241"/>
      <c r="AT86" s="241"/>
      <c r="AU86" s="241"/>
      <c r="AV86" s="241"/>
      <c r="AW86" s="241"/>
      <c r="AX86" s="241"/>
      <c r="AY86" s="316"/>
      <c r="AZ86" s="316"/>
      <c r="BA86" s="319"/>
    </row>
    <row r="87" spans="1:53" ht="15" customHeight="1" x14ac:dyDescent="0.2">
      <c r="A87" s="293"/>
      <c r="B87" s="296"/>
      <c r="C87" s="299"/>
      <c r="D87" s="325"/>
      <c r="E87" s="146"/>
      <c r="F87" s="100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 t="str">
        <f t="shared" si="78"/>
        <v/>
      </c>
      <c r="AI87" s="101" t="str">
        <f t="shared" si="78"/>
        <v/>
      </c>
      <c r="AJ87" s="130" t="str">
        <f t="shared" si="78"/>
        <v/>
      </c>
      <c r="AK87" s="321"/>
      <c r="AL87" s="279"/>
      <c r="AM87" s="305"/>
      <c r="AN87" s="308"/>
      <c r="AO87" s="311"/>
      <c r="AP87" s="311"/>
      <c r="AQ87" s="311"/>
      <c r="AR87" s="241"/>
      <c r="AS87" s="241"/>
      <c r="AT87" s="241"/>
      <c r="AU87" s="241"/>
      <c r="AV87" s="241"/>
      <c r="AW87" s="241"/>
      <c r="AX87" s="241"/>
      <c r="AY87" s="316"/>
      <c r="AZ87" s="316"/>
      <c r="BA87" s="319"/>
    </row>
    <row r="88" spans="1:53" ht="15" customHeight="1" thickBot="1" x14ac:dyDescent="0.25">
      <c r="A88" s="294"/>
      <c r="B88" s="297"/>
      <c r="C88" s="300"/>
      <c r="D88" s="326"/>
      <c r="E88" s="147"/>
      <c r="F88" s="105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  <c r="AA88" s="106"/>
      <c r="AB88" s="106"/>
      <c r="AC88" s="106"/>
      <c r="AD88" s="106"/>
      <c r="AE88" s="106"/>
      <c r="AF88" s="106"/>
      <c r="AG88" s="106"/>
      <c r="AH88" s="106"/>
      <c r="AI88" s="106"/>
      <c r="AJ88" s="107"/>
      <c r="AK88" s="322"/>
      <c r="AL88" s="280"/>
      <c r="AM88" s="306"/>
      <c r="AN88" s="309"/>
      <c r="AO88" s="312"/>
      <c r="AP88" s="312"/>
      <c r="AQ88" s="312"/>
      <c r="AR88" s="242"/>
      <c r="AS88" s="242"/>
      <c r="AT88" s="242"/>
      <c r="AU88" s="242"/>
      <c r="AV88" s="242"/>
      <c r="AW88" s="242"/>
      <c r="AX88" s="242"/>
      <c r="AY88" s="317"/>
      <c r="AZ88" s="317"/>
      <c r="BA88" s="320"/>
    </row>
    <row r="89" spans="1:53" ht="27" customHeight="1" thickBot="1" x14ac:dyDescent="0.25">
      <c r="A89" s="335" t="s">
        <v>496</v>
      </c>
      <c r="B89" s="336"/>
      <c r="C89" s="336"/>
      <c r="D89" s="336"/>
      <c r="E89" s="337"/>
      <c r="F89" s="218" t="str">
        <f>IF(COUNTIF(F$9:F$88,"Р")=0,"-",COUNTIF(F$9:F$88,"Р"))</f>
        <v>-</v>
      </c>
      <c r="G89" s="218" t="str">
        <f t="shared" ref="G89:AJ89" si="83">IF(COUNTIF(G$9:G$88,"Р")=0,"-",COUNTIF(G$9:G$88,"Р"))</f>
        <v>-</v>
      </c>
      <c r="H89" s="218" t="str">
        <f t="shared" si="83"/>
        <v>-</v>
      </c>
      <c r="I89" s="218" t="str">
        <f t="shared" si="83"/>
        <v>-</v>
      </c>
      <c r="J89" s="218" t="str">
        <f t="shared" si="83"/>
        <v>-</v>
      </c>
      <c r="K89" s="218" t="str">
        <f t="shared" si="83"/>
        <v>-</v>
      </c>
      <c r="L89" s="218" t="str">
        <f t="shared" si="83"/>
        <v>-</v>
      </c>
      <c r="M89" s="218" t="str">
        <f t="shared" si="83"/>
        <v>-</v>
      </c>
      <c r="N89" s="218" t="str">
        <f t="shared" si="83"/>
        <v>-</v>
      </c>
      <c r="O89" s="218" t="str">
        <f t="shared" si="83"/>
        <v>-</v>
      </c>
      <c r="P89" s="218" t="str">
        <f t="shared" si="83"/>
        <v>-</v>
      </c>
      <c r="Q89" s="218" t="str">
        <f t="shared" si="83"/>
        <v>-</v>
      </c>
      <c r="R89" s="218" t="str">
        <f t="shared" si="83"/>
        <v>-</v>
      </c>
      <c r="S89" s="218" t="str">
        <f t="shared" si="83"/>
        <v>-</v>
      </c>
      <c r="T89" s="218" t="str">
        <f t="shared" si="83"/>
        <v>-</v>
      </c>
      <c r="U89" s="218" t="str">
        <f t="shared" si="83"/>
        <v>-</v>
      </c>
      <c r="V89" s="218" t="str">
        <f t="shared" si="83"/>
        <v>-</v>
      </c>
      <c r="W89" s="218" t="str">
        <f t="shared" si="83"/>
        <v>-</v>
      </c>
      <c r="X89" s="218" t="str">
        <f t="shared" si="83"/>
        <v>-</v>
      </c>
      <c r="Y89" s="218" t="str">
        <f t="shared" si="83"/>
        <v>-</v>
      </c>
      <c r="Z89" s="218" t="str">
        <f t="shared" si="83"/>
        <v>-</v>
      </c>
      <c r="AA89" s="218" t="str">
        <f t="shared" si="83"/>
        <v>-</v>
      </c>
      <c r="AB89" s="218" t="str">
        <f t="shared" si="83"/>
        <v>-</v>
      </c>
      <c r="AC89" s="218" t="str">
        <f t="shared" si="83"/>
        <v>-</v>
      </c>
      <c r="AD89" s="218" t="str">
        <f t="shared" si="83"/>
        <v>-</v>
      </c>
      <c r="AE89" s="218" t="str">
        <f t="shared" si="83"/>
        <v>-</v>
      </c>
      <c r="AF89" s="218" t="str">
        <f t="shared" si="83"/>
        <v>-</v>
      </c>
      <c r="AG89" s="218" t="str">
        <f t="shared" si="83"/>
        <v>-</v>
      </c>
      <c r="AH89" s="218" t="str">
        <f t="shared" si="83"/>
        <v>-</v>
      </c>
      <c r="AI89" s="218" t="str">
        <f t="shared" si="83"/>
        <v>-</v>
      </c>
      <c r="AJ89" s="218" t="str">
        <f t="shared" si="83"/>
        <v>-</v>
      </c>
      <c r="AK89" s="229" t="str">
        <f ca="1">IF(SUM(AK$9:AK$88)&gt;0,SUM(AK$9:AK$88),"-")</f>
        <v>-</v>
      </c>
      <c r="AL89" s="219" t="str">
        <f t="shared" ref="AL89:BA89" ca="1" si="84">IF(SUM(AL$9:AL$88)&gt;0,SUM(AL$9:AL$88),"-")</f>
        <v>-</v>
      </c>
      <c r="AM89" s="219" t="str">
        <f t="shared" ca="1" si="84"/>
        <v>-</v>
      </c>
      <c r="AN89" s="230" t="str">
        <f t="shared" ca="1" si="84"/>
        <v>-</v>
      </c>
      <c r="AO89" s="220" t="str">
        <f t="shared" si="84"/>
        <v>-</v>
      </c>
      <c r="AP89" s="220">
        <f t="shared" si="84"/>
        <v>136</v>
      </c>
      <c r="AQ89" s="220" t="str">
        <f t="shared" si="84"/>
        <v>-</v>
      </c>
      <c r="AR89" s="220" t="str">
        <f t="shared" si="84"/>
        <v>-</v>
      </c>
      <c r="AS89" s="220" t="str">
        <f t="shared" si="84"/>
        <v>-</v>
      </c>
      <c r="AT89" s="220" t="str">
        <f t="shared" si="84"/>
        <v>-</v>
      </c>
      <c r="AU89" s="220" t="str">
        <f t="shared" si="84"/>
        <v>-</v>
      </c>
      <c r="AV89" s="220" t="str">
        <f t="shared" si="84"/>
        <v>-</v>
      </c>
      <c r="AW89" s="220" t="str">
        <f t="shared" si="84"/>
        <v>-</v>
      </c>
      <c r="AX89" s="220" t="str">
        <f t="shared" si="84"/>
        <v>-</v>
      </c>
      <c r="AY89" s="220">
        <f t="shared" si="84"/>
        <v>340</v>
      </c>
      <c r="AZ89" s="220" t="str">
        <f t="shared" si="84"/>
        <v>-</v>
      </c>
      <c r="BA89" s="221">
        <f t="shared" si="84"/>
        <v>2560</v>
      </c>
    </row>
    <row r="90" spans="1:53" ht="27" customHeight="1" thickBot="1" x14ac:dyDescent="0.25">
      <c r="A90" s="335" t="s">
        <v>85</v>
      </c>
      <c r="B90" s="336"/>
      <c r="C90" s="336"/>
      <c r="D90" s="336"/>
      <c r="E90" s="337"/>
      <c r="F90" s="218" t="str">
        <f>IF(COUNTIF(F$9:F$88,"РВ")=0,"-",COUNTIF(F$9:F$88,"РВ"))</f>
        <v>-</v>
      </c>
      <c r="G90" s="218" t="str">
        <f t="shared" ref="G90:AJ90" si="85">IF(COUNTIF(G$9:G$88,"РВ")=0,"-",COUNTIF(G$9:G$88,"РВ"))</f>
        <v>-</v>
      </c>
      <c r="H90" s="218" t="str">
        <f t="shared" si="85"/>
        <v>-</v>
      </c>
      <c r="I90" s="218" t="str">
        <f t="shared" si="85"/>
        <v>-</v>
      </c>
      <c r="J90" s="218" t="str">
        <f t="shared" si="85"/>
        <v>-</v>
      </c>
      <c r="K90" s="218" t="str">
        <f t="shared" si="85"/>
        <v>-</v>
      </c>
      <c r="L90" s="218" t="str">
        <f t="shared" si="85"/>
        <v>-</v>
      </c>
      <c r="M90" s="218" t="str">
        <f t="shared" si="85"/>
        <v>-</v>
      </c>
      <c r="N90" s="218" t="str">
        <f t="shared" si="85"/>
        <v>-</v>
      </c>
      <c r="O90" s="218" t="str">
        <f t="shared" si="85"/>
        <v>-</v>
      </c>
      <c r="P90" s="218" t="str">
        <f t="shared" si="85"/>
        <v>-</v>
      </c>
      <c r="Q90" s="218" t="str">
        <f t="shared" si="85"/>
        <v>-</v>
      </c>
      <c r="R90" s="218" t="str">
        <f t="shared" si="85"/>
        <v>-</v>
      </c>
      <c r="S90" s="218" t="str">
        <f t="shared" si="85"/>
        <v>-</v>
      </c>
      <c r="T90" s="218" t="str">
        <f t="shared" si="85"/>
        <v>-</v>
      </c>
      <c r="U90" s="218" t="str">
        <f t="shared" si="85"/>
        <v>-</v>
      </c>
      <c r="V90" s="218" t="str">
        <f t="shared" si="85"/>
        <v>-</v>
      </c>
      <c r="W90" s="218" t="str">
        <f t="shared" si="85"/>
        <v>-</v>
      </c>
      <c r="X90" s="218" t="str">
        <f t="shared" si="85"/>
        <v>-</v>
      </c>
      <c r="Y90" s="218" t="str">
        <f t="shared" si="85"/>
        <v>-</v>
      </c>
      <c r="Z90" s="218" t="str">
        <f t="shared" si="85"/>
        <v>-</v>
      </c>
      <c r="AA90" s="218" t="str">
        <f t="shared" si="85"/>
        <v>-</v>
      </c>
      <c r="AB90" s="218" t="str">
        <f t="shared" si="85"/>
        <v>-</v>
      </c>
      <c r="AC90" s="218" t="str">
        <f t="shared" si="85"/>
        <v>-</v>
      </c>
      <c r="AD90" s="218" t="str">
        <f t="shared" si="85"/>
        <v>-</v>
      </c>
      <c r="AE90" s="218" t="str">
        <f t="shared" si="85"/>
        <v>-</v>
      </c>
      <c r="AF90" s="218" t="str">
        <f t="shared" si="85"/>
        <v>-</v>
      </c>
      <c r="AG90" s="218" t="str">
        <f t="shared" si="85"/>
        <v>-</v>
      </c>
      <c r="AH90" s="218" t="str">
        <f t="shared" si="85"/>
        <v>-</v>
      </c>
      <c r="AI90" s="218" t="str">
        <f t="shared" si="85"/>
        <v>-</v>
      </c>
      <c r="AJ90" s="218" t="str">
        <f t="shared" si="85"/>
        <v>-</v>
      </c>
      <c r="AK90" s="231"/>
      <c r="AL90" s="231"/>
      <c r="AM90" s="231"/>
      <c r="AN90" s="231"/>
      <c r="AO90" s="231"/>
      <c r="AP90" s="231"/>
      <c r="AQ90" s="231"/>
      <c r="AR90" s="231"/>
      <c r="AS90" s="231"/>
      <c r="AT90" s="231"/>
      <c r="AU90" s="231"/>
      <c r="AV90" s="231"/>
      <c r="AW90" s="231"/>
      <c r="AX90" s="231"/>
      <c r="AY90" s="231"/>
      <c r="AZ90" s="231"/>
      <c r="BA90" s="232"/>
    </row>
    <row r="91" spans="1:53" ht="27" customHeight="1" thickBot="1" x14ac:dyDescent="0.25">
      <c r="A91" s="335" t="s">
        <v>84</v>
      </c>
      <c r="B91" s="336"/>
      <c r="C91" s="336"/>
      <c r="D91" s="336"/>
      <c r="E91" s="336"/>
      <c r="F91" s="218" t="str">
        <f>IF(COUNTIF(F$9:F$88,"НУ")=0,"-",COUNTIF(F$9:F$88,"НУ"))</f>
        <v>-</v>
      </c>
      <c r="G91" s="218" t="str">
        <f t="shared" ref="G91:AJ91" si="86">IF(COUNTIF(G$9:G$88,"НУ")=0,"-",COUNTIF(G$9:G$88,"НУ"))</f>
        <v>-</v>
      </c>
      <c r="H91" s="218" t="str">
        <f t="shared" si="86"/>
        <v>-</v>
      </c>
      <c r="I91" s="218" t="str">
        <f t="shared" si="86"/>
        <v>-</v>
      </c>
      <c r="J91" s="218" t="str">
        <f t="shared" si="86"/>
        <v>-</v>
      </c>
      <c r="K91" s="218" t="str">
        <f t="shared" si="86"/>
        <v>-</v>
      </c>
      <c r="L91" s="218" t="str">
        <f t="shared" si="86"/>
        <v>-</v>
      </c>
      <c r="M91" s="218" t="str">
        <f t="shared" si="86"/>
        <v>-</v>
      </c>
      <c r="N91" s="218" t="str">
        <f t="shared" si="86"/>
        <v>-</v>
      </c>
      <c r="O91" s="218" t="str">
        <f t="shared" si="86"/>
        <v>-</v>
      </c>
      <c r="P91" s="218" t="str">
        <f t="shared" si="86"/>
        <v>-</v>
      </c>
      <c r="Q91" s="218" t="str">
        <f t="shared" si="86"/>
        <v>-</v>
      </c>
      <c r="R91" s="218" t="str">
        <f t="shared" si="86"/>
        <v>-</v>
      </c>
      <c r="S91" s="218" t="str">
        <f t="shared" si="86"/>
        <v>-</v>
      </c>
      <c r="T91" s="218" t="str">
        <f t="shared" si="86"/>
        <v>-</v>
      </c>
      <c r="U91" s="218" t="str">
        <f t="shared" si="86"/>
        <v>-</v>
      </c>
      <c r="V91" s="218" t="str">
        <f t="shared" si="86"/>
        <v>-</v>
      </c>
      <c r="W91" s="218" t="str">
        <f t="shared" si="86"/>
        <v>-</v>
      </c>
      <c r="X91" s="218" t="str">
        <f t="shared" si="86"/>
        <v>-</v>
      </c>
      <c r="Y91" s="218" t="str">
        <f t="shared" si="86"/>
        <v>-</v>
      </c>
      <c r="Z91" s="218" t="str">
        <f t="shared" si="86"/>
        <v>-</v>
      </c>
      <c r="AA91" s="218" t="str">
        <f t="shared" si="86"/>
        <v>-</v>
      </c>
      <c r="AB91" s="218" t="str">
        <f t="shared" si="86"/>
        <v>-</v>
      </c>
      <c r="AC91" s="218" t="str">
        <f t="shared" si="86"/>
        <v>-</v>
      </c>
      <c r="AD91" s="218" t="str">
        <f t="shared" si="86"/>
        <v>-</v>
      </c>
      <c r="AE91" s="218" t="str">
        <f t="shared" si="86"/>
        <v>-</v>
      </c>
      <c r="AF91" s="218" t="str">
        <f t="shared" si="86"/>
        <v>-</v>
      </c>
      <c r="AG91" s="218" t="str">
        <f t="shared" si="86"/>
        <v>-</v>
      </c>
      <c r="AH91" s="218" t="str">
        <f t="shared" si="86"/>
        <v>-</v>
      </c>
      <c r="AI91" s="218" t="str">
        <f t="shared" si="86"/>
        <v>-</v>
      </c>
      <c r="AJ91" s="218" t="str">
        <f t="shared" si="86"/>
        <v>-</v>
      </c>
      <c r="AK91" s="231"/>
      <c r="AL91" s="231"/>
      <c r="AM91" s="231"/>
      <c r="AN91" s="231"/>
      <c r="AO91" s="231"/>
      <c r="AP91" s="231"/>
      <c r="AQ91" s="231"/>
      <c r="AR91" s="231"/>
      <c r="AS91" s="231"/>
      <c r="AT91" s="231"/>
      <c r="AU91" s="231"/>
      <c r="AV91" s="231"/>
      <c r="AW91" s="231"/>
      <c r="AX91" s="231"/>
      <c r="AY91" s="231"/>
      <c r="AZ91" s="231"/>
      <c r="BA91" s="232"/>
    </row>
    <row r="92" spans="1:53" ht="27" customHeight="1" thickBot="1" x14ac:dyDescent="0.25">
      <c r="A92" s="338" t="s">
        <v>640</v>
      </c>
      <c r="B92" s="339"/>
      <c r="C92" s="339"/>
      <c r="D92" s="339"/>
      <c r="E92" s="339"/>
      <c r="F92" s="222">
        <f>IF(COUNTIF(F$9:F$88,"ВВ"),"-",IF(COUNTIF(F$9:F$88,"НЗ")+COUNTIF(F$9:F$88,"ТН")+COUNTIF(F$9:F$88,"ПР")+COUNTIF(F$9:F$88,"П")+COUNTIF(F$9:F$88,"В")+COUNTIF(F$9:F$88,"НА")+COUNTIF(F$9:F$88,"ВД")+COUNTIF(F$9:F$88,"ВП")+COUNTIF(F$9:F$88,"ДД")+COUNTIF(F$9:F$88,"ІН")=0,"-",COUNTIF(F$9:F$88,"НЗ")+COUNTIF(F$9:F$88,"ТН")+COUNTIF(F$9:F$88,"ПР")+COUNTIF(F$9:F$88,"П")+COUNTIF(F$9:F$88,"В")+COUNTIF(F$9:F$88,"НА")+COUNTIF(F$9:F$88,"ВД")+COUNTIF(F$9:F$88,"ВП")+COUNTIF(F$9:F$88,"ДД")+COUNTIF(F$9:F$88,"ІН")))</f>
        <v>17</v>
      </c>
      <c r="G92" s="222" t="str">
        <f t="shared" ref="G92:AJ92" si="87">IF(COUNTIF(G$9:G$88,"ВВ"),"-",IF(COUNTIF(G$9:G$88,"НЗ")+COUNTIF(G$9:G$88,"ТН")+COUNTIF(G$9:G$88,"ПР")+COUNTIF(G$9:G$88,"П")+COUNTIF(G$9:G$88,"В")+COUNTIF(G$9:G$88,"НА")+COUNTIF(G$9:G$88,"ВД")+COUNTIF(G$9:G$88,"ВП")+COUNTIF(G$9:G$88,"ДД")+COUNTIF(G$9:G$88,"ІН")=0,"-",COUNTIF(G$9:G$88,"НЗ")+COUNTIF(G$9:G$88,"ТН")+COUNTIF(G$9:G$88,"ПР")+COUNTIF(G$9:G$88,"П")+COUNTIF(G$9:G$88,"В")+COUNTIF(G$9:G$88,"НА")+COUNTIF(G$9:G$88,"ВД")+COUNTIF(G$9:G$88,"ВП")+COUNTIF(G$9:G$88,"ДД")+COUNTIF(G$9:G$88,"ІН")))</f>
        <v>-</v>
      </c>
      <c r="H92" s="222" t="str">
        <f t="shared" si="87"/>
        <v>-</v>
      </c>
      <c r="I92" s="222">
        <f t="shared" si="87"/>
        <v>17</v>
      </c>
      <c r="J92" s="222">
        <f t="shared" si="87"/>
        <v>17</v>
      </c>
      <c r="K92" s="222">
        <f t="shared" si="87"/>
        <v>17</v>
      </c>
      <c r="L92" s="222">
        <f t="shared" si="87"/>
        <v>17</v>
      </c>
      <c r="M92" s="222">
        <f t="shared" si="87"/>
        <v>17</v>
      </c>
      <c r="N92" s="222" t="str">
        <f t="shared" si="87"/>
        <v>-</v>
      </c>
      <c r="O92" s="222" t="str">
        <f t="shared" si="87"/>
        <v>-</v>
      </c>
      <c r="P92" s="222">
        <f t="shared" si="87"/>
        <v>17</v>
      </c>
      <c r="Q92" s="222">
        <f t="shared" si="87"/>
        <v>17</v>
      </c>
      <c r="R92" s="222">
        <f t="shared" si="87"/>
        <v>17</v>
      </c>
      <c r="S92" s="222">
        <f t="shared" si="87"/>
        <v>17</v>
      </c>
      <c r="T92" s="222">
        <f t="shared" si="87"/>
        <v>17</v>
      </c>
      <c r="U92" s="222" t="str">
        <f t="shared" si="87"/>
        <v>-</v>
      </c>
      <c r="V92" s="222" t="str">
        <f t="shared" si="87"/>
        <v>-</v>
      </c>
      <c r="W92" s="222">
        <f t="shared" si="87"/>
        <v>17</v>
      </c>
      <c r="X92" s="222">
        <f t="shared" si="87"/>
        <v>17</v>
      </c>
      <c r="Y92" s="222">
        <f t="shared" si="87"/>
        <v>17</v>
      </c>
      <c r="Z92" s="222">
        <f t="shared" si="87"/>
        <v>17</v>
      </c>
      <c r="AA92" s="222">
        <f t="shared" si="87"/>
        <v>17</v>
      </c>
      <c r="AB92" s="222" t="str">
        <f t="shared" si="87"/>
        <v>-</v>
      </c>
      <c r="AC92" s="222" t="str">
        <f t="shared" si="87"/>
        <v>-</v>
      </c>
      <c r="AD92" s="222">
        <f t="shared" si="87"/>
        <v>17</v>
      </c>
      <c r="AE92" s="222">
        <f t="shared" si="87"/>
        <v>17</v>
      </c>
      <c r="AF92" s="222">
        <f t="shared" si="87"/>
        <v>17</v>
      </c>
      <c r="AG92" s="222">
        <f t="shared" si="87"/>
        <v>17</v>
      </c>
      <c r="AH92" s="222" t="str">
        <f t="shared" si="87"/>
        <v>-</v>
      </c>
      <c r="AI92" s="222" t="str">
        <f t="shared" si="87"/>
        <v>-</v>
      </c>
      <c r="AJ92" s="222" t="str">
        <f t="shared" si="87"/>
        <v>-</v>
      </c>
      <c r="AK92" s="223"/>
      <c r="AL92" s="223"/>
      <c r="AM92" s="223"/>
      <c r="AN92" s="223"/>
      <c r="AO92" s="223"/>
      <c r="AP92" s="223"/>
      <c r="AQ92" s="223"/>
      <c r="AR92" s="223"/>
      <c r="AS92" s="223"/>
      <c r="AT92" s="223"/>
      <c r="AU92" s="223"/>
      <c r="AV92" s="223"/>
      <c r="AW92" s="223"/>
      <c r="AX92" s="223"/>
      <c r="AY92" s="223"/>
      <c r="AZ92" s="223"/>
      <c r="BA92" s="224"/>
    </row>
    <row r="93" spans="1:53" x14ac:dyDescent="0.2">
      <c r="D93" s="65"/>
    </row>
    <row r="94" spans="1:53" x14ac:dyDescent="0.2">
      <c r="A94" s="331" t="s">
        <v>62</v>
      </c>
      <c r="B94" s="331"/>
      <c r="C94" s="331"/>
      <c r="D94" s="331"/>
      <c r="E94" s="332"/>
      <c r="F94" s="332"/>
      <c r="G94" s="332"/>
      <c r="H94" s="332"/>
      <c r="I94" s="332"/>
      <c r="J94" s="332"/>
      <c r="L94" s="329"/>
      <c r="M94" s="329"/>
      <c r="N94" s="329"/>
      <c r="P94" s="330"/>
      <c r="Q94" s="330"/>
      <c r="R94" s="330"/>
      <c r="S94" s="330"/>
      <c r="T94" s="330"/>
      <c r="U94" s="111"/>
      <c r="V94" s="111"/>
      <c r="W94" s="111"/>
      <c r="X94" s="111"/>
      <c r="Y94" s="111"/>
      <c r="Z94" s="111"/>
      <c r="AA94" s="111"/>
      <c r="AB94" s="111"/>
      <c r="AC94" s="111"/>
      <c r="AD94" s="111"/>
      <c r="AE94" s="111"/>
      <c r="AF94" s="111"/>
      <c r="AG94" s="111"/>
      <c r="AH94" s="111"/>
      <c r="AI94" s="111"/>
      <c r="AJ94" s="111"/>
      <c r="AK94" s="333"/>
      <c r="AL94" s="333"/>
      <c r="AM94" s="333"/>
      <c r="AN94" s="112"/>
      <c r="AO94" s="112"/>
    </row>
    <row r="95" spans="1:53" x14ac:dyDescent="0.15">
      <c r="A95" s="78"/>
      <c r="B95" s="133"/>
      <c r="C95" s="114"/>
      <c r="D95" s="78"/>
      <c r="E95" s="334" t="s">
        <v>63</v>
      </c>
      <c r="F95" s="334"/>
      <c r="G95" s="334"/>
      <c r="H95" s="334"/>
      <c r="I95" s="334"/>
      <c r="J95" s="334"/>
      <c r="K95" s="78"/>
      <c r="L95" s="334" t="s">
        <v>64</v>
      </c>
      <c r="M95" s="334"/>
      <c r="N95" s="334"/>
      <c r="O95" s="78"/>
      <c r="P95" s="334" t="s">
        <v>65</v>
      </c>
      <c r="Q95" s="334"/>
      <c r="R95" s="334"/>
      <c r="S95" s="334"/>
      <c r="T95" s="334"/>
      <c r="U95" s="78"/>
      <c r="V95" s="78"/>
      <c r="W95" s="78"/>
      <c r="X95" s="78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78"/>
      <c r="AK95" s="78"/>
      <c r="AL95" s="115"/>
      <c r="AM95" s="78"/>
      <c r="AN95" s="116"/>
      <c r="AO95" s="116"/>
      <c r="AP95" s="78"/>
      <c r="AQ95" s="78"/>
      <c r="AR95" s="78"/>
      <c r="AS95" s="78"/>
      <c r="AT95" s="78"/>
      <c r="AU95" s="78"/>
      <c r="AV95" s="78"/>
      <c r="AW95" s="78"/>
      <c r="AX95" s="78"/>
      <c r="AY95" s="78"/>
      <c r="AZ95" s="78"/>
      <c r="BA95" s="117"/>
    </row>
    <row r="96" spans="1:53" x14ac:dyDescent="0.2">
      <c r="A96" s="118" t="s">
        <v>66</v>
      </c>
      <c r="B96" s="134"/>
      <c r="C96" s="119"/>
      <c r="E96" s="328" t="s">
        <v>67</v>
      </c>
      <c r="F96" s="328"/>
      <c r="G96" s="328"/>
      <c r="H96" s="328"/>
      <c r="I96" s="328"/>
      <c r="J96" s="328"/>
      <c r="L96" s="329"/>
      <c r="M96" s="329"/>
      <c r="N96" s="329"/>
      <c r="P96" s="330"/>
      <c r="Q96" s="330"/>
      <c r="R96" s="330"/>
      <c r="S96" s="330"/>
      <c r="T96" s="330"/>
      <c r="U96" s="111"/>
      <c r="V96" s="111"/>
      <c r="W96" s="111"/>
      <c r="X96" s="111"/>
      <c r="Y96" s="111"/>
      <c r="Z96" s="111"/>
      <c r="AA96" s="111"/>
      <c r="AB96" s="111"/>
      <c r="AC96" s="111"/>
      <c r="AD96" s="111"/>
      <c r="AE96" s="111"/>
      <c r="AF96" s="111"/>
      <c r="AG96" s="111"/>
      <c r="AH96" s="111"/>
      <c r="AI96" s="111"/>
      <c r="AJ96" s="111"/>
      <c r="AK96" s="340">
        <f ca="1">AO3</f>
        <v>43522</v>
      </c>
      <c r="AL96" s="340"/>
      <c r="AM96" s="340"/>
      <c r="AN96" s="112"/>
      <c r="AO96" s="112"/>
    </row>
    <row r="97" spans="1:53" x14ac:dyDescent="0.2">
      <c r="A97" s="78"/>
      <c r="B97" s="78"/>
      <c r="C97" s="120"/>
      <c r="D97" s="78"/>
      <c r="E97" s="334" t="s">
        <v>63</v>
      </c>
      <c r="F97" s="334"/>
      <c r="G97" s="334"/>
      <c r="H97" s="334"/>
      <c r="I97" s="334"/>
      <c r="J97" s="334"/>
      <c r="K97" s="78"/>
      <c r="L97" s="334" t="s">
        <v>64</v>
      </c>
      <c r="M97" s="334"/>
      <c r="N97" s="334"/>
      <c r="O97" s="78"/>
      <c r="P97" s="334" t="s">
        <v>65</v>
      </c>
      <c r="Q97" s="334"/>
      <c r="R97" s="334"/>
      <c r="S97" s="334"/>
      <c r="T97" s="334"/>
      <c r="U97" s="116"/>
      <c r="V97" s="116"/>
      <c r="W97" s="116"/>
      <c r="X97" s="116"/>
      <c r="Y97" s="116"/>
      <c r="Z97" s="116"/>
      <c r="AA97" s="116"/>
      <c r="AB97" s="116"/>
      <c r="AC97" s="116"/>
      <c r="AD97" s="116"/>
      <c r="AE97" s="116"/>
      <c r="AF97" s="116"/>
      <c r="AG97" s="116"/>
      <c r="AH97" s="116"/>
      <c r="AI97" s="116"/>
      <c r="AJ97" s="116"/>
      <c r="AK97" s="116"/>
      <c r="AL97" s="78"/>
      <c r="AM97" s="116"/>
      <c r="AN97" s="116"/>
      <c r="AO97" s="116"/>
      <c r="AP97" s="78"/>
      <c r="AQ97" s="78"/>
      <c r="AR97" s="78"/>
      <c r="AS97" s="78"/>
      <c r="AT97" s="78"/>
      <c r="AU97" s="78"/>
      <c r="AV97" s="78"/>
      <c r="AW97" s="78"/>
      <c r="AX97" s="78"/>
      <c r="AY97" s="78"/>
      <c r="AZ97" s="78"/>
      <c r="BA97" s="117"/>
    </row>
    <row r="99" spans="1:53" x14ac:dyDescent="0.2">
      <c r="D99" s="341" t="s">
        <v>68</v>
      </c>
      <c r="E99" s="342"/>
      <c r="F99" s="342"/>
      <c r="G99" s="342"/>
      <c r="H99" s="342"/>
      <c r="I99" s="342"/>
      <c r="J99" s="342"/>
      <c r="K99" s="342"/>
      <c r="L99" s="342"/>
      <c r="M99" s="342"/>
      <c r="N99" s="342"/>
      <c r="O99" s="342"/>
      <c r="P99" s="342"/>
      <c r="Q99" s="342"/>
      <c r="R99" s="342"/>
      <c r="S99" s="342"/>
      <c r="T99" s="342"/>
      <c r="U99" s="342"/>
      <c r="V99" s="342"/>
      <c r="W99" s="342"/>
      <c r="X99" s="342"/>
      <c r="Y99" s="342"/>
      <c r="Z99" s="342"/>
      <c r="AA99" s="342"/>
      <c r="AB99" s="342"/>
      <c r="AC99" s="342"/>
      <c r="AD99" s="342"/>
      <c r="AE99" s="342"/>
      <c r="AF99" s="342"/>
      <c r="AG99" s="342"/>
      <c r="AH99" s="342"/>
      <c r="AI99" s="342"/>
      <c r="AJ99" s="342"/>
      <c r="AK99" s="342"/>
      <c r="AL99" s="342"/>
      <c r="AM99" s="342"/>
    </row>
    <row r="100" spans="1:53" x14ac:dyDescent="0.2">
      <c r="D100" s="121" t="s">
        <v>10</v>
      </c>
      <c r="E100" s="148" t="s">
        <v>69</v>
      </c>
      <c r="F100" s="327" t="s">
        <v>70</v>
      </c>
      <c r="G100" s="327"/>
      <c r="H100" s="327"/>
      <c r="I100" s="327"/>
      <c r="J100" s="327"/>
      <c r="K100" s="327"/>
      <c r="L100" s="327"/>
      <c r="M100" s="327"/>
      <c r="N100" s="327"/>
      <c r="O100" s="327"/>
      <c r="P100" s="327"/>
      <c r="Q100" s="327"/>
      <c r="R100" s="327"/>
      <c r="S100" s="327"/>
      <c r="T100" s="327"/>
      <c r="U100" s="327"/>
      <c r="V100" s="327"/>
      <c r="W100" s="327"/>
      <c r="X100" s="327"/>
      <c r="Y100" s="327"/>
      <c r="Z100" s="327"/>
      <c r="AA100" s="327"/>
      <c r="AB100" s="327"/>
      <c r="AC100" s="327"/>
      <c r="AD100" s="327"/>
      <c r="AE100" s="327"/>
      <c r="AF100" s="327"/>
      <c r="AG100" s="327"/>
      <c r="AH100" s="327"/>
      <c r="AI100" s="327"/>
      <c r="AJ100" s="327"/>
      <c r="AK100" s="327"/>
      <c r="AL100" s="327"/>
      <c r="AM100" s="327"/>
    </row>
    <row r="101" spans="1:53" x14ac:dyDescent="0.2">
      <c r="D101" s="121" t="s">
        <v>11</v>
      </c>
      <c r="E101" s="148" t="s">
        <v>69</v>
      </c>
      <c r="F101" s="327" t="s">
        <v>71</v>
      </c>
      <c r="G101" s="327"/>
      <c r="H101" s="327"/>
      <c r="I101" s="327"/>
      <c r="J101" s="327"/>
      <c r="K101" s="327"/>
      <c r="L101" s="327"/>
      <c r="M101" s="327"/>
      <c r="N101" s="327"/>
      <c r="O101" s="327"/>
      <c r="P101" s="327"/>
      <c r="Q101" s="327"/>
      <c r="R101" s="327"/>
      <c r="S101" s="327"/>
      <c r="T101" s="327"/>
      <c r="U101" s="327"/>
      <c r="V101" s="327"/>
      <c r="W101" s="327"/>
      <c r="X101" s="327"/>
      <c r="Y101" s="327"/>
      <c r="Z101" s="327"/>
      <c r="AA101" s="327"/>
      <c r="AB101" s="327"/>
      <c r="AC101" s="327"/>
      <c r="AD101" s="327"/>
      <c r="AE101" s="327"/>
      <c r="AF101" s="327"/>
      <c r="AG101" s="327"/>
      <c r="AH101" s="327"/>
      <c r="AI101" s="327"/>
      <c r="AJ101" s="327"/>
      <c r="AK101" s="327"/>
      <c r="AL101" s="327"/>
      <c r="AM101" s="327"/>
    </row>
    <row r="102" spans="1:53" x14ac:dyDescent="0.2">
      <c r="D102" s="121" t="s">
        <v>72</v>
      </c>
      <c r="E102" s="148" t="s">
        <v>69</v>
      </c>
      <c r="F102" s="327" t="s">
        <v>73</v>
      </c>
      <c r="G102" s="327"/>
      <c r="H102" s="327"/>
      <c r="I102" s="327"/>
      <c r="J102" s="327"/>
      <c r="K102" s="327"/>
      <c r="L102" s="327"/>
      <c r="M102" s="327"/>
      <c r="N102" s="327"/>
      <c r="O102" s="327"/>
      <c r="P102" s="327"/>
      <c r="Q102" s="327"/>
      <c r="R102" s="327"/>
      <c r="S102" s="327"/>
      <c r="T102" s="327"/>
      <c r="U102" s="327"/>
      <c r="V102" s="327"/>
      <c r="W102" s="327"/>
      <c r="X102" s="327"/>
      <c r="Y102" s="327"/>
      <c r="Z102" s="327"/>
      <c r="AA102" s="327"/>
      <c r="AB102" s="327"/>
      <c r="AC102" s="327"/>
      <c r="AD102" s="327"/>
      <c r="AE102" s="327"/>
      <c r="AF102" s="327"/>
      <c r="AG102" s="327"/>
      <c r="AH102" s="327"/>
      <c r="AI102" s="327"/>
      <c r="AJ102" s="327"/>
      <c r="AK102" s="327"/>
      <c r="AL102" s="327"/>
      <c r="AM102" s="327"/>
    </row>
    <row r="103" spans="1:53" x14ac:dyDescent="0.2">
      <c r="D103" s="121" t="s">
        <v>74</v>
      </c>
      <c r="E103" s="148" t="s">
        <v>69</v>
      </c>
      <c r="F103" s="327" t="s">
        <v>75</v>
      </c>
      <c r="G103" s="327"/>
      <c r="H103" s="327"/>
      <c r="I103" s="327"/>
      <c r="J103" s="327"/>
      <c r="K103" s="327"/>
      <c r="L103" s="327"/>
      <c r="M103" s="327"/>
      <c r="N103" s="327"/>
      <c r="O103" s="327"/>
      <c r="P103" s="327"/>
      <c r="Q103" s="327"/>
      <c r="R103" s="327"/>
      <c r="S103" s="327"/>
      <c r="T103" s="327"/>
      <c r="U103" s="327"/>
      <c r="V103" s="327"/>
      <c r="W103" s="327"/>
      <c r="X103" s="327"/>
      <c r="Y103" s="327"/>
      <c r="Z103" s="327"/>
      <c r="AA103" s="327"/>
      <c r="AB103" s="327"/>
      <c r="AC103" s="327"/>
      <c r="AD103" s="327"/>
      <c r="AE103" s="327"/>
      <c r="AF103" s="327"/>
      <c r="AG103" s="327"/>
      <c r="AH103" s="327"/>
      <c r="AI103" s="327"/>
      <c r="AJ103" s="327"/>
      <c r="AK103" s="327"/>
      <c r="AL103" s="327"/>
      <c r="AM103" s="327"/>
    </row>
    <row r="104" spans="1:53" x14ac:dyDescent="0.2">
      <c r="D104" s="121" t="s">
        <v>50</v>
      </c>
      <c r="E104" s="148" t="s">
        <v>69</v>
      </c>
      <c r="F104" s="327" t="s">
        <v>76</v>
      </c>
      <c r="G104" s="327"/>
      <c r="H104" s="327"/>
      <c r="I104" s="327"/>
      <c r="J104" s="327"/>
      <c r="K104" s="327"/>
      <c r="L104" s="327"/>
      <c r="M104" s="327"/>
      <c r="N104" s="327"/>
      <c r="O104" s="327"/>
      <c r="P104" s="327"/>
      <c r="Q104" s="327"/>
      <c r="R104" s="327"/>
      <c r="S104" s="327"/>
      <c r="T104" s="327"/>
      <c r="U104" s="327"/>
      <c r="V104" s="327"/>
      <c r="W104" s="327"/>
      <c r="X104" s="327"/>
      <c r="Y104" s="327"/>
      <c r="Z104" s="327"/>
      <c r="AA104" s="327"/>
      <c r="AB104" s="327"/>
      <c r="AC104" s="327"/>
      <c r="AD104" s="327"/>
      <c r="AE104" s="327"/>
      <c r="AF104" s="327"/>
      <c r="AG104" s="327"/>
      <c r="AH104" s="327"/>
      <c r="AI104" s="327"/>
      <c r="AJ104" s="327"/>
      <c r="AK104" s="327"/>
      <c r="AL104" s="327"/>
      <c r="AM104" s="327"/>
    </row>
    <row r="105" spans="1:53" x14ac:dyDescent="0.2">
      <c r="D105" s="121" t="s">
        <v>51</v>
      </c>
      <c r="E105" s="148" t="s">
        <v>69</v>
      </c>
      <c r="F105" s="327" t="s">
        <v>77</v>
      </c>
      <c r="G105" s="327"/>
      <c r="H105" s="327"/>
      <c r="I105" s="327"/>
      <c r="J105" s="327"/>
      <c r="K105" s="327"/>
      <c r="L105" s="327"/>
      <c r="M105" s="327"/>
      <c r="N105" s="327"/>
      <c r="O105" s="327"/>
      <c r="P105" s="327"/>
      <c r="Q105" s="327"/>
      <c r="R105" s="327"/>
      <c r="S105" s="327"/>
      <c r="T105" s="327"/>
      <c r="U105" s="327"/>
      <c r="V105" s="327"/>
      <c r="W105" s="327"/>
      <c r="X105" s="327"/>
      <c r="Y105" s="327"/>
      <c r="Z105" s="327"/>
      <c r="AA105" s="327"/>
      <c r="AB105" s="327"/>
      <c r="AC105" s="327"/>
      <c r="AD105" s="327"/>
      <c r="AE105" s="327"/>
      <c r="AF105" s="327"/>
      <c r="AG105" s="327"/>
      <c r="AH105" s="327"/>
      <c r="AI105" s="327"/>
      <c r="AJ105" s="327"/>
      <c r="AK105" s="327"/>
      <c r="AL105" s="327"/>
      <c r="AM105" s="327"/>
    </row>
    <row r="106" spans="1:53" x14ac:dyDescent="0.2">
      <c r="D106" s="121" t="s">
        <v>55</v>
      </c>
      <c r="E106" s="148" t="s">
        <v>69</v>
      </c>
      <c r="F106" s="327" t="s">
        <v>42</v>
      </c>
      <c r="G106" s="327"/>
      <c r="H106" s="327"/>
      <c r="I106" s="327"/>
      <c r="J106" s="327"/>
      <c r="K106" s="327"/>
      <c r="L106" s="327"/>
      <c r="M106" s="327"/>
      <c r="N106" s="327"/>
      <c r="O106" s="327"/>
      <c r="P106" s="327"/>
      <c r="Q106" s="327"/>
      <c r="R106" s="327"/>
      <c r="S106" s="327"/>
      <c r="T106" s="327"/>
      <c r="U106" s="327"/>
      <c r="V106" s="327"/>
      <c r="W106" s="327"/>
      <c r="X106" s="327"/>
      <c r="Y106" s="327"/>
      <c r="Z106" s="327"/>
      <c r="AA106" s="327"/>
      <c r="AB106" s="327"/>
      <c r="AC106" s="327"/>
      <c r="AD106" s="327"/>
      <c r="AE106" s="327"/>
      <c r="AF106" s="327"/>
      <c r="AG106" s="327"/>
      <c r="AH106" s="327"/>
      <c r="AI106" s="327"/>
      <c r="AJ106" s="327"/>
      <c r="AK106" s="327"/>
      <c r="AL106" s="327"/>
      <c r="AM106" s="327"/>
    </row>
    <row r="107" spans="1:53" x14ac:dyDescent="0.2">
      <c r="D107" s="121" t="s">
        <v>78</v>
      </c>
      <c r="E107" s="148" t="s">
        <v>69</v>
      </c>
      <c r="F107" s="327" t="s">
        <v>79</v>
      </c>
      <c r="G107" s="327"/>
      <c r="H107" s="327"/>
      <c r="I107" s="327"/>
      <c r="J107" s="327"/>
      <c r="K107" s="327"/>
      <c r="L107" s="327"/>
      <c r="M107" s="327"/>
      <c r="N107" s="327"/>
      <c r="O107" s="327"/>
      <c r="P107" s="327"/>
      <c r="Q107" s="327"/>
      <c r="R107" s="327"/>
      <c r="S107" s="327"/>
      <c r="T107" s="327"/>
      <c r="U107" s="327"/>
      <c r="V107" s="327"/>
      <c r="W107" s="327"/>
      <c r="X107" s="327"/>
      <c r="Y107" s="327"/>
      <c r="Z107" s="327"/>
      <c r="AA107" s="327"/>
      <c r="AB107" s="327"/>
      <c r="AC107" s="327"/>
      <c r="AD107" s="327"/>
      <c r="AE107" s="327"/>
      <c r="AF107" s="327"/>
      <c r="AG107" s="327"/>
      <c r="AH107" s="327"/>
      <c r="AI107" s="327"/>
      <c r="AJ107" s="327"/>
      <c r="AK107" s="327"/>
      <c r="AL107" s="327"/>
      <c r="AM107" s="327"/>
    </row>
    <row r="108" spans="1:53" x14ac:dyDescent="0.2">
      <c r="D108" s="121" t="s">
        <v>56</v>
      </c>
      <c r="E108" s="148" t="s">
        <v>69</v>
      </c>
      <c r="F108" s="327" t="s">
        <v>80</v>
      </c>
      <c r="G108" s="327"/>
      <c r="H108" s="327"/>
      <c r="I108" s="327"/>
      <c r="J108" s="327"/>
      <c r="K108" s="327"/>
      <c r="L108" s="327"/>
      <c r="M108" s="327"/>
      <c r="N108" s="327"/>
      <c r="O108" s="327"/>
      <c r="P108" s="327"/>
      <c r="Q108" s="327"/>
      <c r="R108" s="327"/>
      <c r="S108" s="327"/>
      <c r="T108" s="327"/>
      <c r="U108" s="327"/>
      <c r="V108" s="327"/>
      <c r="W108" s="327"/>
      <c r="X108" s="327"/>
      <c r="Y108" s="327"/>
      <c r="Z108" s="327"/>
      <c r="AA108" s="327"/>
      <c r="AB108" s="327"/>
      <c r="AC108" s="327"/>
      <c r="AD108" s="327"/>
      <c r="AE108" s="327"/>
      <c r="AF108" s="327"/>
      <c r="AG108" s="327"/>
      <c r="AH108" s="327"/>
      <c r="AI108" s="327"/>
      <c r="AJ108" s="327"/>
      <c r="AK108" s="327"/>
      <c r="AL108" s="327"/>
      <c r="AM108" s="327"/>
    </row>
    <row r="109" spans="1:53" x14ac:dyDescent="0.2">
      <c r="D109" s="121" t="s">
        <v>57</v>
      </c>
      <c r="E109" s="148" t="s">
        <v>69</v>
      </c>
      <c r="F109" s="327" t="s">
        <v>81</v>
      </c>
      <c r="G109" s="327"/>
      <c r="H109" s="327"/>
      <c r="I109" s="327"/>
      <c r="J109" s="327"/>
      <c r="K109" s="327"/>
      <c r="L109" s="327"/>
      <c r="M109" s="327"/>
      <c r="N109" s="327"/>
      <c r="O109" s="327"/>
      <c r="P109" s="327"/>
      <c r="Q109" s="327"/>
      <c r="R109" s="327"/>
      <c r="S109" s="327"/>
      <c r="T109" s="327"/>
      <c r="U109" s="327"/>
      <c r="V109" s="327"/>
      <c r="W109" s="327"/>
      <c r="X109" s="327"/>
      <c r="Y109" s="327"/>
      <c r="Z109" s="327"/>
      <c r="AA109" s="327"/>
      <c r="AB109" s="327"/>
      <c r="AC109" s="327"/>
      <c r="AD109" s="327"/>
      <c r="AE109" s="327"/>
      <c r="AF109" s="327"/>
      <c r="AG109" s="327"/>
      <c r="AH109" s="327"/>
      <c r="AI109" s="327"/>
      <c r="AJ109" s="327"/>
      <c r="AK109" s="327"/>
      <c r="AL109" s="327"/>
      <c r="AM109" s="327"/>
    </row>
    <row r="110" spans="1:53" x14ac:dyDescent="0.2">
      <c r="D110" s="121" t="s">
        <v>53</v>
      </c>
      <c r="E110" s="148" t="s">
        <v>69</v>
      </c>
      <c r="F110" s="327" t="s">
        <v>82</v>
      </c>
      <c r="G110" s="327"/>
      <c r="H110" s="327"/>
      <c r="I110" s="327"/>
      <c r="J110" s="327"/>
      <c r="K110" s="327"/>
      <c r="L110" s="327"/>
      <c r="M110" s="327"/>
      <c r="N110" s="327"/>
      <c r="O110" s="327"/>
      <c r="P110" s="327"/>
      <c r="Q110" s="327"/>
      <c r="R110" s="327"/>
      <c r="S110" s="327"/>
      <c r="T110" s="327"/>
      <c r="U110" s="327"/>
      <c r="V110" s="327"/>
      <c r="W110" s="327"/>
      <c r="X110" s="327"/>
      <c r="Y110" s="327"/>
      <c r="Z110" s="327"/>
      <c r="AA110" s="327"/>
      <c r="AB110" s="327"/>
      <c r="AC110" s="327"/>
      <c r="AD110" s="327"/>
      <c r="AE110" s="327"/>
      <c r="AF110" s="327"/>
      <c r="AG110" s="327"/>
      <c r="AH110" s="327"/>
      <c r="AI110" s="327"/>
      <c r="AJ110" s="327"/>
      <c r="AK110" s="327"/>
      <c r="AL110" s="327"/>
      <c r="AM110" s="327"/>
    </row>
    <row r="111" spans="1:53" x14ac:dyDescent="0.2">
      <c r="D111" s="121" t="s">
        <v>58</v>
      </c>
      <c r="E111" s="148" t="s">
        <v>69</v>
      </c>
      <c r="F111" s="327" t="s">
        <v>45</v>
      </c>
      <c r="G111" s="327"/>
      <c r="H111" s="327"/>
      <c r="I111" s="327"/>
      <c r="J111" s="327"/>
      <c r="K111" s="327"/>
      <c r="L111" s="327"/>
      <c r="M111" s="327"/>
      <c r="N111" s="327"/>
      <c r="O111" s="327"/>
      <c r="P111" s="327"/>
      <c r="Q111" s="327"/>
      <c r="R111" s="327"/>
      <c r="S111" s="327"/>
      <c r="T111" s="327"/>
      <c r="U111" s="327"/>
      <c r="V111" s="327"/>
      <c r="W111" s="327"/>
      <c r="X111" s="327"/>
      <c r="Y111" s="327"/>
      <c r="Z111" s="327"/>
      <c r="AA111" s="327"/>
      <c r="AB111" s="327"/>
      <c r="AC111" s="327"/>
      <c r="AD111" s="327"/>
      <c r="AE111" s="327"/>
      <c r="AF111" s="327"/>
      <c r="AG111" s="327"/>
      <c r="AH111" s="327"/>
      <c r="AI111" s="327"/>
      <c r="AJ111" s="327"/>
      <c r="AK111" s="327"/>
      <c r="AL111" s="327"/>
      <c r="AM111" s="327"/>
    </row>
    <row r="112" spans="1:53" x14ac:dyDescent="0.2">
      <c r="D112" s="121" t="s">
        <v>59</v>
      </c>
      <c r="E112" s="148" t="s">
        <v>69</v>
      </c>
      <c r="F112" s="327" t="s">
        <v>46</v>
      </c>
      <c r="G112" s="327"/>
      <c r="H112" s="327"/>
      <c r="I112" s="327"/>
      <c r="J112" s="327"/>
      <c r="K112" s="327"/>
      <c r="L112" s="327"/>
      <c r="M112" s="327"/>
      <c r="N112" s="327"/>
      <c r="O112" s="327"/>
      <c r="P112" s="327"/>
      <c r="Q112" s="327"/>
      <c r="R112" s="327"/>
      <c r="S112" s="327"/>
      <c r="T112" s="327"/>
      <c r="U112" s="327"/>
      <c r="V112" s="327"/>
      <c r="W112" s="327"/>
      <c r="X112" s="327"/>
      <c r="Y112" s="327"/>
      <c r="Z112" s="327"/>
      <c r="AA112" s="327"/>
      <c r="AB112" s="327"/>
      <c r="AC112" s="327"/>
      <c r="AD112" s="327"/>
      <c r="AE112" s="327"/>
      <c r="AF112" s="327"/>
      <c r="AG112" s="327"/>
      <c r="AH112" s="327"/>
      <c r="AI112" s="327"/>
      <c r="AJ112" s="327"/>
      <c r="AK112" s="327"/>
      <c r="AL112" s="327"/>
      <c r="AM112" s="327"/>
    </row>
    <row r="113" spans="4:39" ht="13.5" thickBot="1" x14ac:dyDescent="0.25">
      <c r="D113" s="121" t="s">
        <v>54</v>
      </c>
      <c r="E113" s="148" t="s">
        <v>69</v>
      </c>
      <c r="F113" s="327" t="s">
        <v>83</v>
      </c>
      <c r="G113" s="327"/>
      <c r="H113" s="327"/>
      <c r="I113" s="327"/>
      <c r="J113" s="327"/>
      <c r="K113" s="327"/>
      <c r="L113" s="327"/>
      <c r="M113" s="327"/>
      <c r="N113" s="327"/>
      <c r="O113" s="327"/>
      <c r="P113" s="327"/>
      <c r="Q113" s="327"/>
      <c r="R113" s="327"/>
      <c r="S113" s="327"/>
      <c r="T113" s="327"/>
      <c r="U113" s="327"/>
      <c r="V113" s="327"/>
      <c r="W113" s="327"/>
      <c r="X113" s="327"/>
      <c r="Y113" s="327"/>
      <c r="Z113" s="327"/>
      <c r="AA113" s="327"/>
      <c r="AB113" s="327"/>
      <c r="AC113" s="327"/>
      <c r="AD113" s="327"/>
      <c r="AE113" s="327"/>
      <c r="AF113" s="327"/>
      <c r="AG113" s="327"/>
      <c r="AH113" s="327"/>
      <c r="AI113" s="327"/>
      <c r="AJ113" s="327"/>
      <c r="AK113" s="327"/>
      <c r="AL113" s="327"/>
      <c r="AM113" s="327"/>
    </row>
    <row r="114" spans="4:39" ht="13.5" thickBot="1" x14ac:dyDescent="0.25">
      <c r="D114" s="89" t="s">
        <v>497</v>
      </c>
      <c r="E114" s="148" t="s">
        <v>69</v>
      </c>
      <c r="F114" s="327" t="s">
        <v>47</v>
      </c>
      <c r="G114" s="327"/>
      <c r="H114" s="327"/>
      <c r="I114" s="327"/>
      <c r="J114" s="327"/>
      <c r="K114" s="327"/>
      <c r="L114" s="327"/>
      <c r="M114" s="327"/>
      <c r="N114" s="327"/>
      <c r="O114" s="327"/>
      <c r="P114" s="327"/>
      <c r="Q114" s="327"/>
      <c r="R114" s="327"/>
      <c r="S114" s="327"/>
      <c r="T114" s="327"/>
      <c r="U114" s="327"/>
      <c r="V114" s="327"/>
      <c r="W114" s="327"/>
      <c r="X114" s="327"/>
      <c r="Y114" s="327"/>
      <c r="Z114" s="327"/>
      <c r="AA114" s="327"/>
      <c r="AB114" s="327"/>
      <c r="AC114" s="327"/>
      <c r="AD114" s="327"/>
      <c r="AE114" s="327"/>
      <c r="AF114" s="327"/>
      <c r="AG114" s="327"/>
      <c r="AH114" s="327"/>
      <c r="AI114" s="327"/>
      <c r="AJ114" s="327"/>
      <c r="AK114" s="327"/>
      <c r="AL114" s="327"/>
      <c r="AM114" s="327"/>
    </row>
    <row r="115" spans="4:39" x14ac:dyDescent="0.2">
      <c r="D115" s="121" t="s">
        <v>60</v>
      </c>
      <c r="E115" s="148" t="s">
        <v>69</v>
      </c>
      <c r="F115" s="327" t="s">
        <v>48</v>
      </c>
      <c r="G115" s="327"/>
      <c r="H115" s="327"/>
      <c r="I115" s="327"/>
      <c r="J115" s="327"/>
      <c r="K115" s="327"/>
      <c r="L115" s="327"/>
      <c r="M115" s="327"/>
      <c r="N115" s="327"/>
      <c r="O115" s="327"/>
      <c r="P115" s="327"/>
      <c r="Q115" s="327"/>
      <c r="R115" s="327"/>
      <c r="S115" s="327"/>
      <c r="T115" s="327"/>
      <c r="U115" s="327"/>
      <c r="V115" s="327"/>
      <c r="W115" s="327"/>
      <c r="X115" s="327"/>
      <c r="Y115" s="327"/>
      <c r="Z115" s="327"/>
      <c r="AA115" s="327"/>
      <c r="AB115" s="327"/>
      <c r="AC115" s="327"/>
      <c r="AD115" s="327"/>
      <c r="AE115" s="327"/>
      <c r="AF115" s="327"/>
      <c r="AG115" s="327"/>
      <c r="AH115" s="327"/>
      <c r="AI115" s="327"/>
      <c r="AJ115" s="327"/>
      <c r="AK115" s="327"/>
      <c r="AL115" s="327"/>
      <c r="AM115" s="327"/>
    </row>
    <row r="116" spans="4:39" x14ac:dyDescent="0.2">
      <c r="D116" s="122"/>
      <c r="E116" s="149"/>
    </row>
    <row r="117" spans="4:39" x14ac:dyDescent="0.2">
      <c r="D117" s="122"/>
      <c r="E117" s="149"/>
    </row>
    <row r="118" spans="4:39" x14ac:dyDescent="0.2">
      <c r="D118" s="122"/>
      <c r="E118" s="149"/>
    </row>
    <row r="119" spans="4:39" x14ac:dyDescent="0.2">
      <c r="D119" s="122"/>
      <c r="E119" s="149"/>
    </row>
  </sheetData>
  <autoFilter ref="AK8:BA8"/>
  <mergeCells count="493">
    <mergeCell ref="F113:AM113"/>
    <mergeCell ref="F114:AM114"/>
    <mergeCell ref="F115:AM115"/>
    <mergeCell ref="F107:AM107"/>
    <mergeCell ref="F108:AM108"/>
    <mergeCell ref="F109:AM109"/>
    <mergeCell ref="F110:AM110"/>
    <mergeCell ref="F111:AM111"/>
    <mergeCell ref="F112:AM112"/>
    <mergeCell ref="F101:AM101"/>
    <mergeCell ref="F102:AM102"/>
    <mergeCell ref="F103:AM103"/>
    <mergeCell ref="F104:AM104"/>
    <mergeCell ref="F105:AM105"/>
    <mergeCell ref="F106:AM106"/>
    <mergeCell ref="AK96:AM96"/>
    <mergeCell ref="E97:J97"/>
    <mergeCell ref="L97:N97"/>
    <mergeCell ref="P97:T97"/>
    <mergeCell ref="D99:AM99"/>
    <mergeCell ref="F100:AM100"/>
    <mergeCell ref="E95:J95"/>
    <mergeCell ref="L95:N95"/>
    <mergeCell ref="P95:T95"/>
    <mergeCell ref="E96:J96"/>
    <mergeCell ref="L96:N96"/>
    <mergeCell ref="P96:T96"/>
    <mergeCell ref="A94:D94"/>
    <mergeCell ref="E94:J94"/>
    <mergeCell ref="L94:N94"/>
    <mergeCell ref="P94:T94"/>
    <mergeCell ref="AK94:AM94"/>
    <mergeCell ref="A91:E91"/>
    <mergeCell ref="A92:E92"/>
    <mergeCell ref="A89:E89"/>
    <mergeCell ref="A90:E90"/>
    <mergeCell ref="AX85:AX88"/>
    <mergeCell ref="AY85:AY88"/>
    <mergeCell ref="AZ85:AZ88"/>
    <mergeCell ref="BA85:BA88"/>
    <mergeCell ref="AP85:AP88"/>
    <mergeCell ref="AQ85:AQ88"/>
    <mergeCell ref="AR85:AR88"/>
    <mergeCell ref="AS85:AS88"/>
    <mergeCell ref="AT85:AT88"/>
    <mergeCell ref="AU85:AU88"/>
    <mergeCell ref="BA81:BA84"/>
    <mergeCell ref="A85:A88"/>
    <mergeCell ref="B85:B88"/>
    <mergeCell ref="C85:C88"/>
    <mergeCell ref="D85:D88"/>
    <mergeCell ref="AK85:AK88"/>
    <mergeCell ref="AL85:AL88"/>
    <mergeCell ref="AM85:AM88"/>
    <mergeCell ref="AN85:AN88"/>
    <mergeCell ref="AO85:AO88"/>
    <mergeCell ref="AU81:AU84"/>
    <mergeCell ref="AV81:AV84"/>
    <mergeCell ref="AW81:AW84"/>
    <mergeCell ref="AX81:AX84"/>
    <mergeCell ref="AY81:AY84"/>
    <mergeCell ref="AZ81:AZ84"/>
    <mergeCell ref="AO81:AO84"/>
    <mergeCell ref="AP81:AP84"/>
    <mergeCell ref="AQ81:AQ84"/>
    <mergeCell ref="AR81:AR84"/>
    <mergeCell ref="AS81:AS84"/>
    <mergeCell ref="AT81:AT84"/>
    <mergeCell ref="AV85:AV88"/>
    <mergeCell ref="AW85:AW88"/>
    <mergeCell ref="AU77:AU80"/>
    <mergeCell ref="AV77:AV80"/>
    <mergeCell ref="AW77:AW80"/>
    <mergeCell ref="AX77:AX80"/>
    <mergeCell ref="AY77:AY80"/>
    <mergeCell ref="AN77:AN80"/>
    <mergeCell ref="AO77:AO80"/>
    <mergeCell ref="AP77:AP80"/>
    <mergeCell ref="AQ77:AQ80"/>
    <mergeCell ref="AR77:AR80"/>
    <mergeCell ref="AS77:AS80"/>
    <mergeCell ref="A81:A84"/>
    <mergeCell ref="B81:B84"/>
    <mergeCell ref="C81:C84"/>
    <mergeCell ref="D81:D84"/>
    <mergeCell ref="AK81:AK84"/>
    <mergeCell ref="AL81:AL84"/>
    <mergeCell ref="AM81:AM84"/>
    <mergeCell ref="AN81:AN84"/>
    <mergeCell ref="AT77:AT80"/>
    <mergeCell ref="BA73:BA76"/>
    <mergeCell ref="A77:A80"/>
    <mergeCell ref="B77:B80"/>
    <mergeCell ref="C77:C80"/>
    <mergeCell ref="D77:D80"/>
    <mergeCell ref="AK77:AK80"/>
    <mergeCell ref="AL77:AL80"/>
    <mergeCell ref="AM77:AM80"/>
    <mergeCell ref="AS73:AS76"/>
    <mergeCell ref="AT73:AT76"/>
    <mergeCell ref="AU73:AU76"/>
    <mergeCell ref="AV73:AV76"/>
    <mergeCell ref="AW73:AW76"/>
    <mergeCell ref="AX73:AX76"/>
    <mergeCell ref="AM73:AM76"/>
    <mergeCell ref="AN73:AN76"/>
    <mergeCell ref="AO73:AO76"/>
    <mergeCell ref="AP73:AP76"/>
    <mergeCell ref="AQ73:AQ76"/>
    <mergeCell ref="AR73:AR76"/>
    <mergeCell ref="A73:A76"/>
    <mergeCell ref="B73:B76"/>
    <mergeCell ref="AZ77:AZ80"/>
    <mergeCell ref="BA77:BA80"/>
    <mergeCell ref="C73:C76"/>
    <mergeCell ref="D73:D76"/>
    <mergeCell ref="AK73:AK76"/>
    <mergeCell ref="AL73:AL76"/>
    <mergeCell ref="AV69:AV72"/>
    <mergeCell ref="AW69:AW72"/>
    <mergeCell ref="AX69:AX72"/>
    <mergeCell ref="AY69:AY72"/>
    <mergeCell ref="AZ69:AZ72"/>
    <mergeCell ref="AY73:AY76"/>
    <mergeCell ref="AZ73:AZ76"/>
    <mergeCell ref="BA69:BA72"/>
    <mergeCell ref="AP69:AP72"/>
    <mergeCell ref="AQ69:AQ72"/>
    <mergeCell ref="AR69:AR72"/>
    <mergeCell ref="AS69:AS72"/>
    <mergeCell ref="AT69:AT72"/>
    <mergeCell ref="AU69:AU72"/>
    <mergeCell ref="BA65:BA68"/>
    <mergeCell ref="A69:A72"/>
    <mergeCell ref="B69:B72"/>
    <mergeCell ref="C69:C72"/>
    <mergeCell ref="D69:D72"/>
    <mergeCell ref="AK69:AK72"/>
    <mergeCell ref="AL69:AL72"/>
    <mergeCell ref="AM69:AM72"/>
    <mergeCell ref="AN69:AN72"/>
    <mergeCell ref="AO69:AO72"/>
    <mergeCell ref="AU65:AU68"/>
    <mergeCell ref="AV65:AV68"/>
    <mergeCell ref="AW65:AW68"/>
    <mergeCell ref="AX65:AX68"/>
    <mergeCell ref="AY65:AY68"/>
    <mergeCell ref="AZ65:AZ68"/>
    <mergeCell ref="AO65:AO68"/>
    <mergeCell ref="AZ61:AZ64"/>
    <mergeCell ref="BA61:BA64"/>
    <mergeCell ref="A65:A68"/>
    <mergeCell ref="B65:B68"/>
    <mergeCell ref="C65:C68"/>
    <mergeCell ref="D65:D68"/>
    <mergeCell ref="AK65:AK68"/>
    <mergeCell ref="AL65:AL68"/>
    <mergeCell ref="AM65:AM68"/>
    <mergeCell ref="AN65:AN68"/>
    <mergeCell ref="AT61:AT64"/>
    <mergeCell ref="AU61:AU64"/>
    <mergeCell ref="AV61:AV64"/>
    <mergeCell ref="AW61:AW64"/>
    <mergeCell ref="AX61:AX64"/>
    <mergeCell ref="AY61:AY64"/>
    <mergeCell ref="AN61:AN64"/>
    <mergeCell ref="AO61:AO64"/>
    <mergeCell ref="AP61:AP64"/>
    <mergeCell ref="AN57:AN60"/>
    <mergeCell ref="AO57:AO60"/>
    <mergeCell ref="AP57:AP60"/>
    <mergeCell ref="AQ57:AQ60"/>
    <mergeCell ref="AP65:AP68"/>
    <mergeCell ref="AQ65:AQ68"/>
    <mergeCell ref="AR65:AR68"/>
    <mergeCell ref="AS65:AS68"/>
    <mergeCell ref="AT65:AT68"/>
    <mergeCell ref="A57:A60"/>
    <mergeCell ref="B57:B60"/>
    <mergeCell ref="C57:C60"/>
    <mergeCell ref="D57:D60"/>
    <mergeCell ref="AK57:AK60"/>
    <mergeCell ref="AL57:AL60"/>
    <mergeCell ref="AV53:AV56"/>
    <mergeCell ref="AW53:AW56"/>
    <mergeCell ref="AQ61:AQ64"/>
    <mergeCell ref="AR61:AR64"/>
    <mergeCell ref="AS61:AS64"/>
    <mergeCell ref="A61:A64"/>
    <mergeCell ref="B61:B64"/>
    <mergeCell ref="C61:C64"/>
    <mergeCell ref="D61:D64"/>
    <mergeCell ref="AK61:AK64"/>
    <mergeCell ref="AL61:AL64"/>
    <mergeCell ref="AM61:AM64"/>
    <mergeCell ref="AS57:AS60"/>
    <mergeCell ref="AT57:AT60"/>
    <mergeCell ref="AU57:AU60"/>
    <mergeCell ref="AV57:AV60"/>
    <mergeCell ref="AW57:AW60"/>
    <mergeCell ref="AM57:AM60"/>
    <mergeCell ref="AZ53:AZ56"/>
    <mergeCell ref="BA53:BA56"/>
    <mergeCell ref="AP53:AP56"/>
    <mergeCell ref="AQ53:AQ56"/>
    <mergeCell ref="AR53:AR56"/>
    <mergeCell ref="AS53:AS56"/>
    <mergeCell ref="AT53:AT56"/>
    <mergeCell ref="AU53:AU56"/>
    <mergeCell ref="AR57:AR60"/>
    <mergeCell ref="AY57:AY60"/>
    <mergeCell ref="AZ57:AZ60"/>
    <mergeCell ref="BA57:BA60"/>
    <mergeCell ref="AX57:AX60"/>
    <mergeCell ref="BA49:BA52"/>
    <mergeCell ref="A53:A56"/>
    <mergeCell ref="B53:B56"/>
    <mergeCell ref="C53:C56"/>
    <mergeCell ref="D53:D56"/>
    <mergeCell ref="AK53:AK56"/>
    <mergeCell ref="AL53:AL56"/>
    <mergeCell ref="AM53:AM56"/>
    <mergeCell ref="AN53:AN56"/>
    <mergeCell ref="AO53:AO56"/>
    <mergeCell ref="AU49:AU52"/>
    <mergeCell ref="AV49:AV52"/>
    <mergeCell ref="AW49:AW52"/>
    <mergeCell ref="AX49:AX52"/>
    <mergeCell ref="AY49:AY52"/>
    <mergeCell ref="AZ49:AZ52"/>
    <mergeCell ref="AO49:AO52"/>
    <mergeCell ref="AP49:AP52"/>
    <mergeCell ref="AQ49:AQ52"/>
    <mergeCell ref="AR49:AR52"/>
    <mergeCell ref="AS49:AS52"/>
    <mergeCell ref="AT49:AT52"/>
    <mergeCell ref="AX53:AX56"/>
    <mergeCell ref="AY53:AY56"/>
    <mergeCell ref="AU45:AU48"/>
    <mergeCell ref="AV45:AV48"/>
    <mergeCell ref="AW45:AW48"/>
    <mergeCell ref="AX45:AX48"/>
    <mergeCell ref="AY45:AY48"/>
    <mergeCell ref="AN45:AN48"/>
    <mergeCell ref="AO45:AO48"/>
    <mergeCell ref="AP45:AP48"/>
    <mergeCell ref="AQ45:AQ48"/>
    <mergeCell ref="AR45:AR48"/>
    <mergeCell ref="AS45:AS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T45:AT48"/>
    <mergeCell ref="BA41:BA44"/>
    <mergeCell ref="A45:A48"/>
    <mergeCell ref="B45:B48"/>
    <mergeCell ref="C45:C48"/>
    <mergeCell ref="D45:D48"/>
    <mergeCell ref="AK45:AK48"/>
    <mergeCell ref="AL45:AL48"/>
    <mergeCell ref="AM45:AM48"/>
    <mergeCell ref="AS41:AS44"/>
    <mergeCell ref="AT41:AT44"/>
    <mergeCell ref="AU41:AU44"/>
    <mergeCell ref="AV41:AV44"/>
    <mergeCell ref="AW41:AW44"/>
    <mergeCell ref="AX41:AX44"/>
    <mergeCell ref="AM41:AM44"/>
    <mergeCell ref="AN41:AN44"/>
    <mergeCell ref="AO41:AO44"/>
    <mergeCell ref="AP41:AP44"/>
    <mergeCell ref="AQ41:AQ44"/>
    <mergeCell ref="AR41:AR44"/>
    <mergeCell ref="A41:A44"/>
    <mergeCell ref="B41:B44"/>
    <mergeCell ref="AZ45:AZ48"/>
    <mergeCell ref="BA45:BA48"/>
    <mergeCell ref="C41:C44"/>
    <mergeCell ref="D41:D44"/>
    <mergeCell ref="AK41:AK44"/>
    <mergeCell ref="AL41:AL44"/>
    <mergeCell ref="AV37:AV40"/>
    <mergeCell ref="AW37:AW40"/>
    <mergeCell ref="AX37:AX40"/>
    <mergeCell ref="AY37:AY40"/>
    <mergeCell ref="AZ37:AZ40"/>
    <mergeCell ref="AY41:AY44"/>
    <mergeCell ref="AZ41:AZ44"/>
    <mergeCell ref="BA37:BA40"/>
    <mergeCell ref="AP37:AP40"/>
    <mergeCell ref="AQ37:AQ40"/>
    <mergeCell ref="AR37:AR40"/>
    <mergeCell ref="AS37:AS40"/>
    <mergeCell ref="AT37:AT40"/>
    <mergeCell ref="AU37:AU40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O37:AO40"/>
    <mergeCell ref="AU33:AU36"/>
    <mergeCell ref="AV33:AV36"/>
    <mergeCell ref="AW33:AW36"/>
    <mergeCell ref="AX33:AX36"/>
    <mergeCell ref="AY33:AY36"/>
    <mergeCell ref="AZ33:AZ36"/>
    <mergeCell ref="AO33:AO36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T29:AT32"/>
    <mergeCell ref="AU29:AU32"/>
    <mergeCell ref="AV29:AV32"/>
    <mergeCell ref="AW29:AW32"/>
    <mergeCell ref="AX29:AX32"/>
    <mergeCell ref="AY29:AY32"/>
    <mergeCell ref="AN29:AN32"/>
    <mergeCell ref="AO29:AO32"/>
    <mergeCell ref="AP29:AP32"/>
    <mergeCell ref="AN25:AN28"/>
    <mergeCell ref="AO25:AO28"/>
    <mergeCell ref="AP25:AP28"/>
    <mergeCell ref="AQ25:AQ28"/>
    <mergeCell ref="AP33:AP36"/>
    <mergeCell ref="AQ33:AQ36"/>
    <mergeCell ref="AR33:AR36"/>
    <mergeCell ref="AS33:AS36"/>
    <mergeCell ref="AT33:AT36"/>
    <mergeCell ref="A25:A28"/>
    <mergeCell ref="B25:B28"/>
    <mergeCell ref="C25:C28"/>
    <mergeCell ref="D25:D28"/>
    <mergeCell ref="AK25:AK28"/>
    <mergeCell ref="AL25:AL28"/>
    <mergeCell ref="AV21:AV24"/>
    <mergeCell ref="AW21:AW24"/>
    <mergeCell ref="AQ29:AQ32"/>
    <mergeCell ref="AR29:AR32"/>
    <mergeCell ref="AS29:AS32"/>
    <mergeCell ref="A29:A32"/>
    <mergeCell ref="B29:B32"/>
    <mergeCell ref="C29:C32"/>
    <mergeCell ref="D29:D32"/>
    <mergeCell ref="AK29:AK32"/>
    <mergeCell ref="AL29:AL32"/>
    <mergeCell ref="AM29:AM32"/>
    <mergeCell ref="AS25:AS28"/>
    <mergeCell ref="AT25:AT28"/>
    <mergeCell ref="AU25:AU28"/>
    <mergeCell ref="AV25:AV28"/>
    <mergeCell ref="AW25:AW28"/>
    <mergeCell ref="AM25:AM28"/>
    <mergeCell ref="AZ21:AZ24"/>
    <mergeCell ref="BA21:BA24"/>
    <mergeCell ref="AP21:AP24"/>
    <mergeCell ref="AQ21:AQ24"/>
    <mergeCell ref="AR21:AR24"/>
    <mergeCell ref="AS21:AS24"/>
    <mergeCell ref="AT21:AT24"/>
    <mergeCell ref="AU21:AU24"/>
    <mergeCell ref="AR25:AR28"/>
    <mergeCell ref="AY25:AY28"/>
    <mergeCell ref="AZ25:AZ28"/>
    <mergeCell ref="BA25:BA28"/>
    <mergeCell ref="AX25:AX28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U17:AU20"/>
    <mergeCell ref="AV17:AV20"/>
    <mergeCell ref="AW17:AW20"/>
    <mergeCell ref="AX17:AX20"/>
    <mergeCell ref="AY17:AY20"/>
    <mergeCell ref="AZ17:AZ20"/>
    <mergeCell ref="AO17:AO20"/>
    <mergeCell ref="AP17:AP20"/>
    <mergeCell ref="AQ17:AQ20"/>
    <mergeCell ref="AR17:AR20"/>
    <mergeCell ref="AS17:AS20"/>
    <mergeCell ref="AT17:AT20"/>
    <mergeCell ref="AX21:AX24"/>
    <mergeCell ref="AY21:AY24"/>
    <mergeCell ref="AW13:AW16"/>
    <mergeCell ref="AX13:AX16"/>
    <mergeCell ref="AY13:AY16"/>
    <mergeCell ref="AN13:AN16"/>
    <mergeCell ref="AO13:AO16"/>
    <mergeCell ref="AP13:AP16"/>
    <mergeCell ref="AQ13:AQ16"/>
    <mergeCell ref="AR13:AR16"/>
    <mergeCell ref="AS13:AS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T13:AT16"/>
    <mergeCell ref="BA9:BA12"/>
    <mergeCell ref="A13:A16"/>
    <mergeCell ref="B13:B16"/>
    <mergeCell ref="C13:C16"/>
    <mergeCell ref="D13:D16"/>
    <mergeCell ref="AK13:AK16"/>
    <mergeCell ref="AL13:AL16"/>
    <mergeCell ref="AM13:AM16"/>
    <mergeCell ref="AS9:AS12"/>
    <mergeCell ref="AT9:AT12"/>
    <mergeCell ref="AU9:AU12"/>
    <mergeCell ref="AV9:AV12"/>
    <mergeCell ref="AW9:AW12"/>
    <mergeCell ref="AX9:AX12"/>
    <mergeCell ref="AM9:AM12"/>
    <mergeCell ref="AN9:AN12"/>
    <mergeCell ref="AO9:AO12"/>
    <mergeCell ref="AP9:AP12"/>
    <mergeCell ref="AQ9:AQ12"/>
    <mergeCell ref="AR9:AR12"/>
    <mergeCell ref="AZ13:AZ16"/>
    <mergeCell ref="BA13:BA16"/>
    <mergeCell ref="AU13:AU16"/>
    <mergeCell ref="AV13:AV16"/>
    <mergeCell ref="AX6:AX7"/>
    <mergeCell ref="AY6:AY7"/>
    <mergeCell ref="AZ6:AZ7"/>
    <mergeCell ref="BA6:BA7"/>
    <mergeCell ref="A9:A12"/>
    <mergeCell ref="B9:B12"/>
    <mergeCell ref="C9:C12"/>
    <mergeCell ref="D9:D12"/>
    <mergeCell ref="AK9:AK12"/>
    <mergeCell ref="AL9:AL12"/>
    <mergeCell ref="AR6:AR7"/>
    <mergeCell ref="AS6:AS7"/>
    <mergeCell ref="AT6:AT7"/>
    <mergeCell ref="AU6:AU7"/>
    <mergeCell ref="AV6:AV7"/>
    <mergeCell ref="AW6:AW7"/>
    <mergeCell ref="AL6:AL7"/>
    <mergeCell ref="AM6:AM7"/>
    <mergeCell ref="AN6:AN7"/>
    <mergeCell ref="AO6:AO7"/>
    <mergeCell ref="AP6:AP7"/>
    <mergeCell ref="AQ6:AQ7"/>
    <mergeCell ref="AY9:AY12"/>
    <mergeCell ref="AZ9:AZ12"/>
    <mergeCell ref="H5:Q5"/>
    <mergeCell ref="R5:AK5"/>
    <mergeCell ref="A6:A7"/>
    <mergeCell ref="B6:B7"/>
    <mergeCell ref="C6:C7"/>
    <mergeCell ref="D6:D7"/>
    <mergeCell ref="E6:E7"/>
    <mergeCell ref="F6:AJ6"/>
    <mergeCell ref="AK6:AK7"/>
    <mergeCell ref="A3:O3"/>
    <mergeCell ref="AE3:AG3"/>
    <mergeCell ref="AH3:AJ3"/>
    <mergeCell ref="AL3:AN3"/>
    <mergeCell ref="AO3:AQ3"/>
    <mergeCell ref="I4:U4"/>
    <mergeCell ref="A1:O1"/>
    <mergeCell ref="AE1:AJ1"/>
    <mergeCell ref="AL1:AN2"/>
    <mergeCell ref="AO1:AQ2"/>
    <mergeCell ref="AE2:AG2"/>
    <mergeCell ref="AH2:AJ2"/>
  </mergeCells>
  <conditionalFormatting sqref="S12:AJ12 AI16:AJ16 AI20:AJ20 AH24:AJ24 AH28:AJ28 AH32:AJ32 AH36:AJ36 AH40:AJ40 AH44:AJ44 AH48:AJ48 AH52:AJ52 AH56:AJ56 AH60:AJ60 AH64:AJ64 AH68:AJ68 AH72:AJ72 AH76:AJ76 AH80:AJ80 AH84:AJ84 AH88:AJ88">
    <cfRule type="cellIs" dxfId="37" priority="12" stopIfTrue="1" operator="greaterThan">
      <formula>4</formula>
    </cfRule>
  </conditionalFormatting>
  <conditionalFormatting sqref="E12">
    <cfRule type="cellIs" dxfId="36" priority="10" stopIfTrue="1" operator="greaterThan">
      <formula>4</formula>
    </cfRule>
  </conditionalFormatting>
  <conditionalFormatting sqref="F12:R12">
    <cfRule type="cellIs" dxfId="35" priority="8" stopIfTrue="1" operator="greaterThan">
      <formula>4</formula>
    </cfRule>
  </conditionalFormatting>
  <conditionalFormatting sqref="S16:AH16">
    <cfRule type="cellIs" dxfId="34" priority="6" stopIfTrue="1" operator="greaterThan">
      <formula>4</formula>
    </cfRule>
  </conditionalFormatting>
  <conditionalFormatting sqref="F16:R16">
    <cfRule type="cellIs" dxfId="33" priority="5" stopIfTrue="1" operator="greaterThan">
      <formula>4</formula>
    </cfRule>
  </conditionalFormatting>
  <conditionalFormatting sqref="S20:AH20">
    <cfRule type="cellIs" dxfId="32" priority="4" stopIfTrue="1" operator="greaterThan">
      <formula>4</formula>
    </cfRule>
  </conditionalFormatting>
  <conditionalFormatting sqref="F20:R20">
    <cfRule type="cellIs" dxfId="31" priority="3" stopIfTrue="1" operator="greaterThan">
      <formula>4</formula>
    </cfRule>
  </conditionalFormatting>
  <conditionalFormatting sqref="S24:AG24 S28:AG28 S32:AG32 S40:AG40 S48:AG48 S56:AG56 S64:AG64 S72:AG72 S80:AG80 S88:AG88 S36:AG36 S44:AG44 S52:AG52 S60:AG60 S68:AG68 S76:AG76 S84:AG84">
    <cfRule type="cellIs" dxfId="30" priority="2" stopIfTrue="1" operator="greaterThan">
      <formula>4</formula>
    </cfRule>
  </conditionalFormatting>
  <conditionalFormatting sqref="F24:R24 F28:R28 F32:R32 F40:R40 F48:R48 F56:R56 F64:R64 F72:R72 F80:R80 F88:R88 F36:R36 F44:R44 F52:R52 F60:R60 F68:R68 F76:R76 F84:R84">
    <cfRule type="cellIs" dxfId="29" priority="1" stopIfTrue="1" operator="greaterThan">
      <formula>4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tabColor theme="8"/>
  </sheetPr>
  <dimension ref="A1:BA363"/>
  <sheetViews>
    <sheetView zoomScale="60" zoomScaleNormal="60" workbookViewId="0">
      <pane xSplit="5" ySplit="8" topLeftCell="F90" activePane="bottomRight" state="frozen"/>
      <selection pane="topRight" activeCell="F1" sqref="F1"/>
      <selection pane="bottomLeft" activeCell="A13" sqref="A13"/>
      <selection pane="bottomRight" activeCell="O96" sqref="O96"/>
    </sheetView>
  </sheetViews>
  <sheetFormatPr defaultRowHeight="12.75" x14ac:dyDescent="0.2"/>
  <cols>
    <col min="1" max="1" width="4" style="63" customWidth="1"/>
    <col min="2" max="2" width="29.5703125" style="63" customWidth="1"/>
    <col min="3" max="3" width="13.140625" style="65" customWidth="1"/>
    <col min="4" max="4" width="27.7109375" style="63" customWidth="1"/>
    <col min="5" max="5" width="4" style="99" customWidth="1"/>
    <col min="6" max="36" width="4.7109375" style="63" customWidth="1"/>
    <col min="37" max="37" width="8.5703125" style="63" customWidth="1"/>
    <col min="38" max="39" width="4.7109375" style="63" customWidth="1"/>
    <col min="40" max="40" width="8.85546875" style="63" customWidth="1"/>
    <col min="41" max="41" width="6.140625" style="63" customWidth="1"/>
    <col min="42" max="42" width="6.28515625" style="63" customWidth="1"/>
    <col min="43" max="45" width="4.7109375" style="63" customWidth="1"/>
    <col min="46" max="46" width="4.85546875" style="63" customWidth="1"/>
    <col min="47" max="47" width="9.5703125" style="63" customWidth="1"/>
    <col min="48" max="48" width="7.85546875" style="63" customWidth="1"/>
    <col min="49" max="52" width="4.7109375" style="63" customWidth="1"/>
    <col min="53" max="53" width="8.7109375" style="64" customWidth="1"/>
    <col min="54" max="256" width="9.140625" style="63"/>
    <col min="257" max="257" width="4" style="63" customWidth="1"/>
    <col min="258" max="258" width="29.5703125" style="63" customWidth="1"/>
    <col min="259" max="259" width="16.5703125" style="63" customWidth="1"/>
    <col min="260" max="260" width="27.7109375" style="63" customWidth="1"/>
    <col min="261" max="261" width="4" style="63" customWidth="1"/>
    <col min="262" max="292" width="4.7109375" style="63" customWidth="1"/>
    <col min="293" max="293" width="8.5703125" style="63" customWidth="1"/>
    <col min="294" max="295" width="4.7109375" style="63" customWidth="1"/>
    <col min="296" max="296" width="9.42578125" style="63" customWidth="1"/>
    <col min="297" max="297" width="6.140625" style="63" customWidth="1"/>
    <col min="298" max="298" width="6.28515625" style="63" customWidth="1"/>
    <col min="299" max="301" width="4.7109375" style="63" customWidth="1"/>
    <col min="302" max="302" width="4.85546875" style="63" customWidth="1"/>
    <col min="303" max="303" width="7" style="63" customWidth="1"/>
    <col min="304" max="304" width="6.28515625" style="63" customWidth="1"/>
    <col min="305" max="308" width="4.7109375" style="63" customWidth="1"/>
    <col min="309" max="309" width="8.7109375" style="63" customWidth="1"/>
    <col min="310" max="512" width="9.140625" style="63"/>
    <col min="513" max="513" width="4" style="63" customWidth="1"/>
    <col min="514" max="514" width="29.5703125" style="63" customWidth="1"/>
    <col min="515" max="515" width="16.5703125" style="63" customWidth="1"/>
    <col min="516" max="516" width="27.7109375" style="63" customWidth="1"/>
    <col min="517" max="517" width="4" style="63" customWidth="1"/>
    <col min="518" max="548" width="4.7109375" style="63" customWidth="1"/>
    <col min="549" max="549" width="8.5703125" style="63" customWidth="1"/>
    <col min="550" max="551" width="4.7109375" style="63" customWidth="1"/>
    <col min="552" max="552" width="9.42578125" style="63" customWidth="1"/>
    <col min="553" max="553" width="6.140625" style="63" customWidth="1"/>
    <col min="554" max="554" width="6.28515625" style="63" customWidth="1"/>
    <col min="555" max="557" width="4.7109375" style="63" customWidth="1"/>
    <col min="558" max="558" width="4.85546875" style="63" customWidth="1"/>
    <col min="559" max="559" width="7" style="63" customWidth="1"/>
    <col min="560" max="560" width="6.28515625" style="63" customWidth="1"/>
    <col min="561" max="564" width="4.7109375" style="63" customWidth="1"/>
    <col min="565" max="565" width="8.7109375" style="63" customWidth="1"/>
    <col min="566" max="768" width="9.140625" style="63"/>
    <col min="769" max="769" width="4" style="63" customWidth="1"/>
    <col min="770" max="770" width="29.5703125" style="63" customWidth="1"/>
    <col min="771" max="771" width="16.5703125" style="63" customWidth="1"/>
    <col min="772" max="772" width="27.7109375" style="63" customWidth="1"/>
    <col min="773" max="773" width="4" style="63" customWidth="1"/>
    <col min="774" max="804" width="4.7109375" style="63" customWidth="1"/>
    <col min="805" max="805" width="8.5703125" style="63" customWidth="1"/>
    <col min="806" max="807" width="4.7109375" style="63" customWidth="1"/>
    <col min="808" max="808" width="9.42578125" style="63" customWidth="1"/>
    <col min="809" max="809" width="6.140625" style="63" customWidth="1"/>
    <col min="810" max="810" width="6.28515625" style="63" customWidth="1"/>
    <col min="811" max="813" width="4.7109375" style="63" customWidth="1"/>
    <col min="814" max="814" width="4.85546875" style="63" customWidth="1"/>
    <col min="815" max="815" width="7" style="63" customWidth="1"/>
    <col min="816" max="816" width="6.28515625" style="63" customWidth="1"/>
    <col min="817" max="820" width="4.7109375" style="63" customWidth="1"/>
    <col min="821" max="821" width="8.7109375" style="63" customWidth="1"/>
    <col min="822" max="1024" width="9.140625" style="63"/>
    <col min="1025" max="1025" width="4" style="63" customWidth="1"/>
    <col min="1026" max="1026" width="29.5703125" style="63" customWidth="1"/>
    <col min="1027" max="1027" width="16.5703125" style="63" customWidth="1"/>
    <col min="1028" max="1028" width="27.7109375" style="63" customWidth="1"/>
    <col min="1029" max="1029" width="4" style="63" customWidth="1"/>
    <col min="1030" max="1060" width="4.7109375" style="63" customWidth="1"/>
    <col min="1061" max="1061" width="8.5703125" style="63" customWidth="1"/>
    <col min="1062" max="1063" width="4.7109375" style="63" customWidth="1"/>
    <col min="1064" max="1064" width="9.42578125" style="63" customWidth="1"/>
    <col min="1065" max="1065" width="6.140625" style="63" customWidth="1"/>
    <col min="1066" max="1066" width="6.28515625" style="63" customWidth="1"/>
    <col min="1067" max="1069" width="4.7109375" style="63" customWidth="1"/>
    <col min="1070" max="1070" width="4.85546875" style="63" customWidth="1"/>
    <col min="1071" max="1071" width="7" style="63" customWidth="1"/>
    <col min="1072" max="1072" width="6.28515625" style="63" customWidth="1"/>
    <col min="1073" max="1076" width="4.7109375" style="63" customWidth="1"/>
    <col min="1077" max="1077" width="8.7109375" style="63" customWidth="1"/>
    <col min="1078" max="1280" width="9.140625" style="63"/>
    <col min="1281" max="1281" width="4" style="63" customWidth="1"/>
    <col min="1282" max="1282" width="29.5703125" style="63" customWidth="1"/>
    <col min="1283" max="1283" width="16.5703125" style="63" customWidth="1"/>
    <col min="1284" max="1284" width="27.7109375" style="63" customWidth="1"/>
    <col min="1285" max="1285" width="4" style="63" customWidth="1"/>
    <col min="1286" max="1316" width="4.7109375" style="63" customWidth="1"/>
    <col min="1317" max="1317" width="8.5703125" style="63" customWidth="1"/>
    <col min="1318" max="1319" width="4.7109375" style="63" customWidth="1"/>
    <col min="1320" max="1320" width="9.42578125" style="63" customWidth="1"/>
    <col min="1321" max="1321" width="6.140625" style="63" customWidth="1"/>
    <col min="1322" max="1322" width="6.28515625" style="63" customWidth="1"/>
    <col min="1323" max="1325" width="4.7109375" style="63" customWidth="1"/>
    <col min="1326" max="1326" width="4.85546875" style="63" customWidth="1"/>
    <col min="1327" max="1327" width="7" style="63" customWidth="1"/>
    <col min="1328" max="1328" width="6.28515625" style="63" customWidth="1"/>
    <col min="1329" max="1332" width="4.7109375" style="63" customWidth="1"/>
    <col min="1333" max="1333" width="8.7109375" style="63" customWidth="1"/>
    <col min="1334" max="1536" width="9.140625" style="63"/>
    <col min="1537" max="1537" width="4" style="63" customWidth="1"/>
    <col min="1538" max="1538" width="29.5703125" style="63" customWidth="1"/>
    <col min="1539" max="1539" width="16.5703125" style="63" customWidth="1"/>
    <col min="1540" max="1540" width="27.7109375" style="63" customWidth="1"/>
    <col min="1541" max="1541" width="4" style="63" customWidth="1"/>
    <col min="1542" max="1572" width="4.7109375" style="63" customWidth="1"/>
    <col min="1573" max="1573" width="8.5703125" style="63" customWidth="1"/>
    <col min="1574" max="1575" width="4.7109375" style="63" customWidth="1"/>
    <col min="1576" max="1576" width="9.42578125" style="63" customWidth="1"/>
    <col min="1577" max="1577" width="6.140625" style="63" customWidth="1"/>
    <col min="1578" max="1578" width="6.28515625" style="63" customWidth="1"/>
    <col min="1579" max="1581" width="4.7109375" style="63" customWidth="1"/>
    <col min="1582" max="1582" width="4.85546875" style="63" customWidth="1"/>
    <col min="1583" max="1583" width="7" style="63" customWidth="1"/>
    <col min="1584" max="1584" width="6.28515625" style="63" customWidth="1"/>
    <col min="1585" max="1588" width="4.7109375" style="63" customWidth="1"/>
    <col min="1589" max="1589" width="8.7109375" style="63" customWidth="1"/>
    <col min="1590" max="1792" width="9.140625" style="63"/>
    <col min="1793" max="1793" width="4" style="63" customWidth="1"/>
    <col min="1794" max="1794" width="29.5703125" style="63" customWidth="1"/>
    <col min="1795" max="1795" width="16.5703125" style="63" customWidth="1"/>
    <col min="1796" max="1796" width="27.7109375" style="63" customWidth="1"/>
    <col min="1797" max="1797" width="4" style="63" customWidth="1"/>
    <col min="1798" max="1828" width="4.7109375" style="63" customWidth="1"/>
    <col min="1829" max="1829" width="8.5703125" style="63" customWidth="1"/>
    <col min="1830" max="1831" width="4.7109375" style="63" customWidth="1"/>
    <col min="1832" max="1832" width="9.42578125" style="63" customWidth="1"/>
    <col min="1833" max="1833" width="6.140625" style="63" customWidth="1"/>
    <col min="1834" max="1834" width="6.28515625" style="63" customWidth="1"/>
    <col min="1835" max="1837" width="4.7109375" style="63" customWidth="1"/>
    <col min="1838" max="1838" width="4.85546875" style="63" customWidth="1"/>
    <col min="1839" max="1839" width="7" style="63" customWidth="1"/>
    <col min="1840" max="1840" width="6.28515625" style="63" customWidth="1"/>
    <col min="1841" max="1844" width="4.7109375" style="63" customWidth="1"/>
    <col min="1845" max="1845" width="8.7109375" style="63" customWidth="1"/>
    <col min="1846" max="2048" width="9.140625" style="63"/>
    <col min="2049" max="2049" width="4" style="63" customWidth="1"/>
    <col min="2050" max="2050" width="29.5703125" style="63" customWidth="1"/>
    <col min="2051" max="2051" width="16.5703125" style="63" customWidth="1"/>
    <col min="2052" max="2052" width="27.7109375" style="63" customWidth="1"/>
    <col min="2053" max="2053" width="4" style="63" customWidth="1"/>
    <col min="2054" max="2084" width="4.7109375" style="63" customWidth="1"/>
    <col min="2085" max="2085" width="8.5703125" style="63" customWidth="1"/>
    <col min="2086" max="2087" width="4.7109375" style="63" customWidth="1"/>
    <col min="2088" max="2088" width="9.42578125" style="63" customWidth="1"/>
    <col min="2089" max="2089" width="6.140625" style="63" customWidth="1"/>
    <col min="2090" max="2090" width="6.28515625" style="63" customWidth="1"/>
    <col min="2091" max="2093" width="4.7109375" style="63" customWidth="1"/>
    <col min="2094" max="2094" width="4.85546875" style="63" customWidth="1"/>
    <col min="2095" max="2095" width="7" style="63" customWidth="1"/>
    <col min="2096" max="2096" width="6.28515625" style="63" customWidth="1"/>
    <col min="2097" max="2100" width="4.7109375" style="63" customWidth="1"/>
    <col min="2101" max="2101" width="8.7109375" style="63" customWidth="1"/>
    <col min="2102" max="2304" width="9.140625" style="63"/>
    <col min="2305" max="2305" width="4" style="63" customWidth="1"/>
    <col min="2306" max="2306" width="29.5703125" style="63" customWidth="1"/>
    <col min="2307" max="2307" width="16.5703125" style="63" customWidth="1"/>
    <col min="2308" max="2308" width="27.7109375" style="63" customWidth="1"/>
    <col min="2309" max="2309" width="4" style="63" customWidth="1"/>
    <col min="2310" max="2340" width="4.7109375" style="63" customWidth="1"/>
    <col min="2341" max="2341" width="8.5703125" style="63" customWidth="1"/>
    <col min="2342" max="2343" width="4.7109375" style="63" customWidth="1"/>
    <col min="2344" max="2344" width="9.42578125" style="63" customWidth="1"/>
    <col min="2345" max="2345" width="6.140625" style="63" customWidth="1"/>
    <col min="2346" max="2346" width="6.28515625" style="63" customWidth="1"/>
    <col min="2347" max="2349" width="4.7109375" style="63" customWidth="1"/>
    <col min="2350" max="2350" width="4.85546875" style="63" customWidth="1"/>
    <col min="2351" max="2351" width="7" style="63" customWidth="1"/>
    <col min="2352" max="2352" width="6.28515625" style="63" customWidth="1"/>
    <col min="2353" max="2356" width="4.7109375" style="63" customWidth="1"/>
    <col min="2357" max="2357" width="8.7109375" style="63" customWidth="1"/>
    <col min="2358" max="2560" width="9.140625" style="63"/>
    <col min="2561" max="2561" width="4" style="63" customWidth="1"/>
    <col min="2562" max="2562" width="29.5703125" style="63" customWidth="1"/>
    <col min="2563" max="2563" width="16.5703125" style="63" customWidth="1"/>
    <col min="2564" max="2564" width="27.7109375" style="63" customWidth="1"/>
    <col min="2565" max="2565" width="4" style="63" customWidth="1"/>
    <col min="2566" max="2596" width="4.7109375" style="63" customWidth="1"/>
    <col min="2597" max="2597" width="8.5703125" style="63" customWidth="1"/>
    <col min="2598" max="2599" width="4.7109375" style="63" customWidth="1"/>
    <col min="2600" max="2600" width="9.42578125" style="63" customWidth="1"/>
    <col min="2601" max="2601" width="6.140625" style="63" customWidth="1"/>
    <col min="2602" max="2602" width="6.28515625" style="63" customWidth="1"/>
    <col min="2603" max="2605" width="4.7109375" style="63" customWidth="1"/>
    <col min="2606" max="2606" width="4.85546875" style="63" customWidth="1"/>
    <col min="2607" max="2607" width="7" style="63" customWidth="1"/>
    <col min="2608" max="2608" width="6.28515625" style="63" customWidth="1"/>
    <col min="2609" max="2612" width="4.7109375" style="63" customWidth="1"/>
    <col min="2613" max="2613" width="8.7109375" style="63" customWidth="1"/>
    <col min="2614" max="2816" width="9.140625" style="63"/>
    <col min="2817" max="2817" width="4" style="63" customWidth="1"/>
    <col min="2818" max="2818" width="29.5703125" style="63" customWidth="1"/>
    <col min="2819" max="2819" width="16.5703125" style="63" customWidth="1"/>
    <col min="2820" max="2820" width="27.7109375" style="63" customWidth="1"/>
    <col min="2821" max="2821" width="4" style="63" customWidth="1"/>
    <col min="2822" max="2852" width="4.7109375" style="63" customWidth="1"/>
    <col min="2853" max="2853" width="8.5703125" style="63" customWidth="1"/>
    <col min="2854" max="2855" width="4.7109375" style="63" customWidth="1"/>
    <col min="2856" max="2856" width="9.42578125" style="63" customWidth="1"/>
    <col min="2857" max="2857" width="6.140625" style="63" customWidth="1"/>
    <col min="2858" max="2858" width="6.28515625" style="63" customWidth="1"/>
    <col min="2859" max="2861" width="4.7109375" style="63" customWidth="1"/>
    <col min="2862" max="2862" width="4.85546875" style="63" customWidth="1"/>
    <col min="2863" max="2863" width="7" style="63" customWidth="1"/>
    <col min="2864" max="2864" width="6.28515625" style="63" customWidth="1"/>
    <col min="2865" max="2868" width="4.7109375" style="63" customWidth="1"/>
    <col min="2869" max="2869" width="8.7109375" style="63" customWidth="1"/>
    <col min="2870" max="3072" width="9.140625" style="63"/>
    <col min="3073" max="3073" width="4" style="63" customWidth="1"/>
    <col min="3074" max="3074" width="29.5703125" style="63" customWidth="1"/>
    <col min="3075" max="3075" width="16.5703125" style="63" customWidth="1"/>
    <col min="3076" max="3076" width="27.7109375" style="63" customWidth="1"/>
    <col min="3077" max="3077" width="4" style="63" customWidth="1"/>
    <col min="3078" max="3108" width="4.7109375" style="63" customWidth="1"/>
    <col min="3109" max="3109" width="8.5703125" style="63" customWidth="1"/>
    <col min="3110" max="3111" width="4.7109375" style="63" customWidth="1"/>
    <col min="3112" max="3112" width="9.42578125" style="63" customWidth="1"/>
    <col min="3113" max="3113" width="6.140625" style="63" customWidth="1"/>
    <col min="3114" max="3114" width="6.28515625" style="63" customWidth="1"/>
    <col min="3115" max="3117" width="4.7109375" style="63" customWidth="1"/>
    <col min="3118" max="3118" width="4.85546875" style="63" customWidth="1"/>
    <col min="3119" max="3119" width="7" style="63" customWidth="1"/>
    <col min="3120" max="3120" width="6.28515625" style="63" customWidth="1"/>
    <col min="3121" max="3124" width="4.7109375" style="63" customWidth="1"/>
    <col min="3125" max="3125" width="8.7109375" style="63" customWidth="1"/>
    <col min="3126" max="3328" width="9.140625" style="63"/>
    <col min="3329" max="3329" width="4" style="63" customWidth="1"/>
    <col min="3330" max="3330" width="29.5703125" style="63" customWidth="1"/>
    <col min="3331" max="3331" width="16.5703125" style="63" customWidth="1"/>
    <col min="3332" max="3332" width="27.7109375" style="63" customWidth="1"/>
    <col min="3333" max="3333" width="4" style="63" customWidth="1"/>
    <col min="3334" max="3364" width="4.7109375" style="63" customWidth="1"/>
    <col min="3365" max="3365" width="8.5703125" style="63" customWidth="1"/>
    <col min="3366" max="3367" width="4.7109375" style="63" customWidth="1"/>
    <col min="3368" max="3368" width="9.42578125" style="63" customWidth="1"/>
    <col min="3369" max="3369" width="6.140625" style="63" customWidth="1"/>
    <col min="3370" max="3370" width="6.28515625" style="63" customWidth="1"/>
    <col min="3371" max="3373" width="4.7109375" style="63" customWidth="1"/>
    <col min="3374" max="3374" width="4.85546875" style="63" customWidth="1"/>
    <col min="3375" max="3375" width="7" style="63" customWidth="1"/>
    <col min="3376" max="3376" width="6.28515625" style="63" customWidth="1"/>
    <col min="3377" max="3380" width="4.7109375" style="63" customWidth="1"/>
    <col min="3381" max="3381" width="8.7109375" style="63" customWidth="1"/>
    <col min="3382" max="3584" width="9.140625" style="63"/>
    <col min="3585" max="3585" width="4" style="63" customWidth="1"/>
    <col min="3586" max="3586" width="29.5703125" style="63" customWidth="1"/>
    <col min="3587" max="3587" width="16.5703125" style="63" customWidth="1"/>
    <col min="3588" max="3588" width="27.7109375" style="63" customWidth="1"/>
    <col min="3589" max="3589" width="4" style="63" customWidth="1"/>
    <col min="3590" max="3620" width="4.7109375" style="63" customWidth="1"/>
    <col min="3621" max="3621" width="8.5703125" style="63" customWidth="1"/>
    <col min="3622" max="3623" width="4.7109375" style="63" customWidth="1"/>
    <col min="3624" max="3624" width="9.42578125" style="63" customWidth="1"/>
    <col min="3625" max="3625" width="6.140625" style="63" customWidth="1"/>
    <col min="3626" max="3626" width="6.28515625" style="63" customWidth="1"/>
    <col min="3627" max="3629" width="4.7109375" style="63" customWidth="1"/>
    <col min="3630" max="3630" width="4.85546875" style="63" customWidth="1"/>
    <col min="3631" max="3631" width="7" style="63" customWidth="1"/>
    <col min="3632" max="3632" width="6.28515625" style="63" customWidth="1"/>
    <col min="3633" max="3636" width="4.7109375" style="63" customWidth="1"/>
    <col min="3637" max="3637" width="8.7109375" style="63" customWidth="1"/>
    <col min="3638" max="3840" width="9.140625" style="63"/>
    <col min="3841" max="3841" width="4" style="63" customWidth="1"/>
    <col min="3842" max="3842" width="29.5703125" style="63" customWidth="1"/>
    <col min="3843" max="3843" width="16.5703125" style="63" customWidth="1"/>
    <col min="3844" max="3844" width="27.7109375" style="63" customWidth="1"/>
    <col min="3845" max="3845" width="4" style="63" customWidth="1"/>
    <col min="3846" max="3876" width="4.7109375" style="63" customWidth="1"/>
    <col min="3877" max="3877" width="8.5703125" style="63" customWidth="1"/>
    <col min="3878" max="3879" width="4.7109375" style="63" customWidth="1"/>
    <col min="3880" max="3880" width="9.42578125" style="63" customWidth="1"/>
    <col min="3881" max="3881" width="6.140625" style="63" customWidth="1"/>
    <col min="3882" max="3882" width="6.28515625" style="63" customWidth="1"/>
    <col min="3883" max="3885" width="4.7109375" style="63" customWidth="1"/>
    <col min="3886" max="3886" width="4.85546875" style="63" customWidth="1"/>
    <col min="3887" max="3887" width="7" style="63" customWidth="1"/>
    <col min="3888" max="3888" width="6.28515625" style="63" customWidth="1"/>
    <col min="3889" max="3892" width="4.7109375" style="63" customWidth="1"/>
    <col min="3893" max="3893" width="8.7109375" style="63" customWidth="1"/>
    <col min="3894" max="4096" width="9.140625" style="63"/>
    <col min="4097" max="4097" width="4" style="63" customWidth="1"/>
    <col min="4098" max="4098" width="29.5703125" style="63" customWidth="1"/>
    <col min="4099" max="4099" width="16.5703125" style="63" customWidth="1"/>
    <col min="4100" max="4100" width="27.7109375" style="63" customWidth="1"/>
    <col min="4101" max="4101" width="4" style="63" customWidth="1"/>
    <col min="4102" max="4132" width="4.7109375" style="63" customWidth="1"/>
    <col min="4133" max="4133" width="8.5703125" style="63" customWidth="1"/>
    <col min="4134" max="4135" width="4.7109375" style="63" customWidth="1"/>
    <col min="4136" max="4136" width="9.42578125" style="63" customWidth="1"/>
    <col min="4137" max="4137" width="6.140625" style="63" customWidth="1"/>
    <col min="4138" max="4138" width="6.28515625" style="63" customWidth="1"/>
    <col min="4139" max="4141" width="4.7109375" style="63" customWidth="1"/>
    <col min="4142" max="4142" width="4.85546875" style="63" customWidth="1"/>
    <col min="4143" max="4143" width="7" style="63" customWidth="1"/>
    <col min="4144" max="4144" width="6.28515625" style="63" customWidth="1"/>
    <col min="4145" max="4148" width="4.7109375" style="63" customWidth="1"/>
    <col min="4149" max="4149" width="8.7109375" style="63" customWidth="1"/>
    <col min="4150" max="4352" width="9.140625" style="63"/>
    <col min="4353" max="4353" width="4" style="63" customWidth="1"/>
    <col min="4354" max="4354" width="29.5703125" style="63" customWidth="1"/>
    <col min="4355" max="4355" width="16.5703125" style="63" customWidth="1"/>
    <col min="4356" max="4356" width="27.7109375" style="63" customWidth="1"/>
    <col min="4357" max="4357" width="4" style="63" customWidth="1"/>
    <col min="4358" max="4388" width="4.7109375" style="63" customWidth="1"/>
    <col min="4389" max="4389" width="8.5703125" style="63" customWidth="1"/>
    <col min="4390" max="4391" width="4.7109375" style="63" customWidth="1"/>
    <col min="4392" max="4392" width="9.42578125" style="63" customWidth="1"/>
    <col min="4393" max="4393" width="6.140625" style="63" customWidth="1"/>
    <col min="4394" max="4394" width="6.28515625" style="63" customWidth="1"/>
    <col min="4395" max="4397" width="4.7109375" style="63" customWidth="1"/>
    <col min="4398" max="4398" width="4.85546875" style="63" customWidth="1"/>
    <col min="4399" max="4399" width="7" style="63" customWidth="1"/>
    <col min="4400" max="4400" width="6.28515625" style="63" customWidth="1"/>
    <col min="4401" max="4404" width="4.7109375" style="63" customWidth="1"/>
    <col min="4405" max="4405" width="8.7109375" style="63" customWidth="1"/>
    <col min="4406" max="4608" width="9.140625" style="63"/>
    <col min="4609" max="4609" width="4" style="63" customWidth="1"/>
    <col min="4610" max="4610" width="29.5703125" style="63" customWidth="1"/>
    <col min="4611" max="4611" width="16.5703125" style="63" customWidth="1"/>
    <col min="4612" max="4612" width="27.7109375" style="63" customWidth="1"/>
    <col min="4613" max="4613" width="4" style="63" customWidth="1"/>
    <col min="4614" max="4644" width="4.7109375" style="63" customWidth="1"/>
    <col min="4645" max="4645" width="8.5703125" style="63" customWidth="1"/>
    <col min="4646" max="4647" width="4.7109375" style="63" customWidth="1"/>
    <col min="4648" max="4648" width="9.42578125" style="63" customWidth="1"/>
    <col min="4649" max="4649" width="6.140625" style="63" customWidth="1"/>
    <col min="4650" max="4650" width="6.28515625" style="63" customWidth="1"/>
    <col min="4651" max="4653" width="4.7109375" style="63" customWidth="1"/>
    <col min="4654" max="4654" width="4.85546875" style="63" customWidth="1"/>
    <col min="4655" max="4655" width="7" style="63" customWidth="1"/>
    <col min="4656" max="4656" width="6.28515625" style="63" customWidth="1"/>
    <col min="4657" max="4660" width="4.7109375" style="63" customWidth="1"/>
    <col min="4661" max="4661" width="8.7109375" style="63" customWidth="1"/>
    <col min="4662" max="4864" width="9.140625" style="63"/>
    <col min="4865" max="4865" width="4" style="63" customWidth="1"/>
    <col min="4866" max="4866" width="29.5703125" style="63" customWidth="1"/>
    <col min="4867" max="4867" width="16.5703125" style="63" customWidth="1"/>
    <col min="4868" max="4868" width="27.7109375" style="63" customWidth="1"/>
    <col min="4869" max="4869" width="4" style="63" customWidth="1"/>
    <col min="4870" max="4900" width="4.7109375" style="63" customWidth="1"/>
    <col min="4901" max="4901" width="8.5703125" style="63" customWidth="1"/>
    <col min="4902" max="4903" width="4.7109375" style="63" customWidth="1"/>
    <col min="4904" max="4904" width="9.42578125" style="63" customWidth="1"/>
    <col min="4905" max="4905" width="6.140625" style="63" customWidth="1"/>
    <col min="4906" max="4906" width="6.28515625" style="63" customWidth="1"/>
    <col min="4907" max="4909" width="4.7109375" style="63" customWidth="1"/>
    <col min="4910" max="4910" width="4.85546875" style="63" customWidth="1"/>
    <col min="4911" max="4911" width="7" style="63" customWidth="1"/>
    <col min="4912" max="4912" width="6.28515625" style="63" customWidth="1"/>
    <col min="4913" max="4916" width="4.7109375" style="63" customWidth="1"/>
    <col min="4917" max="4917" width="8.7109375" style="63" customWidth="1"/>
    <col min="4918" max="5120" width="9.140625" style="63"/>
    <col min="5121" max="5121" width="4" style="63" customWidth="1"/>
    <col min="5122" max="5122" width="29.5703125" style="63" customWidth="1"/>
    <col min="5123" max="5123" width="16.5703125" style="63" customWidth="1"/>
    <col min="5124" max="5124" width="27.7109375" style="63" customWidth="1"/>
    <col min="5125" max="5125" width="4" style="63" customWidth="1"/>
    <col min="5126" max="5156" width="4.7109375" style="63" customWidth="1"/>
    <col min="5157" max="5157" width="8.5703125" style="63" customWidth="1"/>
    <col min="5158" max="5159" width="4.7109375" style="63" customWidth="1"/>
    <col min="5160" max="5160" width="9.42578125" style="63" customWidth="1"/>
    <col min="5161" max="5161" width="6.140625" style="63" customWidth="1"/>
    <col min="5162" max="5162" width="6.28515625" style="63" customWidth="1"/>
    <col min="5163" max="5165" width="4.7109375" style="63" customWidth="1"/>
    <col min="5166" max="5166" width="4.85546875" style="63" customWidth="1"/>
    <col min="5167" max="5167" width="7" style="63" customWidth="1"/>
    <col min="5168" max="5168" width="6.28515625" style="63" customWidth="1"/>
    <col min="5169" max="5172" width="4.7109375" style="63" customWidth="1"/>
    <col min="5173" max="5173" width="8.7109375" style="63" customWidth="1"/>
    <col min="5174" max="5376" width="9.140625" style="63"/>
    <col min="5377" max="5377" width="4" style="63" customWidth="1"/>
    <col min="5378" max="5378" width="29.5703125" style="63" customWidth="1"/>
    <col min="5379" max="5379" width="16.5703125" style="63" customWidth="1"/>
    <col min="5380" max="5380" width="27.7109375" style="63" customWidth="1"/>
    <col min="5381" max="5381" width="4" style="63" customWidth="1"/>
    <col min="5382" max="5412" width="4.7109375" style="63" customWidth="1"/>
    <col min="5413" max="5413" width="8.5703125" style="63" customWidth="1"/>
    <col min="5414" max="5415" width="4.7109375" style="63" customWidth="1"/>
    <col min="5416" max="5416" width="9.42578125" style="63" customWidth="1"/>
    <col min="5417" max="5417" width="6.140625" style="63" customWidth="1"/>
    <col min="5418" max="5418" width="6.28515625" style="63" customWidth="1"/>
    <col min="5419" max="5421" width="4.7109375" style="63" customWidth="1"/>
    <col min="5422" max="5422" width="4.85546875" style="63" customWidth="1"/>
    <col min="5423" max="5423" width="7" style="63" customWidth="1"/>
    <col min="5424" max="5424" width="6.28515625" style="63" customWidth="1"/>
    <col min="5425" max="5428" width="4.7109375" style="63" customWidth="1"/>
    <col min="5429" max="5429" width="8.7109375" style="63" customWidth="1"/>
    <col min="5430" max="5632" width="9.140625" style="63"/>
    <col min="5633" max="5633" width="4" style="63" customWidth="1"/>
    <col min="5634" max="5634" width="29.5703125" style="63" customWidth="1"/>
    <col min="5635" max="5635" width="16.5703125" style="63" customWidth="1"/>
    <col min="5636" max="5636" width="27.7109375" style="63" customWidth="1"/>
    <col min="5637" max="5637" width="4" style="63" customWidth="1"/>
    <col min="5638" max="5668" width="4.7109375" style="63" customWidth="1"/>
    <col min="5669" max="5669" width="8.5703125" style="63" customWidth="1"/>
    <col min="5670" max="5671" width="4.7109375" style="63" customWidth="1"/>
    <col min="5672" max="5672" width="9.42578125" style="63" customWidth="1"/>
    <col min="5673" max="5673" width="6.140625" style="63" customWidth="1"/>
    <col min="5674" max="5674" width="6.28515625" style="63" customWidth="1"/>
    <col min="5675" max="5677" width="4.7109375" style="63" customWidth="1"/>
    <col min="5678" max="5678" width="4.85546875" style="63" customWidth="1"/>
    <col min="5679" max="5679" width="7" style="63" customWidth="1"/>
    <col min="5680" max="5680" width="6.28515625" style="63" customWidth="1"/>
    <col min="5681" max="5684" width="4.7109375" style="63" customWidth="1"/>
    <col min="5685" max="5685" width="8.7109375" style="63" customWidth="1"/>
    <col min="5686" max="5888" width="9.140625" style="63"/>
    <col min="5889" max="5889" width="4" style="63" customWidth="1"/>
    <col min="5890" max="5890" width="29.5703125" style="63" customWidth="1"/>
    <col min="5891" max="5891" width="16.5703125" style="63" customWidth="1"/>
    <col min="5892" max="5892" width="27.7109375" style="63" customWidth="1"/>
    <col min="5893" max="5893" width="4" style="63" customWidth="1"/>
    <col min="5894" max="5924" width="4.7109375" style="63" customWidth="1"/>
    <col min="5925" max="5925" width="8.5703125" style="63" customWidth="1"/>
    <col min="5926" max="5927" width="4.7109375" style="63" customWidth="1"/>
    <col min="5928" max="5928" width="9.42578125" style="63" customWidth="1"/>
    <col min="5929" max="5929" width="6.140625" style="63" customWidth="1"/>
    <col min="5930" max="5930" width="6.28515625" style="63" customWidth="1"/>
    <col min="5931" max="5933" width="4.7109375" style="63" customWidth="1"/>
    <col min="5934" max="5934" width="4.85546875" style="63" customWidth="1"/>
    <col min="5935" max="5935" width="7" style="63" customWidth="1"/>
    <col min="5936" max="5936" width="6.28515625" style="63" customWidth="1"/>
    <col min="5937" max="5940" width="4.7109375" style="63" customWidth="1"/>
    <col min="5941" max="5941" width="8.7109375" style="63" customWidth="1"/>
    <col min="5942" max="6144" width="9.140625" style="63"/>
    <col min="6145" max="6145" width="4" style="63" customWidth="1"/>
    <col min="6146" max="6146" width="29.5703125" style="63" customWidth="1"/>
    <col min="6147" max="6147" width="16.5703125" style="63" customWidth="1"/>
    <col min="6148" max="6148" width="27.7109375" style="63" customWidth="1"/>
    <col min="6149" max="6149" width="4" style="63" customWidth="1"/>
    <col min="6150" max="6180" width="4.7109375" style="63" customWidth="1"/>
    <col min="6181" max="6181" width="8.5703125" style="63" customWidth="1"/>
    <col min="6182" max="6183" width="4.7109375" style="63" customWidth="1"/>
    <col min="6184" max="6184" width="9.42578125" style="63" customWidth="1"/>
    <col min="6185" max="6185" width="6.140625" style="63" customWidth="1"/>
    <col min="6186" max="6186" width="6.28515625" style="63" customWidth="1"/>
    <col min="6187" max="6189" width="4.7109375" style="63" customWidth="1"/>
    <col min="6190" max="6190" width="4.85546875" style="63" customWidth="1"/>
    <col min="6191" max="6191" width="7" style="63" customWidth="1"/>
    <col min="6192" max="6192" width="6.28515625" style="63" customWidth="1"/>
    <col min="6193" max="6196" width="4.7109375" style="63" customWidth="1"/>
    <col min="6197" max="6197" width="8.7109375" style="63" customWidth="1"/>
    <col min="6198" max="6400" width="9.140625" style="63"/>
    <col min="6401" max="6401" width="4" style="63" customWidth="1"/>
    <col min="6402" max="6402" width="29.5703125" style="63" customWidth="1"/>
    <col min="6403" max="6403" width="16.5703125" style="63" customWidth="1"/>
    <col min="6404" max="6404" width="27.7109375" style="63" customWidth="1"/>
    <col min="6405" max="6405" width="4" style="63" customWidth="1"/>
    <col min="6406" max="6436" width="4.7109375" style="63" customWidth="1"/>
    <col min="6437" max="6437" width="8.5703125" style="63" customWidth="1"/>
    <col min="6438" max="6439" width="4.7109375" style="63" customWidth="1"/>
    <col min="6440" max="6440" width="9.42578125" style="63" customWidth="1"/>
    <col min="6441" max="6441" width="6.140625" style="63" customWidth="1"/>
    <col min="6442" max="6442" width="6.28515625" style="63" customWidth="1"/>
    <col min="6443" max="6445" width="4.7109375" style="63" customWidth="1"/>
    <col min="6446" max="6446" width="4.85546875" style="63" customWidth="1"/>
    <col min="6447" max="6447" width="7" style="63" customWidth="1"/>
    <col min="6448" max="6448" width="6.28515625" style="63" customWidth="1"/>
    <col min="6449" max="6452" width="4.7109375" style="63" customWidth="1"/>
    <col min="6453" max="6453" width="8.7109375" style="63" customWidth="1"/>
    <col min="6454" max="6656" width="9.140625" style="63"/>
    <col min="6657" max="6657" width="4" style="63" customWidth="1"/>
    <col min="6658" max="6658" width="29.5703125" style="63" customWidth="1"/>
    <col min="6659" max="6659" width="16.5703125" style="63" customWidth="1"/>
    <col min="6660" max="6660" width="27.7109375" style="63" customWidth="1"/>
    <col min="6661" max="6661" width="4" style="63" customWidth="1"/>
    <col min="6662" max="6692" width="4.7109375" style="63" customWidth="1"/>
    <col min="6693" max="6693" width="8.5703125" style="63" customWidth="1"/>
    <col min="6694" max="6695" width="4.7109375" style="63" customWidth="1"/>
    <col min="6696" max="6696" width="9.42578125" style="63" customWidth="1"/>
    <col min="6697" max="6697" width="6.140625" style="63" customWidth="1"/>
    <col min="6698" max="6698" width="6.28515625" style="63" customWidth="1"/>
    <col min="6699" max="6701" width="4.7109375" style="63" customWidth="1"/>
    <col min="6702" max="6702" width="4.85546875" style="63" customWidth="1"/>
    <col min="6703" max="6703" width="7" style="63" customWidth="1"/>
    <col min="6704" max="6704" width="6.28515625" style="63" customWidth="1"/>
    <col min="6705" max="6708" width="4.7109375" style="63" customWidth="1"/>
    <col min="6709" max="6709" width="8.7109375" style="63" customWidth="1"/>
    <col min="6710" max="6912" width="9.140625" style="63"/>
    <col min="6913" max="6913" width="4" style="63" customWidth="1"/>
    <col min="6914" max="6914" width="29.5703125" style="63" customWidth="1"/>
    <col min="6915" max="6915" width="16.5703125" style="63" customWidth="1"/>
    <col min="6916" max="6916" width="27.7109375" style="63" customWidth="1"/>
    <col min="6917" max="6917" width="4" style="63" customWidth="1"/>
    <col min="6918" max="6948" width="4.7109375" style="63" customWidth="1"/>
    <col min="6949" max="6949" width="8.5703125" style="63" customWidth="1"/>
    <col min="6950" max="6951" width="4.7109375" style="63" customWidth="1"/>
    <col min="6952" max="6952" width="9.42578125" style="63" customWidth="1"/>
    <col min="6953" max="6953" width="6.140625" style="63" customWidth="1"/>
    <col min="6954" max="6954" width="6.28515625" style="63" customWidth="1"/>
    <col min="6955" max="6957" width="4.7109375" style="63" customWidth="1"/>
    <col min="6958" max="6958" width="4.85546875" style="63" customWidth="1"/>
    <col min="6959" max="6959" width="7" style="63" customWidth="1"/>
    <col min="6960" max="6960" width="6.28515625" style="63" customWidth="1"/>
    <col min="6961" max="6964" width="4.7109375" style="63" customWidth="1"/>
    <col min="6965" max="6965" width="8.7109375" style="63" customWidth="1"/>
    <col min="6966" max="7168" width="9.140625" style="63"/>
    <col min="7169" max="7169" width="4" style="63" customWidth="1"/>
    <col min="7170" max="7170" width="29.5703125" style="63" customWidth="1"/>
    <col min="7171" max="7171" width="16.5703125" style="63" customWidth="1"/>
    <col min="7172" max="7172" width="27.7109375" style="63" customWidth="1"/>
    <col min="7173" max="7173" width="4" style="63" customWidth="1"/>
    <col min="7174" max="7204" width="4.7109375" style="63" customWidth="1"/>
    <col min="7205" max="7205" width="8.5703125" style="63" customWidth="1"/>
    <col min="7206" max="7207" width="4.7109375" style="63" customWidth="1"/>
    <col min="7208" max="7208" width="9.42578125" style="63" customWidth="1"/>
    <col min="7209" max="7209" width="6.140625" style="63" customWidth="1"/>
    <col min="7210" max="7210" width="6.28515625" style="63" customWidth="1"/>
    <col min="7211" max="7213" width="4.7109375" style="63" customWidth="1"/>
    <col min="7214" max="7214" width="4.85546875" style="63" customWidth="1"/>
    <col min="7215" max="7215" width="7" style="63" customWidth="1"/>
    <col min="7216" max="7216" width="6.28515625" style="63" customWidth="1"/>
    <col min="7217" max="7220" width="4.7109375" style="63" customWidth="1"/>
    <col min="7221" max="7221" width="8.7109375" style="63" customWidth="1"/>
    <col min="7222" max="7424" width="9.140625" style="63"/>
    <col min="7425" max="7425" width="4" style="63" customWidth="1"/>
    <col min="7426" max="7426" width="29.5703125" style="63" customWidth="1"/>
    <col min="7427" max="7427" width="16.5703125" style="63" customWidth="1"/>
    <col min="7428" max="7428" width="27.7109375" style="63" customWidth="1"/>
    <col min="7429" max="7429" width="4" style="63" customWidth="1"/>
    <col min="7430" max="7460" width="4.7109375" style="63" customWidth="1"/>
    <col min="7461" max="7461" width="8.5703125" style="63" customWidth="1"/>
    <col min="7462" max="7463" width="4.7109375" style="63" customWidth="1"/>
    <col min="7464" max="7464" width="9.42578125" style="63" customWidth="1"/>
    <col min="7465" max="7465" width="6.140625" style="63" customWidth="1"/>
    <col min="7466" max="7466" width="6.28515625" style="63" customWidth="1"/>
    <col min="7467" max="7469" width="4.7109375" style="63" customWidth="1"/>
    <col min="7470" max="7470" width="4.85546875" style="63" customWidth="1"/>
    <col min="7471" max="7471" width="7" style="63" customWidth="1"/>
    <col min="7472" max="7472" width="6.28515625" style="63" customWidth="1"/>
    <col min="7473" max="7476" width="4.7109375" style="63" customWidth="1"/>
    <col min="7477" max="7477" width="8.7109375" style="63" customWidth="1"/>
    <col min="7478" max="7680" width="9.140625" style="63"/>
    <col min="7681" max="7681" width="4" style="63" customWidth="1"/>
    <col min="7682" max="7682" width="29.5703125" style="63" customWidth="1"/>
    <col min="7683" max="7683" width="16.5703125" style="63" customWidth="1"/>
    <col min="7684" max="7684" width="27.7109375" style="63" customWidth="1"/>
    <col min="7685" max="7685" width="4" style="63" customWidth="1"/>
    <col min="7686" max="7716" width="4.7109375" style="63" customWidth="1"/>
    <col min="7717" max="7717" width="8.5703125" style="63" customWidth="1"/>
    <col min="7718" max="7719" width="4.7109375" style="63" customWidth="1"/>
    <col min="7720" max="7720" width="9.42578125" style="63" customWidth="1"/>
    <col min="7721" max="7721" width="6.140625" style="63" customWidth="1"/>
    <col min="7722" max="7722" width="6.28515625" style="63" customWidth="1"/>
    <col min="7723" max="7725" width="4.7109375" style="63" customWidth="1"/>
    <col min="7726" max="7726" width="4.85546875" style="63" customWidth="1"/>
    <col min="7727" max="7727" width="7" style="63" customWidth="1"/>
    <col min="7728" max="7728" width="6.28515625" style="63" customWidth="1"/>
    <col min="7729" max="7732" width="4.7109375" style="63" customWidth="1"/>
    <col min="7733" max="7733" width="8.7109375" style="63" customWidth="1"/>
    <col min="7734" max="7936" width="9.140625" style="63"/>
    <col min="7937" max="7937" width="4" style="63" customWidth="1"/>
    <col min="7938" max="7938" width="29.5703125" style="63" customWidth="1"/>
    <col min="7939" max="7939" width="16.5703125" style="63" customWidth="1"/>
    <col min="7940" max="7940" width="27.7109375" style="63" customWidth="1"/>
    <col min="7941" max="7941" width="4" style="63" customWidth="1"/>
    <col min="7942" max="7972" width="4.7109375" style="63" customWidth="1"/>
    <col min="7973" max="7973" width="8.5703125" style="63" customWidth="1"/>
    <col min="7974" max="7975" width="4.7109375" style="63" customWidth="1"/>
    <col min="7976" max="7976" width="9.42578125" style="63" customWidth="1"/>
    <col min="7977" max="7977" width="6.140625" style="63" customWidth="1"/>
    <col min="7978" max="7978" width="6.28515625" style="63" customWidth="1"/>
    <col min="7979" max="7981" width="4.7109375" style="63" customWidth="1"/>
    <col min="7982" max="7982" width="4.85546875" style="63" customWidth="1"/>
    <col min="7983" max="7983" width="7" style="63" customWidth="1"/>
    <col min="7984" max="7984" width="6.28515625" style="63" customWidth="1"/>
    <col min="7985" max="7988" width="4.7109375" style="63" customWidth="1"/>
    <col min="7989" max="7989" width="8.7109375" style="63" customWidth="1"/>
    <col min="7990" max="8192" width="9.140625" style="63"/>
    <col min="8193" max="8193" width="4" style="63" customWidth="1"/>
    <col min="8194" max="8194" width="29.5703125" style="63" customWidth="1"/>
    <col min="8195" max="8195" width="16.5703125" style="63" customWidth="1"/>
    <col min="8196" max="8196" width="27.7109375" style="63" customWidth="1"/>
    <col min="8197" max="8197" width="4" style="63" customWidth="1"/>
    <col min="8198" max="8228" width="4.7109375" style="63" customWidth="1"/>
    <col min="8229" max="8229" width="8.5703125" style="63" customWidth="1"/>
    <col min="8230" max="8231" width="4.7109375" style="63" customWidth="1"/>
    <col min="8232" max="8232" width="9.42578125" style="63" customWidth="1"/>
    <col min="8233" max="8233" width="6.140625" style="63" customWidth="1"/>
    <col min="8234" max="8234" width="6.28515625" style="63" customWidth="1"/>
    <col min="8235" max="8237" width="4.7109375" style="63" customWidth="1"/>
    <col min="8238" max="8238" width="4.85546875" style="63" customWidth="1"/>
    <col min="8239" max="8239" width="7" style="63" customWidth="1"/>
    <col min="8240" max="8240" width="6.28515625" style="63" customWidth="1"/>
    <col min="8241" max="8244" width="4.7109375" style="63" customWidth="1"/>
    <col min="8245" max="8245" width="8.7109375" style="63" customWidth="1"/>
    <col min="8246" max="8448" width="9.140625" style="63"/>
    <col min="8449" max="8449" width="4" style="63" customWidth="1"/>
    <col min="8450" max="8450" width="29.5703125" style="63" customWidth="1"/>
    <col min="8451" max="8451" width="16.5703125" style="63" customWidth="1"/>
    <col min="8452" max="8452" width="27.7109375" style="63" customWidth="1"/>
    <col min="8453" max="8453" width="4" style="63" customWidth="1"/>
    <col min="8454" max="8484" width="4.7109375" style="63" customWidth="1"/>
    <col min="8485" max="8485" width="8.5703125" style="63" customWidth="1"/>
    <col min="8486" max="8487" width="4.7109375" style="63" customWidth="1"/>
    <col min="8488" max="8488" width="9.42578125" style="63" customWidth="1"/>
    <col min="8489" max="8489" width="6.140625" style="63" customWidth="1"/>
    <col min="8490" max="8490" width="6.28515625" style="63" customWidth="1"/>
    <col min="8491" max="8493" width="4.7109375" style="63" customWidth="1"/>
    <col min="8494" max="8494" width="4.85546875" style="63" customWidth="1"/>
    <col min="8495" max="8495" width="7" style="63" customWidth="1"/>
    <col min="8496" max="8496" width="6.28515625" style="63" customWidth="1"/>
    <col min="8497" max="8500" width="4.7109375" style="63" customWidth="1"/>
    <col min="8501" max="8501" width="8.7109375" style="63" customWidth="1"/>
    <col min="8502" max="8704" width="9.140625" style="63"/>
    <col min="8705" max="8705" width="4" style="63" customWidth="1"/>
    <col min="8706" max="8706" width="29.5703125" style="63" customWidth="1"/>
    <col min="8707" max="8707" width="16.5703125" style="63" customWidth="1"/>
    <col min="8708" max="8708" width="27.7109375" style="63" customWidth="1"/>
    <col min="8709" max="8709" width="4" style="63" customWidth="1"/>
    <col min="8710" max="8740" width="4.7109375" style="63" customWidth="1"/>
    <col min="8741" max="8741" width="8.5703125" style="63" customWidth="1"/>
    <col min="8742" max="8743" width="4.7109375" style="63" customWidth="1"/>
    <col min="8744" max="8744" width="9.42578125" style="63" customWidth="1"/>
    <col min="8745" max="8745" width="6.140625" style="63" customWidth="1"/>
    <col min="8746" max="8746" width="6.28515625" style="63" customWidth="1"/>
    <col min="8747" max="8749" width="4.7109375" style="63" customWidth="1"/>
    <col min="8750" max="8750" width="4.85546875" style="63" customWidth="1"/>
    <col min="8751" max="8751" width="7" style="63" customWidth="1"/>
    <col min="8752" max="8752" width="6.28515625" style="63" customWidth="1"/>
    <col min="8753" max="8756" width="4.7109375" style="63" customWidth="1"/>
    <col min="8757" max="8757" width="8.7109375" style="63" customWidth="1"/>
    <col min="8758" max="8960" width="9.140625" style="63"/>
    <col min="8961" max="8961" width="4" style="63" customWidth="1"/>
    <col min="8962" max="8962" width="29.5703125" style="63" customWidth="1"/>
    <col min="8963" max="8963" width="16.5703125" style="63" customWidth="1"/>
    <col min="8964" max="8964" width="27.7109375" style="63" customWidth="1"/>
    <col min="8965" max="8965" width="4" style="63" customWidth="1"/>
    <col min="8966" max="8996" width="4.7109375" style="63" customWidth="1"/>
    <col min="8997" max="8997" width="8.5703125" style="63" customWidth="1"/>
    <col min="8998" max="8999" width="4.7109375" style="63" customWidth="1"/>
    <col min="9000" max="9000" width="9.42578125" style="63" customWidth="1"/>
    <col min="9001" max="9001" width="6.140625" style="63" customWidth="1"/>
    <col min="9002" max="9002" width="6.28515625" style="63" customWidth="1"/>
    <col min="9003" max="9005" width="4.7109375" style="63" customWidth="1"/>
    <col min="9006" max="9006" width="4.85546875" style="63" customWidth="1"/>
    <col min="9007" max="9007" width="7" style="63" customWidth="1"/>
    <col min="9008" max="9008" width="6.28515625" style="63" customWidth="1"/>
    <col min="9009" max="9012" width="4.7109375" style="63" customWidth="1"/>
    <col min="9013" max="9013" width="8.7109375" style="63" customWidth="1"/>
    <col min="9014" max="9216" width="9.140625" style="63"/>
    <col min="9217" max="9217" width="4" style="63" customWidth="1"/>
    <col min="9218" max="9218" width="29.5703125" style="63" customWidth="1"/>
    <col min="9219" max="9219" width="16.5703125" style="63" customWidth="1"/>
    <col min="9220" max="9220" width="27.7109375" style="63" customWidth="1"/>
    <col min="9221" max="9221" width="4" style="63" customWidth="1"/>
    <col min="9222" max="9252" width="4.7109375" style="63" customWidth="1"/>
    <col min="9253" max="9253" width="8.5703125" style="63" customWidth="1"/>
    <col min="9254" max="9255" width="4.7109375" style="63" customWidth="1"/>
    <col min="9256" max="9256" width="9.42578125" style="63" customWidth="1"/>
    <col min="9257" max="9257" width="6.140625" style="63" customWidth="1"/>
    <col min="9258" max="9258" width="6.28515625" style="63" customWidth="1"/>
    <col min="9259" max="9261" width="4.7109375" style="63" customWidth="1"/>
    <col min="9262" max="9262" width="4.85546875" style="63" customWidth="1"/>
    <col min="9263" max="9263" width="7" style="63" customWidth="1"/>
    <col min="9264" max="9264" width="6.28515625" style="63" customWidth="1"/>
    <col min="9265" max="9268" width="4.7109375" style="63" customWidth="1"/>
    <col min="9269" max="9269" width="8.7109375" style="63" customWidth="1"/>
    <col min="9270" max="9472" width="9.140625" style="63"/>
    <col min="9473" max="9473" width="4" style="63" customWidth="1"/>
    <col min="9474" max="9474" width="29.5703125" style="63" customWidth="1"/>
    <col min="9475" max="9475" width="16.5703125" style="63" customWidth="1"/>
    <col min="9476" max="9476" width="27.7109375" style="63" customWidth="1"/>
    <col min="9477" max="9477" width="4" style="63" customWidth="1"/>
    <col min="9478" max="9508" width="4.7109375" style="63" customWidth="1"/>
    <col min="9509" max="9509" width="8.5703125" style="63" customWidth="1"/>
    <col min="9510" max="9511" width="4.7109375" style="63" customWidth="1"/>
    <col min="9512" max="9512" width="9.42578125" style="63" customWidth="1"/>
    <col min="9513" max="9513" width="6.140625" style="63" customWidth="1"/>
    <col min="9514" max="9514" width="6.28515625" style="63" customWidth="1"/>
    <col min="9515" max="9517" width="4.7109375" style="63" customWidth="1"/>
    <col min="9518" max="9518" width="4.85546875" style="63" customWidth="1"/>
    <col min="9519" max="9519" width="7" style="63" customWidth="1"/>
    <col min="9520" max="9520" width="6.28515625" style="63" customWidth="1"/>
    <col min="9521" max="9524" width="4.7109375" style="63" customWidth="1"/>
    <col min="9525" max="9525" width="8.7109375" style="63" customWidth="1"/>
    <col min="9526" max="9728" width="9.140625" style="63"/>
    <col min="9729" max="9729" width="4" style="63" customWidth="1"/>
    <col min="9730" max="9730" width="29.5703125" style="63" customWidth="1"/>
    <col min="9731" max="9731" width="16.5703125" style="63" customWidth="1"/>
    <col min="9732" max="9732" width="27.7109375" style="63" customWidth="1"/>
    <col min="9733" max="9733" width="4" style="63" customWidth="1"/>
    <col min="9734" max="9764" width="4.7109375" style="63" customWidth="1"/>
    <col min="9765" max="9765" width="8.5703125" style="63" customWidth="1"/>
    <col min="9766" max="9767" width="4.7109375" style="63" customWidth="1"/>
    <col min="9768" max="9768" width="9.42578125" style="63" customWidth="1"/>
    <col min="9769" max="9769" width="6.140625" style="63" customWidth="1"/>
    <col min="9770" max="9770" width="6.28515625" style="63" customWidth="1"/>
    <col min="9771" max="9773" width="4.7109375" style="63" customWidth="1"/>
    <col min="9774" max="9774" width="4.85546875" style="63" customWidth="1"/>
    <col min="9775" max="9775" width="7" style="63" customWidth="1"/>
    <col min="9776" max="9776" width="6.28515625" style="63" customWidth="1"/>
    <col min="9777" max="9780" width="4.7109375" style="63" customWidth="1"/>
    <col min="9781" max="9781" width="8.7109375" style="63" customWidth="1"/>
    <col min="9782" max="9984" width="9.140625" style="63"/>
    <col min="9985" max="9985" width="4" style="63" customWidth="1"/>
    <col min="9986" max="9986" width="29.5703125" style="63" customWidth="1"/>
    <col min="9987" max="9987" width="16.5703125" style="63" customWidth="1"/>
    <col min="9988" max="9988" width="27.7109375" style="63" customWidth="1"/>
    <col min="9989" max="9989" width="4" style="63" customWidth="1"/>
    <col min="9990" max="10020" width="4.7109375" style="63" customWidth="1"/>
    <col min="10021" max="10021" width="8.5703125" style="63" customWidth="1"/>
    <col min="10022" max="10023" width="4.7109375" style="63" customWidth="1"/>
    <col min="10024" max="10024" width="9.42578125" style="63" customWidth="1"/>
    <col min="10025" max="10025" width="6.140625" style="63" customWidth="1"/>
    <col min="10026" max="10026" width="6.28515625" style="63" customWidth="1"/>
    <col min="10027" max="10029" width="4.7109375" style="63" customWidth="1"/>
    <col min="10030" max="10030" width="4.85546875" style="63" customWidth="1"/>
    <col min="10031" max="10031" width="7" style="63" customWidth="1"/>
    <col min="10032" max="10032" width="6.28515625" style="63" customWidth="1"/>
    <col min="10033" max="10036" width="4.7109375" style="63" customWidth="1"/>
    <col min="10037" max="10037" width="8.7109375" style="63" customWidth="1"/>
    <col min="10038" max="10240" width="9.140625" style="63"/>
    <col min="10241" max="10241" width="4" style="63" customWidth="1"/>
    <col min="10242" max="10242" width="29.5703125" style="63" customWidth="1"/>
    <col min="10243" max="10243" width="16.5703125" style="63" customWidth="1"/>
    <col min="10244" max="10244" width="27.7109375" style="63" customWidth="1"/>
    <col min="10245" max="10245" width="4" style="63" customWidth="1"/>
    <col min="10246" max="10276" width="4.7109375" style="63" customWidth="1"/>
    <col min="10277" max="10277" width="8.5703125" style="63" customWidth="1"/>
    <col min="10278" max="10279" width="4.7109375" style="63" customWidth="1"/>
    <col min="10280" max="10280" width="9.42578125" style="63" customWidth="1"/>
    <col min="10281" max="10281" width="6.140625" style="63" customWidth="1"/>
    <col min="10282" max="10282" width="6.28515625" style="63" customWidth="1"/>
    <col min="10283" max="10285" width="4.7109375" style="63" customWidth="1"/>
    <col min="10286" max="10286" width="4.85546875" style="63" customWidth="1"/>
    <col min="10287" max="10287" width="7" style="63" customWidth="1"/>
    <col min="10288" max="10288" width="6.28515625" style="63" customWidth="1"/>
    <col min="10289" max="10292" width="4.7109375" style="63" customWidth="1"/>
    <col min="10293" max="10293" width="8.7109375" style="63" customWidth="1"/>
    <col min="10294" max="10496" width="9.140625" style="63"/>
    <col min="10497" max="10497" width="4" style="63" customWidth="1"/>
    <col min="10498" max="10498" width="29.5703125" style="63" customWidth="1"/>
    <col min="10499" max="10499" width="16.5703125" style="63" customWidth="1"/>
    <col min="10500" max="10500" width="27.7109375" style="63" customWidth="1"/>
    <col min="10501" max="10501" width="4" style="63" customWidth="1"/>
    <col min="10502" max="10532" width="4.7109375" style="63" customWidth="1"/>
    <col min="10533" max="10533" width="8.5703125" style="63" customWidth="1"/>
    <col min="10534" max="10535" width="4.7109375" style="63" customWidth="1"/>
    <col min="10536" max="10536" width="9.42578125" style="63" customWidth="1"/>
    <col min="10537" max="10537" width="6.140625" style="63" customWidth="1"/>
    <col min="10538" max="10538" width="6.28515625" style="63" customWidth="1"/>
    <col min="10539" max="10541" width="4.7109375" style="63" customWidth="1"/>
    <col min="10542" max="10542" width="4.85546875" style="63" customWidth="1"/>
    <col min="10543" max="10543" width="7" style="63" customWidth="1"/>
    <col min="10544" max="10544" width="6.28515625" style="63" customWidth="1"/>
    <col min="10545" max="10548" width="4.7109375" style="63" customWidth="1"/>
    <col min="10549" max="10549" width="8.7109375" style="63" customWidth="1"/>
    <col min="10550" max="10752" width="9.140625" style="63"/>
    <col min="10753" max="10753" width="4" style="63" customWidth="1"/>
    <col min="10754" max="10754" width="29.5703125" style="63" customWidth="1"/>
    <col min="10755" max="10755" width="16.5703125" style="63" customWidth="1"/>
    <col min="10756" max="10756" width="27.7109375" style="63" customWidth="1"/>
    <col min="10757" max="10757" width="4" style="63" customWidth="1"/>
    <col min="10758" max="10788" width="4.7109375" style="63" customWidth="1"/>
    <col min="10789" max="10789" width="8.5703125" style="63" customWidth="1"/>
    <col min="10790" max="10791" width="4.7109375" style="63" customWidth="1"/>
    <col min="10792" max="10792" width="9.42578125" style="63" customWidth="1"/>
    <col min="10793" max="10793" width="6.140625" style="63" customWidth="1"/>
    <col min="10794" max="10794" width="6.28515625" style="63" customWidth="1"/>
    <col min="10795" max="10797" width="4.7109375" style="63" customWidth="1"/>
    <col min="10798" max="10798" width="4.85546875" style="63" customWidth="1"/>
    <col min="10799" max="10799" width="7" style="63" customWidth="1"/>
    <col min="10800" max="10800" width="6.28515625" style="63" customWidth="1"/>
    <col min="10801" max="10804" width="4.7109375" style="63" customWidth="1"/>
    <col min="10805" max="10805" width="8.7109375" style="63" customWidth="1"/>
    <col min="10806" max="11008" width="9.140625" style="63"/>
    <col min="11009" max="11009" width="4" style="63" customWidth="1"/>
    <col min="11010" max="11010" width="29.5703125" style="63" customWidth="1"/>
    <col min="11011" max="11011" width="16.5703125" style="63" customWidth="1"/>
    <col min="11012" max="11012" width="27.7109375" style="63" customWidth="1"/>
    <col min="11013" max="11013" width="4" style="63" customWidth="1"/>
    <col min="11014" max="11044" width="4.7109375" style="63" customWidth="1"/>
    <col min="11045" max="11045" width="8.5703125" style="63" customWidth="1"/>
    <col min="11046" max="11047" width="4.7109375" style="63" customWidth="1"/>
    <col min="11048" max="11048" width="9.42578125" style="63" customWidth="1"/>
    <col min="11049" max="11049" width="6.140625" style="63" customWidth="1"/>
    <col min="11050" max="11050" width="6.28515625" style="63" customWidth="1"/>
    <col min="11051" max="11053" width="4.7109375" style="63" customWidth="1"/>
    <col min="11054" max="11054" width="4.85546875" style="63" customWidth="1"/>
    <col min="11055" max="11055" width="7" style="63" customWidth="1"/>
    <col min="11056" max="11056" width="6.28515625" style="63" customWidth="1"/>
    <col min="11057" max="11060" width="4.7109375" style="63" customWidth="1"/>
    <col min="11061" max="11061" width="8.7109375" style="63" customWidth="1"/>
    <col min="11062" max="11264" width="9.140625" style="63"/>
    <col min="11265" max="11265" width="4" style="63" customWidth="1"/>
    <col min="11266" max="11266" width="29.5703125" style="63" customWidth="1"/>
    <col min="11267" max="11267" width="16.5703125" style="63" customWidth="1"/>
    <col min="11268" max="11268" width="27.7109375" style="63" customWidth="1"/>
    <col min="11269" max="11269" width="4" style="63" customWidth="1"/>
    <col min="11270" max="11300" width="4.7109375" style="63" customWidth="1"/>
    <col min="11301" max="11301" width="8.5703125" style="63" customWidth="1"/>
    <col min="11302" max="11303" width="4.7109375" style="63" customWidth="1"/>
    <col min="11304" max="11304" width="9.42578125" style="63" customWidth="1"/>
    <col min="11305" max="11305" width="6.140625" style="63" customWidth="1"/>
    <col min="11306" max="11306" width="6.28515625" style="63" customWidth="1"/>
    <col min="11307" max="11309" width="4.7109375" style="63" customWidth="1"/>
    <col min="11310" max="11310" width="4.85546875" style="63" customWidth="1"/>
    <col min="11311" max="11311" width="7" style="63" customWidth="1"/>
    <col min="11312" max="11312" width="6.28515625" style="63" customWidth="1"/>
    <col min="11313" max="11316" width="4.7109375" style="63" customWidth="1"/>
    <col min="11317" max="11317" width="8.7109375" style="63" customWidth="1"/>
    <col min="11318" max="11520" width="9.140625" style="63"/>
    <col min="11521" max="11521" width="4" style="63" customWidth="1"/>
    <col min="11522" max="11522" width="29.5703125" style="63" customWidth="1"/>
    <col min="11523" max="11523" width="16.5703125" style="63" customWidth="1"/>
    <col min="11524" max="11524" width="27.7109375" style="63" customWidth="1"/>
    <col min="11525" max="11525" width="4" style="63" customWidth="1"/>
    <col min="11526" max="11556" width="4.7109375" style="63" customWidth="1"/>
    <col min="11557" max="11557" width="8.5703125" style="63" customWidth="1"/>
    <col min="11558" max="11559" width="4.7109375" style="63" customWidth="1"/>
    <col min="11560" max="11560" width="9.42578125" style="63" customWidth="1"/>
    <col min="11561" max="11561" width="6.140625" style="63" customWidth="1"/>
    <col min="11562" max="11562" width="6.28515625" style="63" customWidth="1"/>
    <col min="11563" max="11565" width="4.7109375" style="63" customWidth="1"/>
    <col min="11566" max="11566" width="4.85546875" style="63" customWidth="1"/>
    <col min="11567" max="11567" width="7" style="63" customWidth="1"/>
    <col min="11568" max="11568" width="6.28515625" style="63" customWidth="1"/>
    <col min="11569" max="11572" width="4.7109375" style="63" customWidth="1"/>
    <col min="11573" max="11573" width="8.7109375" style="63" customWidth="1"/>
    <col min="11574" max="11776" width="9.140625" style="63"/>
    <col min="11777" max="11777" width="4" style="63" customWidth="1"/>
    <col min="11778" max="11778" width="29.5703125" style="63" customWidth="1"/>
    <col min="11779" max="11779" width="16.5703125" style="63" customWidth="1"/>
    <col min="11780" max="11780" width="27.7109375" style="63" customWidth="1"/>
    <col min="11781" max="11781" width="4" style="63" customWidth="1"/>
    <col min="11782" max="11812" width="4.7109375" style="63" customWidth="1"/>
    <col min="11813" max="11813" width="8.5703125" style="63" customWidth="1"/>
    <col min="11814" max="11815" width="4.7109375" style="63" customWidth="1"/>
    <col min="11816" max="11816" width="9.42578125" style="63" customWidth="1"/>
    <col min="11817" max="11817" width="6.140625" style="63" customWidth="1"/>
    <col min="11818" max="11818" width="6.28515625" style="63" customWidth="1"/>
    <col min="11819" max="11821" width="4.7109375" style="63" customWidth="1"/>
    <col min="11822" max="11822" width="4.85546875" style="63" customWidth="1"/>
    <col min="11823" max="11823" width="7" style="63" customWidth="1"/>
    <col min="11824" max="11824" width="6.28515625" style="63" customWidth="1"/>
    <col min="11825" max="11828" width="4.7109375" style="63" customWidth="1"/>
    <col min="11829" max="11829" width="8.7109375" style="63" customWidth="1"/>
    <col min="11830" max="12032" width="9.140625" style="63"/>
    <col min="12033" max="12033" width="4" style="63" customWidth="1"/>
    <col min="12034" max="12034" width="29.5703125" style="63" customWidth="1"/>
    <col min="12035" max="12035" width="16.5703125" style="63" customWidth="1"/>
    <col min="12036" max="12036" width="27.7109375" style="63" customWidth="1"/>
    <col min="12037" max="12037" width="4" style="63" customWidth="1"/>
    <col min="12038" max="12068" width="4.7109375" style="63" customWidth="1"/>
    <col min="12069" max="12069" width="8.5703125" style="63" customWidth="1"/>
    <col min="12070" max="12071" width="4.7109375" style="63" customWidth="1"/>
    <col min="12072" max="12072" width="9.42578125" style="63" customWidth="1"/>
    <col min="12073" max="12073" width="6.140625" style="63" customWidth="1"/>
    <col min="12074" max="12074" width="6.28515625" style="63" customWidth="1"/>
    <col min="12075" max="12077" width="4.7109375" style="63" customWidth="1"/>
    <col min="12078" max="12078" width="4.85546875" style="63" customWidth="1"/>
    <col min="12079" max="12079" width="7" style="63" customWidth="1"/>
    <col min="12080" max="12080" width="6.28515625" style="63" customWidth="1"/>
    <col min="12081" max="12084" width="4.7109375" style="63" customWidth="1"/>
    <col min="12085" max="12085" width="8.7109375" style="63" customWidth="1"/>
    <col min="12086" max="12288" width="9.140625" style="63"/>
    <col min="12289" max="12289" width="4" style="63" customWidth="1"/>
    <col min="12290" max="12290" width="29.5703125" style="63" customWidth="1"/>
    <col min="12291" max="12291" width="16.5703125" style="63" customWidth="1"/>
    <col min="12292" max="12292" width="27.7109375" style="63" customWidth="1"/>
    <col min="12293" max="12293" width="4" style="63" customWidth="1"/>
    <col min="12294" max="12324" width="4.7109375" style="63" customWidth="1"/>
    <col min="12325" max="12325" width="8.5703125" style="63" customWidth="1"/>
    <col min="12326" max="12327" width="4.7109375" style="63" customWidth="1"/>
    <col min="12328" max="12328" width="9.42578125" style="63" customWidth="1"/>
    <col min="12329" max="12329" width="6.140625" style="63" customWidth="1"/>
    <col min="12330" max="12330" width="6.28515625" style="63" customWidth="1"/>
    <col min="12331" max="12333" width="4.7109375" style="63" customWidth="1"/>
    <col min="12334" max="12334" width="4.85546875" style="63" customWidth="1"/>
    <col min="12335" max="12335" width="7" style="63" customWidth="1"/>
    <col min="12336" max="12336" width="6.28515625" style="63" customWidth="1"/>
    <col min="12337" max="12340" width="4.7109375" style="63" customWidth="1"/>
    <col min="12341" max="12341" width="8.7109375" style="63" customWidth="1"/>
    <col min="12342" max="12544" width="9.140625" style="63"/>
    <col min="12545" max="12545" width="4" style="63" customWidth="1"/>
    <col min="12546" max="12546" width="29.5703125" style="63" customWidth="1"/>
    <col min="12547" max="12547" width="16.5703125" style="63" customWidth="1"/>
    <col min="12548" max="12548" width="27.7109375" style="63" customWidth="1"/>
    <col min="12549" max="12549" width="4" style="63" customWidth="1"/>
    <col min="12550" max="12580" width="4.7109375" style="63" customWidth="1"/>
    <col min="12581" max="12581" width="8.5703125" style="63" customWidth="1"/>
    <col min="12582" max="12583" width="4.7109375" style="63" customWidth="1"/>
    <col min="12584" max="12584" width="9.42578125" style="63" customWidth="1"/>
    <col min="12585" max="12585" width="6.140625" style="63" customWidth="1"/>
    <col min="12586" max="12586" width="6.28515625" style="63" customWidth="1"/>
    <col min="12587" max="12589" width="4.7109375" style="63" customWidth="1"/>
    <col min="12590" max="12590" width="4.85546875" style="63" customWidth="1"/>
    <col min="12591" max="12591" width="7" style="63" customWidth="1"/>
    <col min="12592" max="12592" width="6.28515625" style="63" customWidth="1"/>
    <col min="12593" max="12596" width="4.7109375" style="63" customWidth="1"/>
    <col min="12597" max="12597" width="8.7109375" style="63" customWidth="1"/>
    <col min="12598" max="12800" width="9.140625" style="63"/>
    <col min="12801" max="12801" width="4" style="63" customWidth="1"/>
    <col min="12802" max="12802" width="29.5703125" style="63" customWidth="1"/>
    <col min="12803" max="12803" width="16.5703125" style="63" customWidth="1"/>
    <col min="12804" max="12804" width="27.7109375" style="63" customWidth="1"/>
    <col min="12805" max="12805" width="4" style="63" customWidth="1"/>
    <col min="12806" max="12836" width="4.7109375" style="63" customWidth="1"/>
    <col min="12837" max="12837" width="8.5703125" style="63" customWidth="1"/>
    <col min="12838" max="12839" width="4.7109375" style="63" customWidth="1"/>
    <col min="12840" max="12840" width="9.42578125" style="63" customWidth="1"/>
    <col min="12841" max="12841" width="6.140625" style="63" customWidth="1"/>
    <col min="12842" max="12842" width="6.28515625" style="63" customWidth="1"/>
    <col min="12843" max="12845" width="4.7109375" style="63" customWidth="1"/>
    <col min="12846" max="12846" width="4.85546875" style="63" customWidth="1"/>
    <col min="12847" max="12847" width="7" style="63" customWidth="1"/>
    <col min="12848" max="12848" width="6.28515625" style="63" customWidth="1"/>
    <col min="12849" max="12852" width="4.7109375" style="63" customWidth="1"/>
    <col min="12853" max="12853" width="8.7109375" style="63" customWidth="1"/>
    <col min="12854" max="13056" width="9.140625" style="63"/>
    <col min="13057" max="13057" width="4" style="63" customWidth="1"/>
    <col min="13058" max="13058" width="29.5703125" style="63" customWidth="1"/>
    <col min="13059" max="13059" width="16.5703125" style="63" customWidth="1"/>
    <col min="13060" max="13060" width="27.7109375" style="63" customWidth="1"/>
    <col min="13061" max="13061" width="4" style="63" customWidth="1"/>
    <col min="13062" max="13092" width="4.7109375" style="63" customWidth="1"/>
    <col min="13093" max="13093" width="8.5703125" style="63" customWidth="1"/>
    <col min="13094" max="13095" width="4.7109375" style="63" customWidth="1"/>
    <col min="13096" max="13096" width="9.42578125" style="63" customWidth="1"/>
    <col min="13097" max="13097" width="6.140625" style="63" customWidth="1"/>
    <col min="13098" max="13098" width="6.28515625" style="63" customWidth="1"/>
    <col min="13099" max="13101" width="4.7109375" style="63" customWidth="1"/>
    <col min="13102" max="13102" width="4.85546875" style="63" customWidth="1"/>
    <col min="13103" max="13103" width="7" style="63" customWidth="1"/>
    <col min="13104" max="13104" width="6.28515625" style="63" customWidth="1"/>
    <col min="13105" max="13108" width="4.7109375" style="63" customWidth="1"/>
    <col min="13109" max="13109" width="8.7109375" style="63" customWidth="1"/>
    <col min="13110" max="13312" width="9.140625" style="63"/>
    <col min="13313" max="13313" width="4" style="63" customWidth="1"/>
    <col min="13314" max="13314" width="29.5703125" style="63" customWidth="1"/>
    <col min="13315" max="13315" width="16.5703125" style="63" customWidth="1"/>
    <col min="13316" max="13316" width="27.7109375" style="63" customWidth="1"/>
    <col min="13317" max="13317" width="4" style="63" customWidth="1"/>
    <col min="13318" max="13348" width="4.7109375" style="63" customWidth="1"/>
    <col min="13349" max="13349" width="8.5703125" style="63" customWidth="1"/>
    <col min="13350" max="13351" width="4.7109375" style="63" customWidth="1"/>
    <col min="13352" max="13352" width="9.42578125" style="63" customWidth="1"/>
    <col min="13353" max="13353" width="6.140625" style="63" customWidth="1"/>
    <col min="13354" max="13354" width="6.28515625" style="63" customWidth="1"/>
    <col min="13355" max="13357" width="4.7109375" style="63" customWidth="1"/>
    <col min="13358" max="13358" width="4.85546875" style="63" customWidth="1"/>
    <col min="13359" max="13359" width="7" style="63" customWidth="1"/>
    <col min="13360" max="13360" width="6.28515625" style="63" customWidth="1"/>
    <col min="13361" max="13364" width="4.7109375" style="63" customWidth="1"/>
    <col min="13365" max="13365" width="8.7109375" style="63" customWidth="1"/>
    <col min="13366" max="13568" width="9.140625" style="63"/>
    <col min="13569" max="13569" width="4" style="63" customWidth="1"/>
    <col min="13570" max="13570" width="29.5703125" style="63" customWidth="1"/>
    <col min="13571" max="13571" width="16.5703125" style="63" customWidth="1"/>
    <col min="13572" max="13572" width="27.7109375" style="63" customWidth="1"/>
    <col min="13573" max="13573" width="4" style="63" customWidth="1"/>
    <col min="13574" max="13604" width="4.7109375" style="63" customWidth="1"/>
    <col min="13605" max="13605" width="8.5703125" style="63" customWidth="1"/>
    <col min="13606" max="13607" width="4.7109375" style="63" customWidth="1"/>
    <col min="13608" max="13608" width="9.42578125" style="63" customWidth="1"/>
    <col min="13609" max="13609" width="6.140625" style="63" customWidth="1"/>
    <col min="13610" max="13610" width="6.28515625" style="63" customWidth="1"/>
    <col min="13611" max="13613" width="4.7109375" style="63" customWidth="1"/>
    <col min="13614" max="13614" width="4.85546875" style="63" customWidth="1"/>
    <col min="13615" max="13615" width="7" style="63" customWidth="1"/>
    <col min="13616" max="13616" width="6.28515625" style="63" customWidth="1"/>
    <col min="13617" max="13620" width="4.7109375" style="63" customWidth="1"/>
    <col min="13621" max="13621" width="8.7109375" style="63" customWidth="1"/>
    <col min="13622" max="13824" width="9.140625" style="63"/>
    <col min="13825" max="13825" width="4" style="63" customWidth="1"/>
    <col min="13826" max="13826" width="29.5703125" style="63" customWidth="1"/>
    <col min="13827" max="13827" width="16.5703125" style="63" customWidth="1"/>
    <col min="13828" max="13828" width="27.7109375" style="63" customWidth="1"/>
    <col min="13829" max="13829" width="4" style="63" customWidth="1"/>
    <col min="13830" max="13860" width="4.7109375" style="63" customWidth="1"/>
    <col min="13861" max="13861" width="8.5703125" style="63" customWidth="1"/>
    <col min="13862" max="13863" width="4.7109375" style="63" customWidth="1"/>
    <col min="13864" max="13864" width="9.42578125" style="63" customWidth="1"/>
    <col min="13865" max="13865" width="6.140625" style="63" customWidth="1"/>
    <col min="13866" max="13866" width="6.28515625" style="63" customWidth="1"/>
    <col min="13867" max="13869" width="4.7109375" style="63" customWidth="1"/>
    <col min="13870" max="13870" width="4.85546875" style="63" customWidth="1"/>
    <col min="13871" max="13871" width="7" style="63" customWidth="1"/>
    <col min="13872" max="13872" width="6.28515625" style="63" customWidth="1"/>
    <col min="13873" max="13876" width="4.7109375" style="63" customWidth="1"/>
    <col min="13877" max="13877" width="8.7109375" style="63" customWidth="1"/>
    <col min="13878" max="14080" width="9.140625" style="63"/>
    <col min="14081" max="14081" width="4" style="63" customWidth="1"/>
    <col min="14082" max="14082" width="29.5703125" style="63" customWidth="1"/>
    <col min="14083" max="14083" width="16.5703125" style="63" customWidth="1"/>
    <col min="14084" max="14084" width="27.7109375" style="63" customWidth="1"/>
    <col min="14085" max="14085" width="4" style="63" customWidth="1"/>
    <col min="14086" max="14116" width="4.7109375" style="63" customWidth="1"/>
    <col min="14117" max="14117" width="8.5703125" style="63" customWidth="1"/>
    <col min="14118" max="14119" width="4.7109375" style="63" customWidth="1"/>
    <col min="14120" max="14120" width="9.42578125" style="63" customWidth="1"/>
    <col min="14121" max="14121" width="6.140625" style="63" customWidth="1"/>
    <col min="14122" max="14122" width="6.28515625" style="63" customWidth="1"/>
    <col min="14123" max="14125" width="4.7109375" style="63" customWidth="1"/>
    <col min="14126" max="14126" width="4.85546875" style="63" customWidth="1"/>
    <col min="14127" max="14127" width="7" style="63" customWidth="1"/>
    <col min="14128" max="14128" width="6.28515625" style="63" customWidth="1"/>
    <col min="14129" max="14132" width="4.7109375" style="63" customWidth="1"/>
    <col min="14133" max="14133" width="8.7109375" style="63" customWidth="1"/>
    <col min="14134" max="14336" width="9.140625" style="63"/>
    <col min="14337" max="14337" width="4" style="63" customWidth="1"/>
    <col min="14338" max="14338" width="29.5703125" style="63" customWidth="1"/>
    <col min="14339" max="14339" width="16.5703125" style="63" customWidth="1"/>
    <col min="14340" max="14340" width="27.7109375" style="63" customWidth="1"/>
    <col min="14341" max="14341" width="4" style="63" customWidth="1"/>
    <col min="14342" max="14372" width="4.7109375" style="63" customWidth="1"/>
    <col min="14373" max="14373" width="8.5703125" style="63" customWidth="1"/>
    <col min="14374" max="14375" width="4.7109375" style="63" customWidth="1"/>
    <col min="14376" max="14376" width="9.42578125" style="63" customWidth="1"/>
    <col min="14377" max="14377" width="6.140625" style="63" customWidth="1"/>
    <col min="14378" max="14378" width="6.28515625" style="63" customWidth="1"/>
    <col min="14379" max="14381" width="4.7109375" style="63" customWidth="1"/>
    <col min="14382" max="14382" width="4.85546875" style="63" customWidth="1"/>
    <col min="14383" max="14383" width="7" style="63" customWidth="1"/>
    <col min="14384" max="14384" width="6.28515625" style="63" customWidth="1"/>
    <col min="14385" max="14388" width="4.7109375" style="63" customWidth="1"/>
    <col min="14389" max="14389" width="8.7109375" style="63" customWidth="1"/>
    <col min="14390" max="14592" width="9.140625" style="63"/>
    <col min="14593" max="14593" width="4" style="63" customWidth="1"/>
    <col min="14594" max="14594" width="29.5703125" style="63" customWidth="1"/>
    <col min="14595" max="14595" width="16.5703125" style="63" customWidth="1"/>
    <col min="14596" max="14596" width="27.7109375" style="63" customWidth="1"/>
    <col min="14597" max="14597" width="4" style="63" customWidth="1"/>
    <col min="14598" max="14628" width="4.7109375" style="63" customWidth="1"/>
    <col min="14629" max="14629" width="8.5703125" style="63" customWidth="1"/>
    <col min="14630" max="14631" width="4.7109375" style="63" customWidth="1"/>
    <col min="14632" max="14632" width="9.42578125" style="63" customWidth="1"/>
    <col min="14633" max="14633" width="6.140625" style="63" customWidth="1"/>
    <col min="14634" max="14634" width="6.28515625" style="63" customWidth="1"/>
    <col min="14635" max="14637" width="4.7109375" style="63" customWidth="1"/>
    <col min="14638" max="14638" width="4.85546875" style="63" customWidth="1"/>
    <col min="14639" max="14639" width="7" style="63" customWidth="1"/>
    <col min="14640" max="14640" width="6.28515625" style="63" customWidth="1"/>
    <col min="14641" max="14644" width="4.7109375" style="63" customWidth="1"/>
    <col min="14645" max="14645" width="8.7109375" style="63" customWidth="1"/>
    <col min="14646" max="14848" width="9.140625" style="63"/>
    <col min="14849" max="14849" width="4" style="63" customWidth="1"/>
    <col min="14850" max="14850" width="29.5703125" style="63" customWidth="1"/>
    <col min="14851" max="14851" width="16.5703125" style="63" customWidth="1"/>
    <col min="14852" max="14852" width="27.7109375" style="63" customWidth="1"/>
    <col min="14853" max="14853" width="4" style="63" customWidth="1"/>
    <col min="14854" max="14884" width="4.7109375" style="63" customWidth="1"/>
    <col min="14885" max="14885" width="8.5703125" style="63" customWidth="1"/>
    <col min="14886" max="14887" width="4.7109375" style="63" customWidth="1"/>
    <col min="14888" max="14888" width="9.42578125" style="63" customWidth="1"/>
    <col min="14889" max="14889" width="6.140625" style="63" customWidth="1"/>
    <col min="14890" max="14890" width="6.28515625" style="63" customWidth="1"/>
    <col min="14891" max="14893" width="4.7109375" style="63" customWidth="1"/>
    <col min="14894" max="14894" width="4.85546875" style="63" customWidth="1"/>
    <col min="14895" max="14895" width="7" style="63" customWidth="1"/>
    <col min="14896" max="14896" width="6.28515625" style="63" customWidth="1"/>
    <col min="14897" max="14900" width="4.7109375" style="63" customWidth="1"/>
    <col min="14901" max="14901" width="8.7109375" style="63" customWidth="1"/>
    <col min="14902" max="15104" width="9.140625" style="63"/>
    <col min="15105" max="15105" width="4" style="63" customWidth="1"/>
    <col min="15106" max="15106" width="29.5703125" style="63" customWidth="1"/>
    <col min="15107" max="15107" width="16.5703125" style="63" customWidth="1"/>
    <col min="15108" max="15108" width="27.7109375" style="63" customWidth="1"/>
    <col min="15109" max="15109" width="4" style="63" customWidth="1"/>
    <col min="15110" max="15140" width="4.7109375" style="63" customWidth="1"/>
    <col min="15141" max="15141" width="8.5703125" style="63" customWidth="1"/>
    <col min="15142" max="15143" width="4.7109375" style="63" customWidth="1"/>
    <col min="15144" max="15144" width="9.42578125" style="63" customWidth="1"/>
    <col min="15145" max="15145" width="6.140625" style="63" customWidth="1"/>
    <col min="15146" max="15146" width="6.28515625" style="63" customWidth="1"/>
    <col min="15147" max="15149" width="4.7109375" style="63" customWidth="1"/>
    <col min="15150" max="15150" width="4.85546875" style="63" customWidth="1"/>
    <col min="15151" max="15151" width="7" style="63" customWidth="1"/>
    <col min="15152" max="15152" width="6.28515625" style="63" customWidth="1"/>
    <col min="15153" max="15156" width="4.7109375" style="63" customWidth="1"/>
    <col min="15157" max="15157" width="8.7109375" style="63" customWidth="1"/>
    <col min="15158" max="15360" width="9.140625" style="63"/>
    <col min="15361" max="15361" width="4" style="63" customWidth="1"/>
    <col min="15362" max="15362" width="29.5703125" style="63" customWidth="1"/>
    <col min="15363" max="15363" width="16.5703125" style="63" customWidth="1"/>
    <col min="15364" max="15364" width="27.7109375" style="63" customWidth="1"/>
    <col min="15365" max="15365" width="4" style="63" customWidth="1"/>
    <col min="15366" max="15396" width="4.7109375" style="63" customWidth="1"/>
    <col min="15397" max="15397" width="8.5703125" style="63" customWidth="1"/>
    <col min="15398" max="15399" width="4.7109375" style="63" customWidth="1"/>
    <col min="15400" max="15400" width="9.42578125" style="63" customWidth="1"/>
    <col min="15401" max="15401" width="6.140625" style="63" customWidth="1"/>
    <col min="15402" max="15402" width="6.28515625" style="63" customWidth="1"/>
    <col min="15403" max="15405" width="4.7109375" style="63" customWidth="1"/>
    <col min="15406" max="15406" width="4.85546875" style="63" customWidth="1"/>
    <col min="15407" max="15407" width="7" style="63" customWidth="1"/>
    <col min="15408" max="15408" width="6.28515625" style="63" customWidth="1"/>
    <col min="15409" max="15412" width="4.7109375" style="63" customWidth="1"/>
    <col min="15413" max="15413" width="8.7109375" style="63" customWidth="1"/>
    <col min="15414" max="15616" width="9.140625" style="63"/>
    <col min="15617" max="15617" width="4" style="63" customWidth="1"/>
    <col min="15618" max="15618" width="29.5703125" style="63" customWidth="1"/>
    <col min="15619" max="15619" width="16.5703125" style="63" customWidth="1"/>
    <col min="15620" max="15620" width="27.7109375" style="63" customWidth="1"/>
    <col min="15621" max="15621" width="4" style="63" customWidth="1"/>
    <col min="15622" max="15652" width="4.7109375" style="63" customWidth="1"/>
    <col min="15653" max="15653" width="8.5703125" style="63" customWidth="1"/>
    <col min="15654" max="15655" width="4.7109375" style="63" customWidth="1"/>
    <col min="15656" max="15656" width="9.42578125" style="63" customWidth="1"/>
    <col min="15657" max="15657" width="6.140625" style="63" customWidth="1"/>
    <col min="15658" max="15658" width="6.28515625" style="63" customWidth="1"/>
    <col min="15659" max="15661" width="4.7109375" style="63" customWidth="1"/>
    <col min="15662" max="15662" width="4.85546875" style="63" customWidth="1"/>
    <col min="15663" max="15663" width="7" style="63" customWidth="1"/>
    <col min="15664" max="15664" width="6.28515625" style="63" customWidth="1"/>
    <col min="15665" max="15668" width="4.7109375" style="63" customWidth="1"/>
    <col min="15669" max="15669" width="8.7109375" style="63" customWidth="1"/>
    <col min="15670" max="15872" width="9.140625" style="63"/>
    <col min="15873" max="15873" width="4" style="63" customWidth="1"/>
    <col min="15874" max="15874" width="29.5703125" style="63" customWidth="1"/>
    <col min="15875" max="15875" width="16.5703125" style="63" customWidth="1"/>
    <col min="15876" max="15876" width="27.7109375" style="63" customWidth="1"/>
    <col min="15877" max="15877" width="4" style="63" customWidth="1"/>
    <col min="15878" max="15908" width="4.7109375" style="63" customWidth="1"/>
    <col min="15909" max="15909" width="8.5703125" style="63" customWidth="1"/>
    <col min="15910" max="15911" width="4.7109375" style="63" customWidth="1"/>
    <col min="15912" max="15912" width="9.42578125" style="63" customWidth="1"/>
    <col min="15913" max="15913" width="6.140625" style="63" customWidth="1"/>
    <col min="15914" max="15914" width="6.28515625" style="63" customWidth="1"/>
    <col min="15915" max="15917" width="4.7109375" style="63" customWidth="1"/>
    <col min="15918" max="15918" width="4.85546875" style="63" customWidth="1"/>
    <col min="15919" max="15919" width="7" style="63" customWidth="1"/>
    <col min="15920" max="15920" width="6.28515625" style="63" customWidth="1"/>
    <col min="15921" max="15924" width="4.7109375" style="63" customWidth="1"/>
    <col min="15925" max="15925" width="8.7109375" style="63" customWidth="1"/>
    <col min="15926" max="16128" width="9.140625" style="63"/>
    <col min="16129" max="16129" width="4" style="63" customWidth="1"/>
    <col min="16130" max="16130" width="29.5703125" style="63" customWidth="1"/>
    <col min="16131" max="16131" width="16.5703125" style="63" customWidth="1"/>
    <col min="16132" max="16132" width="27.7109375" style="63" customWidth="1"/>
    <col min="16133" max="16133" width="4" style="63" customWidth="1"/>
    <col min="16134" max="16164" width="4.7109375" style="63" customWidth="1"/>
    <col min="16165" max="16165" width="8.5703125" style="63" customWidth="1"/>
    <col min="16166" max="16167" width="4.7109375" style="63" customWidth="1"/>
    <col min="16168" max="16168" width="9.42578125" style="63" customWidth="1"/>
    <col min="16169" max="16169" width="6.140625" style="63" customWidth="1"/>
    <col min="16170" max="16170" width="6.28515625" style="63" customWidth="1"/>
    <col min="16171" max="16173" width="4.7109375" style="63" customWidth="1"/>
    <col min="16174" max="16174" width="4.85546875" style="63" customWidth="1"/>
    <col min="16175" max="16175" width="7" style="63" customWidth="1"/>
    <col min="16176" max="16176" width="6.28515625" style="63" customWidth="1"/>
    <col min="16177" max="16180" width="4.7109375" style="63" customWidth="1"/>
    <col min="16181" max="16181" width="8.7109375" style="63" customWidth="1"/>
    <col min="16182" max="16384" width="9.140625" style="63"/>
  </cols>
  <sheetData>
    <row r="1" spans="1:53" ht="12.75" customHeight="1" x14ac:dyDescent="0.2">
      <c r="A1" s="243" t="s">
        <v>16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AE1" s="244" t="s">
        <v>17</v>
      </c>
      <c r="AF1" s="245"/>
      <c r="AG1" s="245"/>
      <c r="AH1" s="245"/>
      <c r="AI1" s="245"/>
      <c r="AJ1" s="246"/>
      <c r="AL1" s="247" t="s">
        <v>18</v>
      </c>
      <c r="AM1" s="248"/>
      <c r="AN1" s="249"/>
      <c r="AO1" s="247" t="s">
        <v>19</v>
      </c>
      <c r="AP1" s="248"/>
      <c r="AQ1" s="249"/>
    </row>
    <row r="2" spans="1:53" ht="12.75" customHeight="1" x14ac:dyDescent="0.2">
      <c r="D2" s="135"/>
      <c r="E2" s="142"/>
      <c r="AE2" s="244" t="s">
        <v>21</v>
      </c>
      <c r="AF2" s="245"/>
      <c r="AG2" s="246"/>
      <c r="AH2" s="253" t="s">
        <v>22</v>
      </c>
      <c r="AI2" s="254"/>
      <c r="AJ2" s="255"/>
      <c r="AL2" s="250"/>
      <c r="AM2" s="251"/>
      <c r="AN2" s="252"/>
      <c r="AO2" s="250"/>
      <c r="AP2" s="251"/>
      <c r="AQ2" s="252"/>
    </row>
    <row r="3" spans="1:53" ht="13.5" customHeight="1" x14ac:dyDescent="0.2">
      <c r="A3" s="239" t="s">
        <v>23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71"/>
      <c r="Q3" s="71"/>
      <c r="R3" s="71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260">
        <v>43497</v>
      </c>
      <c r="AF3" s="261"/>
      <c r="AG3" s="262"/>
      <c r="AH3" s="260">
        <v>43524</v>
      </c>
      <c r="AI3" s="261"/>
      <c r="AJ3" s="262"/>
      <c r="AK3" s="68"/>
      <c r="AL3" s="263"/>
      <c r="AM3" s="264"/>
      <c r="AN3" s="265"/>
      <c r="AO3" s="266">
        <f ca="1">TODAY()</f>
        <v>43522</v>
      </c>
      <c r="AP3" s="267"/>
      <c r="AQ3" s="268"/>
    </row>
    <row r="4" spans="1:53" ht="16.5" customHeight="1" x14ac:dyDescent="0.2">
      <c r="A4" s="68"/>
      <c r="B4" s="73"/>
      <c r="C4" s="74"/>
      <c r="D4" s="68"/>
      <c r="E4" s="143"/>
      <c r="F4" s="68"/>
      <c r="G4" s="68"/>
      <c r="H4" s="68"/>
      <c r="I4" s="270" t="s">
        <v>24</v>
      </c>
      <c r="J4" s="270"/>
      <c r="K4" s="270"/>
      <c r="L4" s="270"/>
      <c r="M4" s="270"/>
      <c r="N4" s="270"/>
      <c r="O4" s="270"/>
      <c r="P4" s="270"/>
      <c r="Q4" s="270"/>
      <c r="R4" s="270"/>
      <c r="S4" s="270"/>
      <c r="T4" s="270"/>
      <c r="U4" s="270"/>
      <c r="V4" s="173"/>
      <c r="W4" s="173"/>
      <c r="X4" s="173"/>
      <c r="Y4" s="173"/>
      <c r="Z4" s="173"/>
      <c r="AA4" s="173"/>
      <c r="AB4" s="173"/>
      <c r="AC4" s="173"/>
      <c r="AD4" s="173"/>
      <c r="AE4" s="76"/>
      <c r="AF4" s="76"/>
      <c r="AG4" s="76"/>
      <c r="AH4" s="76"/>
      <c r="AI4" s="76"/>
      <c r="AJ4" s="76"/>
      <c r="AK4" s="76"/>
      <c r="AQ4" s="77"/>
      <c r="AR4" s="77"/>
      <c r="AS4" s="77"/>
      <c r="AT4" s="77"/>
      <c r="AU4" s="77"/>
      <c r="AV4" s="77"/>
      <c r="AW4" s="77"/>
      <c r="AX4" s="77"/>
      <c r="AY4" s="77"/>
      <c r="AZ4" s="77"/>
    </row>
    <row r="5" spans="1:53" ht="18" customHeight="1" thickBot="1" x14ac:dyDescent="0.25">
      <c r="A5" s="68"/>
      <c r="B5" s="68"/>
      <c r="C5" s="69"/>
      <c r="D5" s="68"/>
      <c r="E5" s="143"/>
      <c r="F5" s="73"/>
      <c r="G5" s="73"/>
      <c r="H5" s="271" t="s">
        <v>25</v>
      </c>
      <c r="I5" s="271"/>
      <c r="J5" s="271"/>
      <c r="K5" s="271"/>
      <c r="L5" s="271"/>
      <c r="M5" s="271"/>
      <c r="N5" s="271"/>
      <c r="O5" s="271"/>
      <c r="P5" s="271"/>
      <c r="Q5" s="271"/>
      <c r="R5" s="272" t="s">
        <v>26</v>
      </c>
      <c r="S5" s="272"/>
      <c r="T5" s="272"/>
      <c r="U5" s="272"/>
      <c r="V5" s="272"/>
      <c r="W5" s="272"/>
      <c r="X5" s="272"/>
      <c r="Y5" s="272"/>
      <c r="Z5" s="272"/>
      <c r="AA5" s="272"/>
      <c r="AB5" s="272"/>
      <c r="AC5" s="272"/>
      <c r="AD5" s="272"/>
      <c r="AE5" s="272"/>
      <c r="AF5" s="272"/>
      <c r="AG5" s="272"/>
      <c r="AH5" s="272"/>
      <c r="AI5" s="272"/>
      <c r="AJ5" s="272"/>
      <c r="AK5" s="272"/>
      <c r="AL5" s="76"/>
      <c r="AM5" s="76"/>
      <c r="AN5" s="76"/>
      <c r="AO5" s="76"/>
      <c r="AP5" s="76"/>
      <c r="AQ5" s="77"/>
      <c r="AR5" s="77"/>
      <c r="AS5" s="77"/>
      <c r="AT5" s="77"/>
      <c r="AU5" s="77"/>
      <c r="AV5" s="77"/>
      <c r="AW5" s="77"/>
      <c r="AX5" s="77"/>
      <c r="AY5" s="77"/>
      <c r="AZ5" s="77"/>
    </row>
    <row r="6" spans="1:53" s="78" customFormat="1" ht="19.5" customHeight="1" thickBot="1" x14ac:dyDescent="0.25">
      <c r="A6" s="273" t="s">
        <v>27</v>
      </c>
      <c r="B6" s="344" t="s">
        <v>28</v>
      </c>
      <c r="C6" s="285" t="s">
        <v>29</v>
      </c>
      <c r="D6" s="273" t="s">
        <v>30</v>
      </c>
      <c r="E6" s="346" t="s">
        <v>4</v>
      </c>
      <c r="F6" s="289" t="s">
        <v>32</v>
      </c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  <c r="Z6" s="289"/>
      <c r="AA6" s="289"/>
      <c r="AB6" s="289"/>
      <c r="AC6" s="289"/>
      <c r="AD6" s="289"/>
      <c r="AE6" s="289"/>
      <c r="AF6" s="289"/>
      <c r="AG6" s="289"/>
      <c r="AH6" s="289"/>
      <c r="AI6" s="289"/>
      <c r="AJ6" s="289"/>
      <c r="AK6" s="290" t="s">
        <v>33</v>
      </c>
      <c r="AL6" s="281" t="s">
        <v>34</v>
      </c>
      <c r="AM6" s="258" t="s">
        <v>86</v>
      </c>
      <c r="AN6" s="283" t="s">
        <v>36</v>
      </c>
      <c r="AO6" s="258" t="s">
        <v>37</v>
      </c>
      <c r="AP6" s="256" t="s">
        <v>38</v>
      </c>
      <c r="AQ6" s="258" t="s">
        <v>39</v>
      </c>
      <c r="AR6" s="256" t="s">
        <v>40</v>
      </c>
      <c r="AS6" s="256" t="s">
        <v>41</v>
      </c>
      <c r="AT6" s="256" t="s">
        <v>42</v>
      </c>
      <c r="AU6" s="256" t="s">
        <v>43</v>
      </c>
      <c r="AV6" s="256" t="s">
        <v>44</v>
      </c>
      <c r="AW6" s="256" t="s">
        <v>45</v>
      </c>
      <c r="AX6" s="256" t="s">
        <v>46</v>
      </c>
      <c r="AY6" s="256" t="s">
        <v>47</v>
      </c>
      <c r="AZ6" s="256" t="s">
        <v>48</v>
      </c>
      <c r="BA6" s="313" t="s">
        <v>49</v>
      </c>
    </row>
    <row r="7" spans="1:53" s="78" customFormat="1" ht="105.75" customHeight="1" thickBot="1" x14ac:dyDescent="0.25">
      <c r="A7" s="274"/>
      <c r="B7" s="345"/>
      <c r="C7" s="286"/>
      <c r="D7" s="274"/>
      <c r="E7" s="347"/>
      <c r="F7" s="79">
        <v>1</v>
      </c>
      <c r="G7" s="80">
        <v>2</v>
      </c>
      <c r="H7" s="80">
        <v>3</v>
      </c>
      <c r="I7" s="80">
        <v>4</v>
      </c>
      <c r="J7" s="80">
        <v>5</v>
      </c>
      <c r="K7" s="80">
        <v>6</v>
      </c>
      <c r="L7" s="80">
        <v>7</v>
      </c>
      <c r="M7" s="80">
        <v>8</v>
      </c>
      <c r="N7" s="80">
        <v>9</v>
      </c>
      <c r="O7" s="80">
        <v>10</v>
      </c>
      <c r="P7" s="80">
        <v>11</v>
      </c>
      <c r="Q7" s="80">
        <v>12</v>
      </c>
      <c r="R7" s="80">
        <v>13</v>
      </c>
      <c r="S7" s="80">
        <v>14</v>
      </c>
      <c r="T7" s="80">
        <v>15</v>
      </c>
      <c r="U7" s="80">
        <v>16</v>
      </c>
      <c r="V7" s="80">
        <v>17</v>
      </c>
      <c r="W7" s="80">
        <v>18</v>
      </c>
      <c r="X7" s="80">
        <v>19</v>
      </c>
      <c r="Y7" s="80">
        <v>20</v>
      </c>
      <c r="Z7" s="80">
        <v>21</v>
      </c>
      <c r="AA7" s="80">
        <v>22</v>
      </c>
      <c r="AB7" s="80">
        <v>23</v>
      </c>
      <c r="AC7" s="80">
        <v>24</v>
      </c>
      <c r="AD7" s="80">
        <v>25</v>
      </c>
      <c r="AE7" s="80">
        <v>26</v>
      </c>
      <c r="AF7" s="80">
        <v>27</v>
      </c>
      <c r="AG7" s="80">
        <v>28</v>
      </c>
      <c r="AH7" s="80"/>
      <c r="AI7" s="80"/>
      <c r="AJ7" s="81"/>
      <c r="AK7" s="291"/>
      <c r="AL7" s="282"/>
      <c r="AM7" s="259"/>
      <c r="AN7" s="284"/>
      <c r="AO7" s="259"/>
      <c r="AP7" s="257"/>
      <c r="AQ7" s="259"/>
      <c r="AR7" s="257"/>
      <c r="AS7" s="257"/>
      <c r="AT7" s="257"/>
      <c r="AU7" s="257"/>
      <c r="AV7" s="257"/>
      <c r="AW7" s="257"/>
      <c r="AX7" s="257"/>
      <c r="AY7" s="257"/>
      <c r="AZ7" s="257"/>
      <c r="BA7" s="314"/>
    </row>
    <row r="8" spans="1:53" s="78" customFormat="1" ht="39" customHeight="1" thickBot="1" x14ac:dyDescent="0.25">
      <c r="A8" s="82"/>
      <c r="B8" s="83"/>
      <c r="C8" s="141"/>
      <c r="D8" s="83"/>
      <c r="E8" s="144"/>
      <c r="F8" s="85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7"/>
      <c r="AK8" s="88" t="s">
        <v>10</v>
      </c>
      <c r="AL8" s="89" t="s">
        <v>50</v>
      </c>
      <c r="AM8" s="89" t="s">
        <v>51</v>
      </c>
      <c r="AN8" s="90" t="s">
        <v>51</v>
      </c>
      <c r="AO8" s="89"/>
      <c r="AP8" s="89" t="s">
        <v>11</v>
      </c>
      <c r="AQ8" s="89" t="s">
        <v>52</v>
      </c>
      <c r="AR8" s="89" t="s">
        <v>53</v>
      </c>
      <c r="AS8" s="89" t="s">
        <v>54</v>
      </c>
      <c r="AT8" s="89" t="s">
        <v>55</v>
      </c>
      <c r="AU8" s="89" t="s">
        <v>56</v>
      </c>
      <c r="AV8" s="89" t="s">
        <v>57</v>
      </c>
      <c r="AW8" s="89" t="s">
        <v>58</v>
      </c>
      <c r="AX8" s="89" t="s">
        <v>59</v>
      </c>
      <c r="AY8" s="89" t="s">
        <v>497</v>
      </c>
      <c r="AZ8" s="89" t="s">
        <v>60</v>
      </c>
      <c r="BA8" s="91" t="s">
        <v>61</v>
      </c>
    </row>
    <row r="9" spans="1:53" ht="15" customHeight="1" x14ac:dyDescent="0.2">
      <c r="A9" s="292">
        <v>1</v>
      </c>
      <c r="B9" s="295" t="str">
        <f>IFERROR(VLOOKUP($C9,Списки!$A$1:$C$4003,2,0),"")</f>
        <v>Александроає Інна Іванівна</v>
      </c>
      <c r="C9" s="365" t="s">
        <v>570</v>
      </c>
      <c r="D9" s="324" t="str">
        <f>IFERROR(VLOOKUP($C9,Списки!$A$1:$C$4003,3,0),"")</f>
        <v>електромонтажник-схемник</v>
      </c>
      <c r="E9" s="150"/>
      <c r="F9" s="92" t="s">
        <v>500</v>
      </c>
      <c r="G9" s="124" t="s">
        <v>500</v>
      </c>
      <c r="H9" s="124" t="s">
        <v>500</v>
      </c>
      <c r="I9" s="124" t="s">
        <v>500</v>
      </c>
      <c r="J9" s="124" t="s">
        <v>500</v>
      </c>
      <c r="K9" s="124" t="s">
        <v>500</v>
      </c>
      <c r="L9" s="124" t="s">
        <v>500</v>
      </c>
      <c r="M9" s="124" t="s">
        <v>500</v>
      </c>
      <c r="N9" s="124" t="s">
        <v>500</v>
      </c>
      <c r="O9" s="124" t="s">
        <v>500</v>
      </c>
      <c r="P9" s="124" t="s">
        <v>500</v>
      </c>
      <c r="Q9" s="124" t="s">
        <v>500</v>
      </c>
      <c r="R9" s="124" t="s">
        <v>500</v>
      </c>
      <c r="S9" s="124" t="s">
        <v>500</v>
      </c>
      <c r="T9" s="124" t="s">
        <v>500</v>
      </c>
      <c r="U9" s="124" t="s">
        <v>500</v>
      </c>
      <c r="V9" s="124" t="s">
        <v>500</v>
      </c>
      <c r="W9" s="124" t="s">
        <v>500</v>
      </c>
      <c r="X9" s="124" t="s">
        <v>500</v>
      </c>
      <c r="Y9" s="124" t="s">
        <v>500</v>
      </c>
      <c r="Z9" s="124" t="s">
        <v>500</v>
      </c>
      <c r="AA9" s="124" t="s">
        <v>500</v>
      </c>
      <c r="AB9" s="124" t="s">
        <v>500</v>
      </c>
      <c r="AC9" s="124" t="s">
        <v>500</v>
      </c>
      <c r="AD9" s="124" t="s">
        <v>500</v>
      </c>
      <c r="AE9" s="124" t="s">
        <v>500</v>
      </c>
      <c r="AF9" s="124" t="s">
        <v>500</v>
      </c>
      <c r="AG9" s="124" t="s">
        <v>500</v>
      </c>
      <c r="AH9" s="124"/>
      <c r="AI9" s="124"/>
      <c r="AJ9" s="125"/>
      <c r="AK9" s="275">
        <f ca="1">SUMIF($F9:$AJ12,"Р",$F10:$AJ10)</f>
        <v>0</v>
      </c>
      <c r="AL9" s="278">
        <f ca="1">SUMIF($F11:$AJ12,"НУ",$F12:$AJ12)</f>
        <v>0</v>
      </c>
      <c r="AM9" s="304">
        <f ca="1">SUMIF(F9:AJ12,"РВ",F10:AJ10)</f>
        <v>0</v>
      </c>
      <c r="AN9" s="307">
        <f ca="1">AK9+AL9+AM9</f>
        <v>0</v>
      </c>
      <c r="AO9" s="310">
        <f>COUNTIF($F9:$AJ12,"=Р")</f>
        <v>0</v>
      </c>
      <c r="AP9" s="310">
        <f>COUNTIF($F9:$AJ12,"=ВВ")</f>
        <v>0</v>
      </c>
      <c r="AQ9" s="310">
        <f>COUNTIF($F9:$AJ12,"=В")</f>
        <v>0</v>
      </c>
      <c r="AR9" s="240">
        <f>COUNTIF($F9:$AJ12,"=НА")</f>
        <v>0</v>
      </c>
      <c r="AS9" s="240">
        <f>COUNTIF(F9:AJ12,"=ТН")</f>
        <v>28</v>
      </c>
      <c r="AT9" s="240">
        <f>COUNTIF($F9:$AJ12,"=ВД")</f>
        <v>0</v>
      </c>
      <c r="AU9" s="240">
        <f>COUNTIF($F9:$AJ12,"=ВП")</f>
        <v>0</v>
      </c>
      <c r="AV9" s="240">
        <f>COUNTIF($F9:$AJ12,"=ДД")</f>
        <v>0</v>
      </c>
      <c r="AW9" s="240">
        <f>COUNTIF($F9:$AJ12,"=П")</f>
        <v>0</v>
      </c>
      <c r="AX9" s="240">
        <f>COUNTIF($F9:$AJ12,"=ПР")</f>
        <v>0</v>
      </c>
      <c r="AY9" s="315">
        <f>COUNTIF($F9:$AJ12,"=І")</f>
        <v>0</v>
      </c>
      <c r="AZ9" s="315">
        <f>COUNTIF($F9:$AJ12,"=НЗ")</f>
        <v>0</v>
      </c>
      <c r="BA9" s="318">
        <f>IF(C9&gt;1,Графік!$P$36,"")</f>
        <v>160</v>
      </c>
    </row>
    <row r="10" spans="1:53" s="99" customFormat="1" ht="15" customHeight="1" x14ac:dyDescent="0.2">
      <c r="A10" s="293"/>
      <c r="B10" s="296"/>
      <c r="C10" s="299"/>
      <c r="D10" s="325"/>
      <c r="E10" s="151"/>
      <c r="F10" s="96" t="str">
        <f t="shared" ref="F10:R10" si="0">IF(F9="Р",8,"")</f>
        <v/>
      </c>
      <c r="G10" s="97" t="str">
        <f t="shared" si="0"/>
        <v/>
      </c>
      <c r="H10" s="97" t="str">
        <f t="shared" si="0"/>
        <v/>
      </c>
      <c r="I10" s="97" t="str">
        <f t="shared" si="0"/>
        <v/>
      </c>
      <c r="J10" s="97" t="str">
        <f t="shared" si="0"/>
        <v/>
      </c>
      <c r="K10" s="97" t="str">
        <f t="shared" si="0"/>
        <v/>
      </c>
      <c r="L10" s="97" t="str">
        <f t="shared" si="0"/>
        <v/>
      </c>
      <c r="M10" s="97" t="str">
        <f t="shared" si="0"/>
        <v/>
      </c>
      <c r="N10" s="97" t="str">
        <f t="shared" si="0"/>
        <v/>
      </c>
      <c r="O10" s="97" t="str">
        <f t="shared" si="0"/>
        <v/>
      </c>
      <c r="P10" s="97" t="str">
        <f t="shared" si="0"/>
        <v/>
      </c>
      <c r="Q10" s="97" t="str">
        <f t="shared" si="0"/>
        <v/>
      </c>
      <c r="R10" s="97" t="str">
        <f t="shared" si="0"/>
        <v/>
      </c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8"/>
      <c r="AK10" s="276"/>
      <c r="AL10" s="279"/>
      <c r="AM10" s="305"/>
      <c r="AN10" s="308"/>
      <c r="AO10" s="311"/>
      <c r="AP10" s="311"/>
      <c r="AQ10" s="311"/>
      <c r="AR10" s="241"/>
      <c r="AS10" s="241"/>
      <c r="AT10" s="241"/>
      <c r="AU10" s="241"/>
      <c r="AV10" s="241"/>
      <c r="AW10" s="241"/>
      <c r="AX10" s="241"/>
      <c r="AY10" s="316"/>
      <c r="AZ10" s="316"/>
      <c r="BA10" s="319"/>
    </row>
    <row r="11" spans="1:53" ht="15" customHeight="1" x14ac:dyDescent="0.2">
      <c r="A11" s="293"/>
      <c r="B11" s="296"/>
      <c r="C11" s="299"/>
      <c r="D11" s="325"/>
      <c r="E11" s="151"/>
      <c r="F11" s="100" t="str">
        <f t="shared" ref="F11:R11" si="1">IF(F12&gt;0,"НУ","")</f>
        <v/>
      </c>
      <c r="G11" s="101" t="str">
        <f t="shared" si="1"/>
        <v/>
      </c>
      <c r="H11" s="101" t="str">
        <f t="shared" si="1"/>
        <v/>
      </c>
      <c r="I11" s="101" t="str">
        <f t="shared" si="1"/>
        <v/>
      </c>
      <c r="J11" s="101" t="str">
        <f t="shared" si="1"/>
        <v/>
      </c>
      <c r="K11" s="101" t="str">
        <f t="shared" si="1"/>
        <v/>
      </c>
      <c r="L11" s="101" t="str">
        <f t="shared" si="1"/>
        <v/>
      </c>
      <c r="M11" s="101" t="str">
        <f t="shared" si="1"/>
        <v/>
      </c>
      <c r="N11" s="101" t="str">
        <f t="shared" si="1"/>
        <v/>
      </c>
      <c r="O11" s="101" t="str">
        <f t="shared" si="1"/>
        <v/>
      </c>
      <c r="P11" s="101" t="str">
        <f t="shared" si="1"/>
        <v/>
      </c>
      <c r="Q11" s="101" t="str">
        <f t="shared" si="1"/>
        <v/>
      </c>
      <c r="R11" s="101" t="str">
        <f t="shared" si="1"/>
        <v/>
      </c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 t="str">
        <f t="shared" ref="AH11:AJ11" si="2">IF(AH12&gt;0,"НУ","")</f>
        <v/>
      </c>
      <c r="AI11" s="101" t="str">
        <f t="shared" si="2"/>
        <v/>
      </c>
      <c r="AJ11" s="130" t="str">
        <f t="shared" si="2"/>
        <v/>
      </c>
      <c r="AK11" s="276"/>
      <c r="AL11" s="279"/>
      <c r="AM11" s="305"/>
      <c r="AN11" s="308"/>
      <c r="AO11" s="311"/>
      <c r="AP11" s="311"/>
      <c r="AQ11" s="311"/>
      <c r="AR11" s="241"/>
      <c r="AS11" s="241"/>
      <c r="AT11" s="241"/>
      <c r="AU11" s="241"/>
      <c r="AV11" s="241"/>
      <c r="AW11" s="241"/>
      <c r="AX11" s="241"/>
      <c r="AY11" s="316"/>
      <c r="AZ11" s="316"/>
      <c r="BA11" s="319"/>
    </row>
    <row r="12" spans="1:53" s="99" customFormat="1" ht="15" customHeight="1" thickBot="1" x14ac:dyDescent="0.25">
      <c r="A12" s="294"/>
      <c r="B12" s="297"/>
      <c r="C12" s="300"/>
      <c r="D12" s="326"/>
      <c r="E12" s="152"/>
      <c r="F12" s="105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7"/>
      <c r="AK12" s="277"/>
      <c r="AL12" s="280"/>
      <c r="AM12" s="306"/>
      <c r="AN12" s="309"/>
      <c r="AO12" s="312"/>
      <c r="AP12" s="312"/>
      <c r="AQ12" s="312"/>
      <c r="AR12" s="242"/>
      <c r="AS12" s="242"/>
      <c r="AT12" s="242"/>
      <c r="AU12" s="242"/>
      <c r="AV12" s="242"/>
      <c r="AW12" s="242"/>
      <c r="AX12" s="242"/>
      <c r="AY12" s="317"/>
      <c r="AZ12" s="317"/>
      <c r="BA12" s="320"/>
    </row>
    <row r="13" spans="1:53" ht="15" customHeight="1" x14ac:dyDescent="0.2">
      <c r="A13" s="292">
        <v>2</v>
      </c>
      <c r="B13" s="295" t="str">
        <f>IFERROR(VLOOKUP($C13,Списки!$A$1:$C$4003,2,0),"")</f>
        <v>Бадічел Наталія Іванівна</v>
      </c>
      <c r="C13" s="365" t="s">
        <v>572</v>
      </c>
      <c r="D13" s="324" t="str">
        <f>IFERROR(VLOOKUP($C13,Списки!$A$1:$C$4003,3,0),"")</f>
        <v>електромонтажник-схемник</v>
      </c>
      <c r="E13" s="145"/>
      <c r="F13" s="92" t="s">
        <v>629</v>
      </c>
      <c r="G13" s="124" t="s">
        <v>629</v>
      </c>
      <c r="H13" s="124" t="s">
        <v>629</v>
      </c>
      <c r="I13" s="124" t="s">
        <v>629</v>
      </c>
      <c r="J13" s="124" t="s">
        <v>629</v>
      </c>
      <c r="K13" s="124" t="s">
        <v>629</v>
      </c>
      <c r="L13" s="124" t="s">
        <v>629</v>
      </c>
      <c r="M13" s="124" t="s">
        <v>629</v>
      </c>
      <c r="N13" s="124" t="s">
        <v>629</v>
      </c>
      <c r="O13" s="124" t="s">
        <v>629</v>
      </c>
      <c r="P13" s="124" t="s">
        <v>629</v>
      </c>
      <c r="Q13" s="124" t="s">
        <v>629</v>
      </c>
      <c r="R13" s="124" t="s">
        <v>629</v>
      </c>
      <c r="S13" s="124" t="s">
        <v>629</v>
      </c>
      <c r="T13" s="124" t="s">
        <v>629</v>
      </c>
      <c r="U13" s="124" t="s">
        <v>629</v>
      </c>
      <c r="V13" s="124" t="s">
        <v>629</v>
      </c>
      <c r="W13" s="124" t="s">
        <v>629</v>
      </c>
      <c r="X13" s="124" t="s">
        <v>629</v>
      </c>
      <c r="Y13" s="124" t="s">
        <v>629</v>
      </c>
      <c r="Z13" s="124" t="s">
        <v>629</v>
      </c>
      <c r="AA13" s="124" t="s">
        <v>629</v>
      </c>
      <c r="AB13" s="124" t="s">
        <v>629</v>
      </c>
      <c r="AC13" s="124" t="s">
        <v>629</v>
      </c>
      <c r="AD13" s="124" t="s">
        <v>629</v>
      </c>
      <c r="AE13" s="124" t="s">
        <v>629</v>
      </c>
      <c r="AF13" s="124" t="s">
        <v>629</v>
      </c>
      <c r="AG13" s="124" t="s">
        <v>629</v>
      </c>
      <c r="AH13" s="124"/>
      <c r="AI13" s="124"/>
      <c r="AJ13" s="125"/>
      <c r="AK13" s="321">
        <f ca="1">SUMIF($F13:$AJ16,"Р",$F14:$AJ14)</f>
        <v>0</v>
      </c>
      <c r="AL13" s="279">
        <f ca="1">SUMIF($F15:$AJ16,"НУ",$F16:$AJ16)</f>
        <v>0</v>
      </c>
      <c r="AM13" s="305">
        <f ca="1">SUMIF(F13:AJ16,"РВ",F14:AJ14)</f>
        <v>0</v>
      </c>
      <c r="AN13" s="308">
        <f ca="1">AK13+AL13+AM13</f>
        <v>0</v>
      </c>
      <c r="AO13" s="310">
        <f t="shared" ref="AO13" si="3">COUNTIF($F13:$AJ16,"=Р")</f>
        <v>0</v>
      </c>
      <c r="AP13" s="311">
        <f>COUNTIF($F13:$AJ16,"=ВВ")</f>
        <v>0</v>
      </c>
      <c r="AQ13" s="311">
        <f>COUNTIF($F13:$AJ16,"=В")</f>
        <v>0</v>
      </c>
      <c r="AR13" s="241">
        <f>COUNTIF($F13:$AJ16,"=НА")</f>
        <v>0</v>
      </c>
      <c r="AS13" s="241">
        <f>COUNTIF(F13:AJ16,"=ТН")</f>
        <v>0</v>
      </c>
      <c r="AT13" s="241">
        <f>COUNTIF($F13:$AJ16,"=ВД")</f>
        <v>0</v>
      </c>
      <c r="AU13" s="241">
        <f>COUNTIF($F13:$AJ16,"=ВП")</f>
        <v>0</v>
      </c>
      <c r="AV13" s="241">
        <f>COUNTIF($F13:$AJ16,"=ДД")</f>
        <v>28</v>
      </c>
      <c r="AW13" s="241">
        <f>COUNTIF($F13:$AJ16,"=П")</f>
        <v>0</v>
      </c>
      <c r="AX13" s="241">
        <f>COUNTIF($F13:$AJ16,"=ПР")</f>
        <v>0</v>
      </c>
      <c r="AY13" s="316">
        <f>COUNTIF($F13:$AJ16,"=І")</f>
        <v>0</v>
      </c>
      <c r="AZ13" s="316">
        <f>COUNTIF($F13:$AJ16,"=НЗ")</f>
        <v>0</v>
      </c>
      <c r="BA13" s="318">
        <f>IF(C13&gt;1,Графік!$P$36,"")</f>
        <v>160</v>
      </c>
    </row>
    <row r="14" spans="1:53" ht="15" customHeight="1" x14ac:dyDescent="0.2">
      <c r="A14" s="293"/>
      <c r="B14" s="296"/>
      <c r="C14" s="299"/>
      <c r="D14" s="325"/>
      <c r="E14" s="146"/>
      <c r="F14" s="96" t="str">
        <f t="shared" ref="F14:R14" si="4">IF(F13="Р",8,"")</f>
        <v/>
      </c>
      <c r="G14" s="97" t="str">
        <f t="shared" si="4"/>
        <v/>
      </c>
      <c r="H14" s="97" t="str">
        <f t="shared" si="4"/>
        <v/>
      </c>
      <c r="I14" s="97" t="str">
        <f t="shared" si="4"/>
        <v/>
      </c>
      <c r="J14" s="97" t="str">
        <f t="shared" si="4"/>
        <v/>
      </c>
      <c r="K14" s="97" t="str">
        <f t="shared" si="4"/>
        <v/>
      </c>
      <c r="L14" s="97" t="str">
        <f t="shared" si="4"/>
        <v/>
      </c>
      <c r="M14" s="97" t="str">
        <f t="shared" si="4"/>
        <v/>
      </c>
      <c r="N14" s="97" t="str">
        <f t="shared" si="4"/>
        <v/>
      </c>
      <c r="O14" s="97" t="str">
        <f t="shared" si="4"/>
        <v/>
      </c>
      <c r="P14" s="97" t="str">
        <f t="shared" si="4"/>
        <v/>
      </c>
      <c r="Q14" s="97" t="str">
        <f t="shared" si="4"/>
        <v/>
      </c>
      <c r="R14" s="97" t="str">
        <f t="shared" si="4"/>
        <v/>
      </c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8"/>
      <c r="AK14" s="321"/>
      <c r="AL14" s="279"/>
      <c r="AM14" s="305"/>
      <c r="AN14" s="308"/>
      <c r="AO14" s="311"/>
      <c r="AP14" s="311"/>
      <c r="AQ14" s="311"/>
      <c r="AR14" s="241"/>
      <c r="AS14" s="241"/>
      <c r="AT14" s="241"/>
      <c r="AU14" s="241"/>
      <c r="AV14" s="241"/>
      <c r="AW14" s="241"/>
      <c r="AX14" s="241"/>
      <c r="AY14" s="316"/>
      <c r="AZ14" s="316"/>
      <c r="BA14" s="319"/>
    </row>
    <row r="15" spans="1:53" ht="15" customHeight="1" x14ac:dyDescent="0.2">
      <c r="A15" s="293"/>
      <c r="B15" s="296"/>
      <c r="C15" s="299"/>
      <c r="D15" s="325"/>
      <c r="E15" s="146"/>
      <c r="F15" s="100" t="str">
        <f t="shared" ref="F15:R15" si="5">IF(F16&gt;0,"НУ","")</f>
        <v/>
      </c>
      <c r="G15" s="101" t="str">
        <f t="shared" si="5"/>
        <v/>
      </c>
      <c r="H15" s="101" t="str">
        <f t="shared" si="5"/>
        <v/>
      </c>
      <c r="I15" s="101" t="str">
        <f t="shared" si="5"/>
        <v/>
      </c>
      <c r="J15" s="101" t="str">
        <f t="shared" si="5"/>
        <v/>
      </c>
      <c r="K15" s="101" t="str">
        <f t="shared" si="5"/>
        <v/>
      </c>
      <c r="L15" s="101" t="str">
        <f t="shared" si="5"/>
        <v/>
      </c>
      <c r="M15" s="101" t="str">
        <f t="shared" si="5"/>
        <v/>
      </c>
      <c r="N15" s="101" t="str">
        <f t="shared" si="5"/>
        <v/>
      </c>
      <c r="O15" s="101" t="str">
        <f t="shared" si="5"/>
        <v/>
      </c>
      <c r="P15" s="101" t="str">
        <f t="shared" si="5"/>
        <v/>
      </c>
      <c r="Q15" s="101" t="str">
        <f t="shared" si="5"/>
        <v/>
      </c>
      <c r="R15" s="101" t="str">
        <f t="shared" si="5"/>
        <v/>
      </c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 t="str">
        <f t="shared" ref="AH15:AJ75" si="6">IF(AH16&gt;0,"НУ","")</f>
        <v/>
      </c>
      <c r="AI15" s="101" t="str">
        <f t="shared" si="6"/>
        <v/>
      </c>
      <c r="AJ15" s="130" t="str">
        <f t="shared" si="6"/>
        <v/>
      </c>
      <c r="AK15" s="321"/>
      <c r="AL15" s="279"/>
      <c r="AM15" s="305"/>
      <c r="AN15" s="308"/>
      <c r="AO15" s="311"/>
      <c r="AP15" s="311"/>
      <c r="AQ15" s="311"/>
      <c r="AR15" s="241"/>
      <c r="AS15" s="241"/>
      <c r="AT15" s="241"/>
      <c r="AU15" s="241"/>
      <c r="AV15" s="241"/>
      <c r="AW15" s="241"/>
      <c r="AX15" s="241"/>
      <c r="AY15" s="316"/>
      <c r="AZ15" s="316"/>
      <c r="BA15" s="319"/>
    </row>
    <row r="16" spans="1:53" ht="15" customHeight="1" thickBot="1" x14ac:dyDescent="0.25">
      <c r="A16" s="294"/>
      <c r="B16" s="297"/>
      <c r="C16" s="300"/>
      <c r="D16" s="326"/>
      <c r="E16" s="147"/>
      <c r="F16" s="105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7"/>
      <c r="AK16" s="322"/>
      <c r="AL16" s="280"/>
      <c r="AM16" s="306"/>
      <c r="AN16" s="309"/>
      <c r="AO16" s="312"/>
      <c r="AP16" s="312"/>
      <c r="AQ16" s="312"/>
      <c r="AR16" s="242"/>
      <c r="AS16" s="242"/>
      <c r="AT16" s="242"/>
      <c r="AU16" s="242"/>
      <c r="AV16" s="242"/>
      <c r="AW16" s="242"/>
      <c r="AX16" s="242"/>
      <c r="AY16" s="317"/>
      <c r="AZ16" s="317"/>
      <c r="BA16" s="320"/>
    </row>
    <row r="17" spans="1:53" ht="15" customHeight="1" x14ac:dyDescent="0.2">
      <c r="A17" s="292">
        <v>3</v>
      </c>
      <c r="B17" s="295" t="str">
        <f>IFERROR(VLOOKUP($C17,Списки!$A$1:$C$4003,2,0),"")</f>
        <v>Верега Тетяна Ярославівна</v>
      </c>
      <c r="C17" s="365" t="s">
        <v>574</v>
      </c>
      <c r="D17" s="324" t="str">
        <f>IFERROR(VLOOKUP($C17,Списки!$A$1:$C$4003,3,0),"")</f>
        <v>електромонтажник-схемник</v>
      </c>
      <c r="E17" s="145"/>
      <c r="F17" s="92" t="s">
        <v>629</v>
      </c>
      <c r="G17" s="124" t="s">
        <v>629</v>
      </c>
      <c r="H17" s="124" t="s">
        <v>629</v>
      </c>
      <c r="I17" s="124" t="s">
        <v>629</v>
      </c>
      <c r="J17" s="124" t="s">
        <v>629</v>
      </c>
      <c r="K17" s="124" t="s">
        <v>629</v>
      </c>
      <c r="L17" s="124" t="s">
        <v>629</v>
      </c>
      <c r="M17" s="124" t="s">
        <v>629</v>
      </c>
      <c r="N17" s="124" t="s">
        <v>629</v>
      </c>
      <c r="O17" s="124" t="s">
        <v>629</v>
      </c>
      <c r="P17" s="124" t="s">
        <v>629</v>
      </c>
      <c r="Q17" s="124" t="s">
        <v>629</v>
      </c>
      <c r="R17" s="124" t="s">
        <v>629</v>
      </c>
      <c r="S17" s="124" t="s">
        <v>629</v>
      </c>
      <c r="T17" s="124" t="s">
        <v>629</v>
      </c>
      <c r="U17" s="124" t="s">
        <v>629</v>
      </c>
      <c r="V17" s="124" t="s">
        <v>629</v>
      </c>
      <c r="W17" s="124" t="s">
        <v>629</v>
      </c>
      <c r="X17" s="124" t="s">
        <v>629</v>
      </c>
      <c r="Y17" s="124" t="s">
        <v>629</v>
      </c>
      <c r="Z17" s="124" t="s">
        <v>629</v>
      </c>
      <c r="AA17" s="124" t="s">
        <v>629</v>
      </c>
      <c r="AB17" s="124" t="s">
        <v>629</v>
      </c>
      <c r="AC17" s="124" t="s">
        <v>629</v>
      </c>
      <c r="AD17" s="124" t="s">
        <v>629</v>
      </c>
      <c r="AE17" s="124" t="s">
        <v>629</v>
      </c>
      <c r="AF17" s="124" t="s">
        <v>629</v>
      </c>
      <c r="AG17" s="124" t="s">
        <v>629</v>
      </c>
      <c r="AH17" s="124"/>
      <c r="AI17" s="124"/>
      <c r="AJ17" s="125"/>
      <c r="AK17" s="321">
        <f ca="1">SUMIF($F17:$AJ20,"Р",$F18:$AJ18)</f>
        <v>0</v>
      </c>
      <c r="AL17" s="279">
        <f ca="1">SUMIF($F19:$AJ20,"НУ",$F20:$AJ20)</f>
        <v>0</v>
      </c>
      <c r="AM17" s="305">
        <f ca="1">SUMIF(F17:AJ20,"РВ",F18:AJ18)</f>
        <v>0</v>
      </c>
      <c r="AN17" s="308">
        <f ca="1">AK17+AL17+AM17</f>
        <v>0</v>
      </c>
      <c r="AO17" s="310">
        <f t="shared" ref="AO17" si="7">COUNTIF($F17:$AJ20,"=Р")</f>
        <v>0</v>
      </c>
      <c r="AP17" s="311">
        <f>COUNTIF($F17:$AJ20,"=ВВ")</f>
        <v>0</v>
      </c>
      <c r="AQ17" s="311">
        <f>COUNTIF($F17:$AJ20,"=В")</f>
        <v>0</v>
      </c>
      <c r="AR17" s="241">
        <f>COUNTIF($F17:$AJ20,"=НА")</f>
        <v>0</v>
      </c>
      <c r="AS17" s="241">
        <f>COUNTIF(F17:AJ20,"=ТН")</f>
        <v>0</v>
      </c>
      <c r="AT17" s="241">
        <f>COUNTIF($F17:$AJ20,"=ВД")</f>
        <v>0</v>
      </c>
      <c r="AU17" s="241">
        <f>COUNTIF($F17:$AJ20,"=ВП")</f>
        <v>0</v>
      </c>
      <c r="AV17" s="241">
        <f>COUNTIF($F17:$AJ20,"=ДД")</f>
        <v>28</v>
      </c>
      <c r="AW17" s="241">
        <f>COUNTIF($F17:$AJ20,"=П")</f>
        <v>0</v>
      </c>
      <c r="AX17" s="241">
        <f>COUNTIF($F17:$AJ20,"=ПР")</f>
        <v>0</v>
      </c>
      <c r="AY17" s="316">
        <f>COUNTIF($F17:$AJ20,"=І")</f>
        <v>0</v>
      </c>
      <c r="AZ17" s="316">
        <f>COUNTIF($F17:$AJ20,"=НЗ")</f>
        <v>0</v>
      </c>
      <c r="BA17" s="318">
        <f>IF(C17&gt;1,Графік!$P$36,"")</f>
        <v>160</v>
      </c>
    </row>
    <row r="18" spans="1:53" ht="15" customHeight="1" x14ac:dyDescent="0.2">
      <c r="A18" s="293"/>
      <c r="B18" s="296"/>
      <c r="C18" s="299"/>
      <c r="D18" s="325"/>
      <c r="E18" s="146"/>
      <c r="F18" s="96" t="str">
        <f t="shared" ref="F18:R18" si="8">IF(F17="Р",8,"")</f>
        <v/>
      </c>
      <c r="G18" s="97" t="str">
        <f t="shared" si="8"/>
        <v/>
      </c>
      <c r="H18" s="97" t="str">
        <f t="shared" si="8"/>
        <v/>
      </c>
      <c r="I18" s="97" t="str">
        <f t="shared" si="8"/>
        <v/>
      </c>
      <c r="J18" s="97" t="str">
        <f t="shared" si="8"/>
        <v/>
      </c>
      <c r="K18" s="97" t="str">
        <f t="shared" si="8"/>
        <v/>
      </c>
      <c r="L18" s="97" t="str">
        <f t="shared" si="8"/>
        <v/>
      </c>
      <c r="M18" s="97" t="str">
        <f t="shared" si="8"/>
        <v/>
      </c>
      <c r="N18" s="97" t="str">
        <f t="shared" si="8"/>
        <v/>
      </c>
      <c r="O18" s="97" t="str">
        <f t="shared" si="8"/>
        <v/>
      </c>
      <c r="P18" s="97" t="str">
        <f t="shared" si="8"/>
        <v/>
      </c>
      <c r="Q18" s="97" t="str">
        <f t="shared" si="8"/>
        <v/>
      </c>
      <c r="R18" s="97" t="str">
        <f t="shared" si="8"/>
        <v/>
      </c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321"/>
      <c r="AL18" s="279"/>
      <c r="AM18" s="305"/>
      <c r="AN18" s="308"/>
      <c r="AO18" s="311"/>
      <c r="AP18" s="311"/>
      <c r="AQ18" s="311"/>
      <c r="AR18" s="241"/>
      <c r="AS18" s="241"/>
      <c r="AT18" s="241"/>
      <c r="AU18" s="241"/>
      <c r="AV18" s="241"/>
      <c r="AW18" s="241"/>
      <c r="AX18" s="241"/>
      <c r="AY18" s="316"/>
      <c r="AZ18" s="316"/>
      <c r="BA18" s="319"/>
    </row>
    <row r="19" spans="1:53" ht="15" customHeight="1" x14ac:dyDescent="0.2">
      <c r="A19" s="293"/>
      <c r="B19" s="296"/>
      <c r="C19" s="299"/>
      <c r="D19" s="325"/>
      <c r="E19" s="146"/>
      <c r="F19" s="100" t="str">
        <f t="shared" ref="F19:R39" si="9">IF(F20&gt;0,"НУ","")</f>
        <v/>
      </c>
      <c r="G19" s="101" t="str">
        <f t="shared" si="9"/>
        <v/>
      </c>
      <c r="H19" s="101" t="str">
        <f t="shared" si="9"/>
        <v/>
      </c>
      <c r="I19" s="101" t="str">
        <f t="shared" si="9"/>
        <v/>
      </c>
      <c r="J19" s="101" t="str">
        <f t="shared" si="9"/>
        <v/>
      </c>
      <c r="K19" s="101" t="str">
        <f t="shared" si="9"/>
        <v/>
      </c>
      <c r="L19" s="101" t="str">
        <f t="shared" si="9"/>
        <v/>
      </c>
      <c r="M19" s="101" t="str">
        <f t="shared" si="9"/>
        <v/>
      </c>
      <c r="N19" s="101" t="str">
        <f t="shared" si="9"/>
        <v/>
      </c>
      <c r="O19" s="101" t="str">
        <f t="shared" si="9"/>
        <v/>
      </c>
      <c r="P19" s="101" t="str">
        <f t="shared" si="9"/>
        <v/>
      </c>
      <c r="Q19" s="101" t="str">
        <f t="shared" si="9"/>
        <v/>
      </c>
      <c r="R19" s="101" t="str">
        <f t="shared" si="9"/>
        <v/>
      </c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 t="str">
        <f t="shared" si="6"/>
        <v/>
      </c>
      <c r="AI19" s="101" t="str">
        <f t="shared" si="6"/>
        <v/>
      </c>
      <c r="AJ19" s="130" t="str">
        <f t="shared" si="6"/>
        <v/>
      </c>
      <c r="AK19" s="321"/>
      <c r="AL19" s="279"/>
      <c r="AM19" s="305"/>
      <c r="AN19" s="308"/>
      <c r="AO19" s="311"/>
      <c r="AP19" s="311"/>
      <c r="AQ19" s="311"/>
      <c r="AR19" s="241"/>
      <c r="AS19" s="241"/>
      <c r="AT19" s="241"/>
      <c r="AU19" s="241"/>
      <c r="AV19" s="241"/>
      <c r="AW19" s="241"/>
      <c r="AX19" s="241"/>
      <c r="AY19" s="316"/>
      <c r="AZ19" s="316"/>
      <c r="BA19" s="319"/>
    </row>
    <row r="20" spans="1:53" ht="15" customHeight="1" thickBot="1" x14ac:dyDescent="0.25">
      <c r="A20" s="294"/>
      <c r="B20" s="297"/>
      <c r="C20" s="300"/>
      <c r="D20" s="326"/>
      <c r="E20" s="147"/>
      <c r="F20" s="105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7"/>
      <c r="AK20" s="322"/>
      <c r="AL20" s="280"/>
      <c r="AM20" s="306"/>
      <c r="AN20" s="309"/>
      <c r="AO20" s="312"/>
      <c r="AP20" s="312"/>
      <c r="AQ20" s="312"/>
      <c r="AR20" s="242"/>
      <c r="AS20" s="242"/>
      <c r="AT20" s="242"/>
      <c r="AU20" s="242"/>
      <c r="AV20" s="242"/>
      <c r="AW20" s="242"/>
      <c r="AX20" s="242"/>
      <c r="AY20" s="317"/>
      <c r="AZ20" s="317"/>
      <c r="BA20" s="320"/>
    </row>
    <row r="21" spans="1:53" ht="15" customHeight="1" x14ac:dyDescent="0.2">
      <c r="A21" s="292">
        <v>4</v>
      </c>
      <c r="B21" s="295" t="str">
        <f>IFERROR(VLOOKUP($C21,Списки!$A$1:$C$4003,2,0),"")</f>
        <v>Гандюк Ольга Миколаївна</v>
      </c>
      <c r="C21" s="365" t="s">
        <v>575</v>
      </c>
      <c r="D21" s="324" t="str">
        <f>IFERROR(VLOOKUP($C21,Списки!$A$1:$C$4003,3,0),"")</f>
        <v>електромонтажник-схемник</v>
      </c>
      <c r="E21" s="145"/>
      <c r="F21" s="92" t="s">
        <v>629</v>
      </c>
      <c r="G21" s="124" t="s">
        <v>629</v>
      </c>
      <c r="H21" s="124" t="s">
        <v>629</v>
      </c>
      <c r="I21" s="124" t="s">
        <v>629</v>
      </c>
      <c r="J21" s="124" t="s">
        <v>629</v>
      </c>
      <c r="K21" s="124" t="s">
        <v>629</v>
      </c>
      <c r="L21" s="124" t="s">
        <v>629</v>
      </c>
      <c r="M21" s="124" t="s">
        <v>629</v>
      </c>
      <c r="N21" s="124" t="s">
        <v>629</v>
      </c>
      <c r="O21" s="124" t="s">
        <v>629</v>
      </c>
      <c r="P21" s="124" t="s">
        <v>629</v>
      </c>
      <c r="Q21" s="124" t="s">
        <v>629</v>
      </c>
      <c r="R21" s="124" t="s">
        <v>629</v>
      </c>
      <c r="S21" s="124" t="s">
        <v>629</v>
      </c>
      <c r="T21" s="124" t="s">
        <v>629</v>
      </c>
      <c r="U21" s="124" t="s">
        <v>629</v>
      </c>
      <c r="V21" s="124" t="s">
        <v>629</v>
      </c>
      <c r="W21" s="124" t="s">
        <v>629</v>
      </c>
      <c r="X21" s="124" t="s">
        <v>629</v>
      </c>
      <c r="Y21" s="124" t="s">
        <v>629</v>
      </c>
      <c r="Z21" s="124" t="s">
        <v>629</v>
      </c>
      <c r="AA21" s="124" t="s">
        <v>629</v>
      </c>
      <c r="AB21" s="124" t="s">
        <v>629</v>
      </c>
      <c r="AC21" s="124" t="s">
        <v>629</v>
      </c>
      <c r="AD21" s="124" t="s">
        <v>629</v>
      </c>
      <c r="AE21" s="124" t="s">
        <v>629</v>
      </c>
      <c r="AF21" s="124" t="s">
        <v>629</v>
      </c>
      <c r="AG21" s="124" t="s">
        <v>629</v>
      </c>
      <c r="AH21" s="124"/>
      <c r="AI21" s="124"/>
      <c r="AJ21" s="125"/>
      <c r="AK21" s="321">
        <f ca="1">SUMIF($F21:$AJ24,"Р",$F22:$AJ22)</f>
        <v>0</v>
      </c>
      <c r="AL21" s="279">
        <f ca="1">SUMIF($F23:$AJ24,"НУ",$F24:$AJ24)</f>
        <v>0</v>
      </c>
      <c r="AM21" s="305">
        <f ca="1">SUMIF(F21:AJ24,"РВ",F22:AJ22)</f>
        <v>0</v>
      </c>
      <c r="AN21" s="308">
        <f ca="1">AK21+AL21+AM21</f>
        <v>0</v>
      </c>
      <c r="AO21" s="310">
        <f t="shared" ref="AO21" si="10">COUNTIF($F21:$AJ24,"=Р")</f>
        <v>0</v>
      </c>
      <c r="AP21" s="311">
        <f>COUNTIF($F21:$AJ24,"=ВВ")</f>
        <v>0</v>
      </c>
      <c r="AQ21" s="311">
        <f>COUNTIF($F21:$AJ24,"=В")</f>
        <v>0</v>
      </c>
      <c r="AR21" s="241">
        <f>COUNTIF($F21:$AJ24,"=НА")</f>
        <v>0</v>
      </c>
      <c r="AS21" s="241">
        <f>COUNTIF(F21:AJ24,"=ТН")</f>
        <v>0</v>
      </c>
      <c r="AT21" s="241">
        <f>COUNTIF($F21:$AJ24,"=ВД")</f>
        <v>0</v>
      </c>
      <c r="AU21" s="241">
        <f>COUNTIF($F21:$AJ24,"=ВП")</f>
        <v>0</v>
      </c>
      <c r="AV21" s="241">
        <f>COUNTIF($F21:$AJ24,"=ДД")</f>
        <v>28</v>
      </c>
      <c r="AW21" s="241">
        <f>COUNTIF($F21:$AJ24,"=П")</f>
        <v>0</v>
      </c>
      <c r="AX21" s="241">
        <f>COUNTIF($F21:$AJ24,"=ПР")</f>
        <v>0</v>
      </c>
      <c r="AY21" s="316">
        <f>COUNTIF($F21:$AJ24,"=І")</f>
        <v>0</v>
      </c>
      <c r="AZ21" s="316">
        <f>COUNTIF($F21:$AJ24,"=НЗ")</f>
        <v>0</v>
      </c>
      <c r="BA21" s="318">
        <f>IF(C21&gt;1,Графік!$P$36,"")</f>
        <v>160</v>
      </c>
    </row>
    <row r="22" spans="1:53" ht="15" customHeight="1" x14ac:dyDescent="0.2">
      <c r="A22" s="293"/>
      <c r="B22" s="296"/>
      <c r="C22" s="299"/>
      <c r="D22" s="325"/>
      <c r="E22" s="146"/>
      <c r="F22" s="96" t="str">
        <f t="shared" ref="F22:R22" si="11">IF(F21="Р",8,"")</f>
        <v/>
      </c>
      <c r="G22" s="97" t="str">
        <f t="shared" si="11"/>
        <v/>
      </c>
      <c r="H22" s="97" t="str">
        <f t="shared" si="11"/>
        <v/>
      </c>
      <c r="I22" s="97" t="str">
        <f t="shared" si="11"/>
        <v/>
      </c>
      <c r="J22" s="97" t="str">
        <f t="shared" si="11"/>
        <v/>
      </c>
      <c r="K22" s="97" t="str">
        <f t="shared" si="11"/>
        <v/>
      </c>
      <c r="L22" s="97" t="str">
        <f t="shared" si="11"/>
        <v/>
      </c>
      <c r="M22" s="97" t="str">
        <f t="shared" si="11"/>
        <v/>
      </c>
      <c r="N22" s="97" t="str">
        <f t="shared" si="11"/>
        <v/>
      </c>
      <c r="O22" s="97" t="str">
        <f t="shared" si="11"/>
        <v/>
      </c>
      <c r="P22" s="97" t="str">
        <f t="shared" si="11"/>
        <v/>
      </c>
      <c r="Q22" s="97" t="str">
        <f t="shared" si="11"/>
        <v/>
      </c>
      <c r="R22" s="97" t="str">
        <f t="shared" si="11"/>
        <v/>
      </c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8"/>
      <c r="AK22" s="321"/>
      <c r="AL22" s="279"/>
      <c r="AM22" s="305"/>
      <c r="AN22" s="308"/>
      <c r="AO22" s="311"/>
      <c r="AP22" s="311"/>
      <c r="AQ22" s="311"/>
      <c r="AR22" s="241"/>
      <c r="AS22" s="241"/>
      <c r="AT22" s="241"/>
      <c r="AU22" s="241"/>
      <c r="AV22" s="241"/>
      <c r="AW22" s="241"/>
      <c r="AX22" s="241"/>
      <c r="AY22" s="316"/>
      <c r="AZ22" s="316"/>
      <c r="BA22" s="319"/>
    </row>
    <row r="23" spans="1:53" ht="15" customHeight="1" x14ac:dyDescent="0.2">
      <c r="A23" s="293"/>
      <c r="B23" s="296"/>
      <c r="C23" s="299"/>
      <c r="D23" s="325"/>
      <c r="E23" s="146"/>
      <c r="F23" s="100" t="str">
        <f t="shared" si="9"/>
        <v/>
      </c>
      <c r="G23" s="101" t="str">
        <f t="shared" si="9"/>
        <v/>
      </c>
      <c r="H23" s="101" t="str">
        <f t="shared" si="9"/>
        <v/>
      </c>
      <c r="I23" s="101" t="str">
        <f t="shared" si="9"/>
        <v/>
      </c>
      <c r="J23" s="101" t="str">
        <f t="shared" si="9"/>
        <v/>
      </c>
      <c r="K23" s="101" t="str">
        <f t="shared" si="9"/>
        <v/>
      </c>
      <c r="L23" s="101" t="str">
        <f t="shared" si="9"/>
        <v/>
      </c>
      <c r="M23" s="101" t="str">
        <f t="shared" si="9"/>
        <v/>
      </c>
      <c r="N23" s="101" t="str">
        <f t="shared" si="9"/>
        <v/>
      </c>
      <c r="O23" s="101" t="str">
        <f t="shared" si="9"/>
        <v/>
      </c>
      <c r="P23" s="101" t="str">
        <f t="shared" si="9"/>
        <v/>
      </c>
      <c r="Q23" s="101" t="str">
        <f t="shared" si="9"/>
        <v/>
      </c>
      <c r="R23" s="101" t="str">
        <f t="shared" si="9"/>
        <v/>
      </c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 t="str">
        <f t="shared" si="6"/>
        <v/>
      </c>
      <c r="AI23" s="101" t="str">
        <f t="shared" si="6"/>
        <v/>
      </c>
      <c r="AJ23" s="130" t="str">
        <f t="shared" si="6"/>
        <v/>
      </c>
      <c r="AK23" s="321"/>
      <c r="AL23" s="279"/>
      <c r="AM23" s="305"/>
      <c r="AN23" s="308"/>
      <c r="AO23" s="311"/>
      <c r="AP23" s="311"/>
      <c r="AQ23" s="311"/>
      <c r="AR23" s="241"/>
      <c r="AS23" s="241"/>
      <c r="AT23" s="241"/>
      <c r="AU23" s="241"/>
      <c r="AV23" s="241"/>
      <c r="AW23" s="241"/>
      <c r="AX23" s="241"/>
      <c r="AY23" s="316"/>
      <c r="AZ23" s="316"/>
      <c r="BA23" s="319"/>
    </row>
    <row r="24" spans="1:53" ht="15" customHeight="1" thickBot="1" x14ac:dyDescent="0.25">
      <c r="A24" s="294"/>
      <c r="B24" s="297"/>
      <c r="C24" s="300"/>
      <c r="D24" s="326"/>
      <c r="E24" s="147"/>
      <c r="F24" s="105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7"/>
      <c r="AK24" s="322"/>
      <c r="AL24" s="280"/>
      <c r="AM24" s="306"/>
      <c r="AN24" s="309"/>
      <c r="AO24" s="312"/>
      <c r="AP24" s="312"/>
      <c r="AQ24" s="312"/>
      <c r="AR24" s="242"/>
      <c r="AS24" s="242"/>
      <c r="AT24" s="242"/>
      <c r="AU24" s="242"/>
      <c r="AV24" s="242"/>
      <c r="AW24" s="242"/>
      <c r="AX24" s="242"/>
      <c r="AY24" s="317"/>
      <c r="AZ24" s="317"/>
      <c r="BA24" s="320"/>
    </row>
    <row r="25" spans="1:53" ht="15" customHeight="1" x14ac:dyDescent="0.2">
      <c r="A25" s="292">
        <v>5</v>
      </c>
      <c r="B25" s="295" t="str">
        <f>IFERROR(VLOOKUP($C25,Списки!$A$1:$C$4003,2,0),"")</f>
        <v>Ганцеску Аліна Костянтинівна</v>
      </c>
      <c r="C25" s="365" t="s">
        <v>577</v>
      </c>
      <c r="D25" s="324" t="str">
        <f>IFERROR(VLOOKUP($C25,Списки!$A$1:$C$4003,3,0),"")</f>
        <v>електромонтажник-схемник</v>
      </c>
      <c r="E25" s="145"/>
      <c r="F25" s="92" t="s">
        <v>629</v>
      </c>
      <c r="G25" s="124" t="s">
        <v>629</v>
      </c>
      <c r="H25" s="124" t="s">
        <v>629</v>
      </c>
      <c r="I25" s="124" t="s">
        <v>629</v>
      </c>
      <c r="J25" s="124" t="s">
        <v>629</v>
      </c>
      <c r="K25" s="124" t="s">
        <v>629</v>
      </c>
      <c r="L25" s="124" t="s">
        <v>629</v>
      </c>
      <c r="M25" s="124" t="s">
        <v>629</v>
      </c>
      <c r="N25" s="124" t="s">
        <v>629</v>
      </c>
      <c r="O25" s="124" t="s">
        <v>629</v>
      </c>
      <c r="P25" s="124" t="s">
        <v>629</v>
      </c>
      <c r="Q25" s="124" t="s">
        <v>629</v>
      </c>
      <c r="R25" s="124" t="s">
        <v>629</v>
      </c>
      <c r="S25" s="124" t="s">
        <v>629</v>
      </c>
      <c r="T25" s="124" t="s">
        <v>629</v>
      </c>
      <c r="U25" s="124" t="s">
        <v>629</v>
      </c>
      <c r="V25" s="124" t="s">
        <v>629</v>
      </c>
      <c r="W25" s="124" t="s">
        <v>629</v>
      </c>
      <c r="X25" s="124" t="s">
        <v>629</v>
      </c>
      <c r="Y25" s="124" t="s">
        <v>629</v>
      </c>
      <c r="Z25" s="124" t="s">
        <v>629</v>
      </c>
      <c r="AA25" s="124" t="s">
        <v>629</v>
      </c>
      <c r="AB25" s="124" t="s">
        <v>629</v>
      </c>
      <c r="AC25" s="124" t="s">
        <v>629</v>
      </c>
      <c r="AD25" s="124" t="s">
        <v>629</v>
      </c>
      <c r="AE25" s="124" t="s">
        <v>629</v>
      </c>
      <c r="AF25" s="124" t="s">
        <v>629</v>
      </c>
      <c r="AG25" s="124" t="s">
        <v>629</v>
      </c>
      <c r="AH25" s="124"/>
      <c r="AI25" s="124"/>
      <c r="AJ25" s="125"/>
      <c r="AK25" s="321">
        <f ca="1">SUMIF($F25:$AJ28,"Р",$F26:$AJ26)</f>
        <v>0</v>
      </c>
      <c r="AL25" s="279">
        <f ca="1">SUMIF($F27:$AJ28,"НУ",$F28:$AJ28)</f>
        <v>0</v>
      </c>
      <c r="AM25" s="305">
        <f ca="1">SUMIF(F25:AJ28,"РВ",F26:AJ26)</f>
        <v>0</v>
      </c>
      <c r="AN25" s="308">
        <f ca="1">AK25+AL25+AM25</f>
        <v>0</v>
      </c>
      <c r="AO25" s="310">
        <f t="shared" ref="AO25" si="12">COUNTIF($F25:$AJ28,"=Р")</f>
        <v>0</v>
      </c>
      <c r="AP25" s="311">
        <f>COUNTIF($F25:$AJ28,"=ВВ")</f>
        <v>0</v>
      </c>
      <c r="AQ25" s="311">
        <f>COUNTIF($F25:$AJ28,"=В")</f>
        <v>0</v>
      </c>
      <c r="AR25" s="241">
        <f>COUNTIF($F25:$AJ28,"=НА")</f>
        <v>0</v>
      </c>
      <c r="AS25" s="241">
        <f>COUNTIF(F25:AJ28,"=ТН")</f>
        <v>0</v>
      </c>
      <c r="AT25" s="241">
        <f>COUNTIF($F25:$AJ28,"=ВД")</f>
        <v>0</v>
      </c>
      <c r="AU25" s="241">
        <f>COUNTIF($F25:$AJ28,"=ВП")</f>
        <v>0</v>
      </c>
      <c r="AV25" s="241">
        <f>COUNTIF($F25:$AJ28,"=ДД")</f>
        <v>28</v>
      </c>
      <c r="AW25" s="241">
        <f>COUNTIF($F25:$AJ28,"=П")</f>
        <v>0</v>
      </c>
      <c r="AX25" s="241">
        <f>COUNTIF($F25:$AJ28,"=ПР")</f>
        <v>0</v>
      </c>
      <c r="AY25" s="316">
        <f>COUNTIF($F25:$AJ28,"=І")</f>
        <v>0</v>
      </c>
      <c r="AZ25" s="316">
        <f>COUNTIF($F25:$AJ28,"=НЗ")</f>
        <v>0</v>
      </c>
      <c r="BA25" s="318">
        <f>IF(C25&gt;1,Графік!$P$36,"")</f>
        <v>160</v>
      </c>
    </row>
    <row r="26" spans="1:53" ht="15" customHeight="1" x14ac:dyDescent="0.2">
      <c r="A26" s="293"/>
      <c r="B26" s="296"/>
      <c r="C26" s="299"/>
      <c r="D26" s="325"/>
      <c r="E26" s="146"/>
      <c r="F26" s="96" t="str">
        <f t="shared" ref="F26:R26" si="13">IF(F25="Р",8,"")</f>
        <v/>
      </c>
      <c r="G26" s="97" t="str">
        <f t="shared" si="13"/>
        <v/>
      </c>
      <c r="H26" s="97" t="str">
        <f t="shared" si="13"/>
        <v/>
      </c>
      <c r="I26" s="97" t="str">
        <f t="shared" si="13"/>
        <v/>
      </c>
      <c r="J26" s="97" t="str">
        <f t="shared" si="13"/>
        <v/>
      </c>
      <c r="K26" s="97" t="str">
        <f t="shared" si="13"/>
        <v/>
      </c>
      <c r="L26" s="97" t="str">
        <f t="shared" si="13"/>
        <v/>
      </c>
      <c r="M26" s="97" t="str">
        <f t="shared" si="13"/>
        <v/>
      </c>
      <c r="N26" s="97" t="str">
        <f t="shared" si="13"/>
        <v/>
      </c>
      <c r="O26" s="97" t="str">
        <f t="shared" si="13"/>
        <v/>
      </c>
      <c r="P26" s="97" t="str">
        <f t="shared" si="13"/>
        <v/>
      </c>
      <c r="Q26" s="97" t="str">
        <f t="shared" si="13"/>
        <v/>
      </c>
      <c r="R26" s="97" t="str">
        <f t="shared" si="13"/>
        <v/>
      </c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8"/>
      <c r="AK26" s="321"/>
      <c r="AL26" s="279"/>
      <c r="AM26" s="305"/>
      <c r="AN26" s="308"/>
      <c r="AO26" s="311"/>
      <c r="AP26" s="311"/>
      <c r="AQ26" s="311"/>
      <c r="AR26" s="241"/>
      <c r="AS26" s="241"/>
      <c r="AT26" s="241"/>
      <c r="AU26" s="241"/>
      <c r="AV26" s="241"/>
      <c r="AW26" s="241"/>
      <c r="AX26" s="241"/>
      <c r="AY26" s="316"/>
      <c r="AZ26" s="316"/>
      <c r="BA26" s="319"/>
    </row>
    <row r="27" spans="1:53" ht="15" customHeight="1" x14ac:dyDescent="0.2">
      <c r="A27" s="293"/>
      <c r="B27" s="296"/>
      <c r="C27" s="299"/>
      <c r="D27" s="325"/>
      <c r="E27" s="146"/>
      <c r="F27" s="100" t="str">
        <f t="shared" si="9"/>
        <v/>
      </c>
      <c r="G27" s="101" t="str">
        <f t="shared" si="9"/>
        <v/>
      </c>
      <c r="H27" s="101" t="str">
        <f t="shared" si="9"/>
        <v/>
      </c>
      <c r="I27" s="101" t="str">
        <f t="shared" si="9"/>
        <v/>
      </c>
      <c r="J27" s="101" t="str">
        <f t="shared" si="9"/>
        <v/>
      </c>
      <c r="K27" s="101" t="str">
        <f t="shared" si="9"/>
        <v/>
      </c>
      <c r="L27" s="101" t="str">
        <f t="shared" si="9"/>
        <v/>
      </c>
      <c r="M27" s="101" t="str">
        <f t="shared" si="9"/>
        <v/>
      </c>
      <c r="N27" s="101" t="str">
        <f t="shared" si="9"/>
        <v/>
      </c>
      <c r="O27" s="101" t="str">
        <f t="shared" si="9"/>
        <v/>
      </c>
      <c r="P27" s="101" t="str">
        <f t="shared" si="9"/>
        <v/>
      </c>
      <c r="Q27" s="101" t="str">
        <f t="shared" si="9"/>
        <v/>
      </c>
      <c r="R27" s="101" t="str">
        <f t="shared" si="9"/>
        <v/>
      </c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 t="str">
        <f t="shared" si="6"/>
        <v/>
      </c>
      <c r="AI27" s="101" t="str">
        <f t="shared" si="6"/>
        <v/>
      </c>
      <c r="AJ27" s="130" t="str">
        <f t="shared" si="6"/>
        <v/>
      </c>
      <c r="AK27" s="321"/>
      <c r="AL27" s="279"/>
      <c r="AM27" s="305"/>
      <c r="AN27" s="308"/>
      <c r="AO27" s="311"/>
      <c r="AP27" s="311"/>
      <c r="AQ27" s="311"/>
      <c r="AR27" s="241"/>
      <c r="AS27" s="241"/>
      <c r="AT27" s="241"/>
      <c r="AU27" s="241"/>
      <c r="AV27" s="241"/>
      <c r="AW27" s="241"/>
      <c r="AX27" s="241"/>
      <c r="AY27" s="316"/>
      <c r="AZ27" s="316"/>
      <c r="BA27" s="319"/>
    </row>
    <row r="28" spans="1:53" ht="15" customHeight="1" thickBot="1" x14ac:dyDescent="0.25">
      <c r="A28" s="294"/>
      <c r="B28" s="297"/>
      <c r="C28" s="300"/>
      <c r="D28" s="326"/>
      <c r="E28" s="147"/>
      <c r="F28" s="105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7"/>
      <c r="AK28" s="322"/>
      <c r="AL28" s="280"/>
      <c r="AM28" s="306"/>
      <c r="AN28" s="309"/>
      <c r="AO28" s="312"/>
      <c r="AP28" s="312"/>
      <c r="AQ28" s="312"/>
      <c r="AR28" s="242"/>
      <c r="AS28" s="242"/>
      <c r="AT28" s="242"/>
      <c r="AU28" s="242"/>
      <c r="AV28" s="242"/>
      <c r="AW28" s="242"/>
      <c r="AX28" s="242"/>
      <c r="AY28" s="317"/>
      <c r="AZ28" s="317"/>
      <c r="BA28" s="320"/>
    </row>
    <row r="29" spans="1:53" ht="15" customHeight="1" x14ac:dyDescent="0.2">
      <c r="A29" s="292">
        <v>6</v>
      </c>
      <c r="B29" s="295" t="str">
        <f>IFERROR(VLOOKUP($C29,Списки!$A$1:$C$4003,2,0),"")</f>
        <v>Дамян Габрієла Валентинівна</v>
      </c>
      <c r="C29" s="365" t="s">
        <v>579</v>
      </c>
      <c r="D29" s="324" t="str">
        <f>IFERROR(VLOOKUP($C29,Списки!$A$1:$C$4003,3,0),"")</f>
        <v>майстер дільниці</v>
      </c>
      <c r="E29" s="145"/>
      <c r="F29" s="92" t="s">
        <v>500</v>
      </c>
      <c r="G29" s="124" t="s">
        <v>500</v>
      </c>
      <c r="H29" s="124" t="s">
        <v>500</v>
      </c>
      <c r="I29" s="124" t="s">
        <v>500</v>
      </c>
      <c r="J29" s="124" t="s">
        <v>500</v>
      </c>
      <c r="K29" s="124" t="s">
        <v>500</v>
      </c>
      <c r="L29" s="124" t="s">
        <v>500</v>
      </c>
      <c r="M29" s="124" t="s">
        <v>500</v>
      </c>
      <c r="N29" s="124" t="s">
        <v>500</v>
      </c>
      <c r="O29" s="124" t="s">
        <v>500</v>
      </c>
      <c r="P29" s="124" t="s">
        <v>500</v>
      </c>
      <c r="Q29" s="124" t="s">
        <v>500</v>
      </c>
      <c r="R29" s="124" t="s">
        <v>500</v>
      </c>
      <c r="S29" s="124" t="s">
        <v>500</v>
      </c>
      <c r="T29" s="124" t="s">
        <v>500</v>
      </c>
      <c r="U29" s="124" t="s">
        <v>500</v>
      </c>
      <c r="V29" s="124" t="s">
        <v>500</v>
      </c>
      <c r="W29" s="124" t="s">
        <v>500</v>
      </c>
      <c r="X29" s="124" t="s">
        <v>500</v>
      </c>
      <c r="Y29" s="124" t="s">
        <v>500</v>
      </c>
      <c r="Z29" s="124" t="s">
        <v>500</v>
      </c>
      <c r="AA29" s="124" t="s">
        <v>500</v>
      </c>
      <c r="AB29" s="124" t="s">
        <v>500</v>
      </c>
      <c r="AC29" s="124" t="s">
        <v>500</v>
      </c>
      <c r="AD29" s="124" t="s">
        <v>500</v>
      </c>
      <c r="AE29" s="124" t="s">
        <v>500</v>
      </c>
      <c r="AF29" s="124" t="s">
        <v>500</v>
      </c>
      <c r="AG29" s="124" t="s">
        <v>500</v>
      </c>
      <c r="AH29" s="124"/>
      <c r="AI29" s="124"/>
      <c r="AJ29" s="125"/>
      <c r="AK29" s="321">
        <f ca="1">SUMIF($F29:$AJ32,"Р",$F30:$AJ30)</f>
        <v>0</v>
      </c>
      <c r="AL29" s="279">
        <f ca="1">SUMIF($F31:$AJ32,"НУ",$F32:$AJ32)</f>
        <v>0</v>
      </c>
      <c r="AM29" s="305">
        <f ca="1">SUMIF(F29:AJ32,"РВ",F30:AJ30)</f>
        <v>0</v>
      </c>
      <c r="AN29" s="308">
        <f ca="1">AK29+AL29+AM29</f>
        <v>0</v>
      </c>
      <c r="AO29" s="310">
        <f t="shared" ref="AO29" si="14">COUNTIF($F29:$AJ32,"=Р")</f>
        <v>0</v>
      </c>
      <c r="AP29" s="311">
        <f>COUNTIF($F29:$AJ32,"=ВВ")</f>
        <v>0</v>
      </c>
      <c r="AQ29" s="311">
        <f>COUNTIF($F29:$AJ32,"=В")</f>
        <v>0</v>
      </c>
      <c r="AR29" s="241">
        <f>COUNTIF($F29:$AJ32,"=НА")</f>
        <v>0</v>
      </c>
      <c r="AS29" s="241">
        <f>COUNTIF(F29:AJ32,"=ТН")</f>
        <v>28</v>
      </c>
      <c r="AT29" s="241">
        <f>COUNTIF($F29:$AJ32,"=ВД")</f>
        <v>0</v>
      </c>
      <c r="AU29" s="241">
        <f>COUNTIF($F29:$AJ32,"=ВП")</f>
        <v>0</v>
      </c>
      <c r="AV29" s="241">
        <f>COUNTIF($F29:$AJ32,"=ДД")</f>
        <v>0</v>
      </c>
      <c r="AW29" s="241">
        <f>COUNTIF($F29:$AJ32,"=П")</f>
        <v>0</v>
      </c>
      <c r="AX29" s="241">
        <f>COUNTIF($F29:$AJ32,"=ПР")</f>
        <v>0</v>
      </c>
      <c r="AY29" s="316">
        <f>COUNTIF($F29:$AJ32,"=І")</f>
        <v>0</v>
      </c>
      <c r="AZ29" s="316">
        <f>COUNTIF($F29:$AJ32,"=НЗ")</f>
        <v>0</v>
      </c>
      <c r="BA29" s="318">
        <f>IF(C29&gt;1,Графік!$P$36,"")</f>
        <v>160</v>
      </c>
    </row>
    <row r="30" spans="1:53" ht="15" customHeight="1" x14ac:dyDescent="0.2">
      <c r="A30" s="293"/>
      <c r="B30" s="296"/>
      <c r="C30" s="299"/>
      <c r="D30" s="325"/>
      <c r="E30" s="146"/>
      <c r="F30" s="96" t="str">
        <f t="shared" ref="F30:R30" si="15">IF(F29="Р",8,"")</f>
        <v/>
      </c>
      <c r="G30" s="97" t="str">
        <f t="shared" si="15"/>
        <v/>
      </c>
      <c r="H30" s="97" t="str">
        <f t="shared" si="15"/>
        <v/>
      </c>
      <c r="I30" s="97" t="str">
        <f t="shared" si="15"/>
        <v/>
      </c>
      <c r="J30" s="97" t="str">
        <f t="shared" si="15"/>
        <v/>
      </c>
      <c r="K30" s="97" t="str">
        <f t="shared" si="15"/>
        <v/>
      </c>
      <c r="L30" s="97" t="str">
        <f t="shared" si="15"/>
        <v/>
      </c>
      <c r="M30" s="97" t="str">
        <f t="shared" si="15"/>
        <v/>
      </c>
      <c r="N30" s="97" t="str">
        <f t="shared" si="15"/>
        <v/>
      </c>
      <c r="O30" s="97" t="str">
        <f t="shared" si="15"/>
        <v/>
      </c>
      <c r="P30" s="97" t="str">
        <f t="shared" si="15"/>
        <v/>
      </c>
      <c r="Q30" s="97" t="str">
        <f t="shared" si="15"/>
        <v/>
      </c>
      <c r="R30" s="97" t="str">
        <f t="shared" si="15"/>
        <v/>
      </c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8"/>
      <c r="AK30" s="321"/>
      <c r="AL30" s="279"/>
      <c r="AM30" s="305"/>
      <c r="AN30" s="308"/>
      <c r="AO30" s="311"/>
      <c r="AP30" s="311"/>
      <c r="AQ30" s="311"/>
      <c r="AR30" s="241"/>
      <c r="AS30" s="241"/>
      <c r="AT30" s="241"/>
      <c r="AU30" s="241"/>
      <c r="AV30" s="241"/>
      <c r="AW30" s="241"/>
      <c r="AX30" s="241"/>
      <c r="AY30" s="316"/>
      <c r="AZ30" s="316"/>
      <c r="BA30" s="319"/>
    </row>
    <row r="31" spans="1:53" ht="15" customHeight="1" x14ac:dyDescent="0.2">
      <c r="A31" s="293"/>
      <c r="B31" s="296"/>
      <c r="C31" s="299"/>
      <c r="D31" s="325"/>
      <c r="E31" s="146"/>
      <c r="F31" s="100" t="str">
        <f t="shared" si="9"/>
        <v/>
      </c>
      <c r="G31" s="101" t="str">
        <f t="shared" si="9"/>
        <v/>
      </c>
      <c r="H31" s="101" t="str">
        <f t="shared" si="9"/>
        <v/>
      </c>
      <c r="I31" s="101" t="str">
        <f t="shared" si="9"/>
        <v/>
      </c>
      <c r="J31" s="101" t="str">
        <f t="shared" si="9"/>
        <v/>
      </c>
      <c r="K31" s="101" t="str">
        <f t="shared" si="9"/>
        <v/>
      </c>
      <c r="L31" s="101" t="str">
        <f t="shared" si="9"/>
        <v/>
      </c>
      <c r="M31" s="101" t="str">
        <f t="shared" si="9"/>
        <v/>
      </c>
      <c r="N31" s="101" t="str">
        <f t="shared" si="9"/>
        <v/>
      </c>
      <c r="O31" s="101" t="str">
        <f t="shared" si="9"/>
        <v/>
      </c>
      <c r="P31" s="101" t="str">
        <f t="shared" si="9"/>
        <v/>
      </c>
      <c r="Q31" s="101" t="str">
        <f t="shared" si="9"/>
        <v/>
      </c>
      <c r="R31" s="101" t="str">
        <f t="shared" si="9"/>
        <v/>
      </c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 t="str">
        <f t="shared" si="6"/>
        <v/>
      </c>
      <c r="AI31" s="101" t="str">
        <f t="shared" si="6"/>
        <v/>
      </c>
      <c r="AJ31" s="130" t="str">
        <f t="shared" si="6"/>
        <v/>
      </c>
      <c r="AK31" s="321"/>
      <c r="AL31" s="279"/>
      <c r="AM31" s="305"/>
      <c r="AN31" s="308"/>
      <c r="AO31" s="311"/>
      <c r="AP31" s="311"/>
      <c r="AQ31" s="311"/>
      <c r="AR31" s="241"/>
      <c r="AS31" s="241"/>
      <c r="AT31" s="241"/>
      <c r="AU31" s="241"/>
      <c r="AV31" s="241"/>
      <c r="AW31" s="241"/>
      <c r="AX31" s="241"/>
      <c r="AY31" s="316"/>
      <c r="AZ31" s="316"/>
      <c r="BA31" s="319"/>
    </row>
    <row r="32" spans="1:53" ht="15" customHeight="1" thickBot="1" x14ac:dyDescent="0.25">
      <c r="A32" s="294"/>
      <c r="B32" s="297"/>
      <c r="C32" s="300"/>
      <c r="D32" s="326"/>
      <c r="E32" s="147"/>
      <c r="F32" s="105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7"/>
      <c r="AK32" s="322"/>
      <c r="AL32" s="280"/>
      <c r="AM32" s="306"/>
      <c r="AN32" s="309"/>
      <c r="AO32" s="312"/>
      <c r="AP32" s="312"/>
      <c r="AQ32" s="312"/>
      <c r="AR32" s="242"/>
      <c r="AS32" s="242"/>
      <c r="AT32" s="242"/>
      <c r="AU32" s="242"/>
      <c r="AV32" s="242"/>
      <c r="AW32" s="242"/>
      <c r="AX32" s="242"/>
      <c r="AY32" s="317"/>
      <c r="AZ32" s="317"/>
      <c r="BA32" s="320"/>
    </row>
    <row r="33" spans="1:53" ht="15" customHeight="1" x14ac:dyDescent="0.2">
      <c r="A33" s="292">
        <v>7</v>
      </c>
      <c r="B33" s="295" t="str">
        <f>IFERROR(VLOOKUP($C33,Списки!$A$1:$C$4003,2,0),"")</f>
        <v>Довганюк Антоніна Василівна</v>
      </c>
      <c r="C33" s="365" t="s">
        <v>581</v>
      </c>
      <c r="D33" s="324" t="str">
        <f>IFERROR(VLOOKUP($C33,Списки!$A$1:$C$4003,3,0),"")</f>
        <v>електромонтажник-схемник</v>
      </c>
      <c r="E33" s="145"/>
      <c r="F33" s="92" t="s">
        <v>629</v>
      </c>
      <c r="G33" s="124" t="s">
        <v>629</v>
      </c>
      <c r="H33" s="124" t="s">
        <v>629</v>
      </c>
      <c r="I33" s="124" t="s">
        <v>629</v>
      </c>
      <c r="J33" s="124" t="s">
        <v>629</v>
      </c>
      <c r="K33" s="124" t="s">
        <v>629</v>
      </c>
      <c r="L33" s="124" t="s">
        <v>629</v>
      </c>
      <c r="M33" s="124" t="s">
        <v>629</v>
      </c>
      <c r="N33" s="124" t="s">
        <v>629</v>
      </c>
      <c r="O33" s="124" t="s">
        <v>629</v>
      </c>
      <c r="P33" s="124" t="s">
        <v>629</v>
      </c>
      <c r="Q33" s="124" t="s">
        <v>629</v>
      </c>
      <c r="R33" s="124" t="s">
        <v>629</v>
      </c>
      <c r="S33" s="124" t="s">
        <v>629</v>
      </c>
      <c r="T33" s="124" t="s">
        <v>629</v>
      </c>
      <c r="U33" s="124" t="s">
        <v>629</v>
      </c>
      <c r="V33" s="124" t="s">
        <v>629</v>
      </c>
      <c r="W33" s="124" t="s">
        <v>629</v>
      </c>
      <c r="X33" s="124" t="s">
        <v>629</v>
      </c>
      <c r="Y33" s="124" t="s">
        <v>629</v>
      </c>
      <c r="Z33" s="124" t="s">
        <v>629</v>
      </c>
      <c r="AA33" s="124" t="s">
        <v>629</v>
      </c>
      <c r="AB33" s="124" t="s">
        <v>629</v>
      </c>
      <c r="AC33" s="124" t="s">
        <v>629</v>
      </c>
      <c r="AD33" s="124" t="s">
        <v>629</v>
      </c>
      <c r="AE33" s="124" t="s">
        <v>629</v>
      </c>
      <c r="AF33" s="124" t="s">
        <v>629</v>
      </c>
      <c r="AG33" s="124" t="s">
        <v>629</v>
      </c>
      <c r="AH33" s="124"/>
      <c r="AI33" s="124"/>
      <c r="AJ33" s="125"/>
      <c r="AK33" s="321">
        <f ca="1">SUMIF($F33:$AJ36,"Р",$F34:$AJ34)</f>
        <v>0</v>
      </c>
      <c r="AL33" s="279">
        <f ca="1">SUMIF($F35:$AJ36,"НУ",$F36:$AJ36)</f>
        <v>0</v>
      </c>
      <c r="AM33" s="305">
        <f ca="1">SUMIF(F33:AJ36,"РВ",F34:AJ34)</f>
        <v>0</v>
      </c>
      <c r="AN33" s="308">
        <f ca="1">AK33+AL33+AM33</f>
        <v>0</v>
      </c>
      <c r="AO33" s="310">
        <f t="shared" ref="AO33" si="16">COUNTIF($F33:$AJ36,"=Р")</f>
        <v>0</v>
      </c>
      <c r="AP33" s="311">
        <f>COUNTIF($F33:$AJ36,"=ВВ")</f>
        <v>0</v>
      </c>
      <c r="AQ33" s="311">
        <f>COUNTIF($F33:$AJ36,"=В")</f>
        <v>0</v>
      </c>
      <c r="AR33" s="241">
        <f>COUNTIF($F33:$AJ36,"=НА")</f>
        <v>0</v>
      </c>
      <c r="AS33" s="241">
        <f>COUNTIF(F33:AJ36,"=ТН")</f>
        <v>0</v>
      </c>
      <c r="AT33" s="241">
        <f>COUNTIF($F33:$AJ36,"=ВД")</f>
        <v>0</v>
      </c>
      <c r="AU33" s="241">
        <f>COUNTIF($F33:$AJ36,"=ВП")</f>
        <v>0</v>
      </c>
      <c r="AV33" s="241">
        <f>COUNTIF($F33:$AJ36,"=ДД")</f>
        <v>28</v>
      </c>
      <c r="AW33" s="241">
        <f>COUNTIF($F33:$AJ36,"=П")</f>
        <v>0</v>
      </c>
      <c r="AX33" s="241">
        <f>COUNTIF($F33:$AJ36,"=ПР")</f>
        <v>0</v>
      </c>
      <c r="AY33" s="316">
        <f>COUNTIF($F33:$AJ36,"=І")</f>
        <v>0</v>
      </c>
      <c r="AZ33" s="316">
        <f>COUNTIF($F33:$AJ36,"=НЗ")</f>
        <v>0</v>
      </c>
      <c r="BA33" s="318">
        <f>IF(C33&gt;1,Графік!$P$36,"")</f>
        <v>160</v>
      </c>
    </row>
    <row r="34" spans="1:53" ht="15" customHeight="1" x14ac:dyDescent="0.2">
      <c r="A34" s="293"/>
      <c r="B34" s="296"/>
      <c r="C34" s="299"/>
      <c r="D34" s="325"/>
      <c r="E34" s="146"/>
      <c r="F34" s="96" t="str">
        <f t="shared" ref="F34:R34" si="17">IF(F33="Р",8,"")</f>
        <v/>
      </c>
      <c r="G34" s="97" t="str">
        <f t="shared" si="17"/>
        <v/>
      </c>
      <c r="H34" s="97" t="str">
        <f t="shared" si="17"/>
        <v/>
      </c>
      <c r="I34" s="97" t="str">
        <f t="shared" si="17"/>
        <v/>
      </c>
      <c r="J34" s="97" t="str">
        <f t="shared" si="17"/>
        <v/>
      </c>
      <c r="K34" s="97" t="str">
        <f t="shared" si="17"/>
        <v/>
      </c>
      <c r="L34" s="97" t="str">
        <f t="shared" si="17"/>
        <v/>
      </c>
      <c r="M34" s="97" t="str">
        <f t="shared" si="17"/>
        <v/>
      </c>
      <c r="N34" s="97" t="str">
        <f t="shared" si="17"/>
        <v/>
      </c>
      <c r="O34" s="97" t="str">
        <f t="shared" si="17"/>
        <v/>
      </c>
      <c r="P34" s="97" t="str">
        <f t="shared" si="17"/>
        <v/>
      </c>
      <c r="Q34" s="97" t="str">
        <f t="shared" si="17"/>
        <v/>
      </c>
      <c r="R34" s="97" t="str">
        <f t="shared" si="17"/>
        <v/>
      </c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8"/>
      <c r="AK34" s="321"/>
      <c r="AL34" s="279"/>
      <c r="AM34" s="305"/>
      <c r="AN34" s="308"/>
      <c r="AO34" s="311"/>
      <c r="AP34" s="311"/>
      <c r="AQ34" s="311"/>
      <c r="AR34" s="241"/>
      <c r="AS34" s="241"/>
      <c r="AT34" s="241"/>
      <c r="AU34" s="241"/>
      <c r="AV34" s="241"/>
      <c r="AW34" s="241"/>
      <c r="AX34" s="241"/>
      <c r="AY34" s="316"/>
      <c r="AZ34" s="316"/>
      <c r="BA34" s="319"/>
    </row>
    <row r="35" spans="1:53" ht="15" customHeight="1" x14ac:dyDescent="0.2">
      <c r="A35" s="293"/>
      <c r="B35" s="296"/>
      <c r="C35" s="299"/>
      <c r="D35" s="325"/>
      <c r="E35" s="146"/>
      <c r="F35" s="100" t="str">
        <f t="shared" si="9"/>
        <v/>
      </c>
      <c r="G35" s="101" t="str">
        <f t="shared" si="9"/>
        <v/>
      </c>
      <c r="H35" s="101" t="str">
        <f t="shared" si="9"/>
        <v/>
      </c>
      <c r="I35" s="101" t="str">
        <f t="shared" si="9"/>
        <v/>
      </c>
      <c r="J35" s="101" t="str">
        <f t="shared" si="9"/>
        <v/>
      </c>
      <c r="K35" s="101" t="str">
        <f t="shared" si="9"/>
        <v/>
      </c>
      <c r="L35" s="101" t="str">
        <f t="shared" si="9"/>
        <v/>
      </c>
      <c r="M35" s="101" t="str">
        <f t="shared" si="9"/>
        <v/>
      </c>
      <c r="N35" s="101" t="str">
        <f t="shared" si="9"/>
        <v/>
      </c>
      <c r="O35" s="101" t="str">
        <f t="shared" si="9"/>
        <v/>
      </c>
      <c r="P35" s="101" t="str">
        <f t="shared" si="9"/>
        <v/>
      </c>
      <c r="Q35" s="101" t="str">
        <f t="shared" si="9"/>
        <v/>
      </c>
      <c r="R35" s="101" t="str">
        <f t="shared" si="9"/>
        <v/>
      </c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 t="str">
        <f t="shared" si="6"/>
        <v/>
      </c>
      <c r="AI35" s="101" t="str">
        <f t="shared" si="6"/>
        <v/>
      </c>
      <c r="AJ35" s="130" t="str">
        <f t="shared" si="6"/>
        <v/>
      </c>
      <c r="AK35" s="321"/>
      <c r="AL35" s="279"/>
      <c r="AM35" s="305"/>
      <c r="AN35" s="308"/>
      <c r="AO35" s="311"/>
      <c r="AP35" s="311"/>
      <c r="AQ35" s="311"/>
      <c r="AR35" s="241"/>
      <c r="AS35" s="241"/>
      <c r="AT35" s="241"/>
      <c r="AU35" s="241"/>
      <c r="AV35" s="241"/>
      <c r="AW35" s="241"/>
      <c r="AX35" s="241"/>
      <c r="AY35" s="316"/>
      <c r="AZ35" s="316"/>
      <c r="BA35" s="319"/>
    </row>
    <row r="36" spans="1:53" ht="15" customHeight="1" thickBot="1" x14ac:dyDescent="0.25">
      <c r="A36" s="294"/>
      <c r="B36" s="297"/>
      <c r="C36" s="300"/>
      <c r="D36" s="326"/>
      <c r="E36" s="147"/>
      <c r="F36" s="105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7"/>
      <c r="AK36" s="322"/>
      <c r="AL36" s="280"/>
      <c r="AM36" s="306"/>
      <c r="AN36" s="309"/>
      <c r="AO36" s="312"/>
      <c r="AP36" s="312"/>
      <c r="AQ36" s="312"/>
      <c r="AR36" s="242"/>
      <c r="AS36" s="242"/>
      <c r="AT36" s="242"/>
      <c r="AU36" s="242"/>
      <c r="AV36" s="242"/>
      <c r="AW36" s="242"/>
      <c r="AX36" s="242"/>
      <c r="AY36" s="317"/>
      <c r="AZ36" s="317"/>
      <c r="BA36" s="320"/>
    </row>
    <row r="37" spans="1:53" ht="15" customHeight="1" x14ac:dyDescent="0.2">
      <c r="A37" s="292">
        <v>8</v>
      </c>
      <c r="B37" s="295" t="str">
        <f>IFERROR(VLOOKUP($C37,Списки!$A$1:$C$4003,2,0),"")</f>
        <v>Дубик Ганна Володимирівна</v>
      </c>
      <c r="C37" s="365" t="s">
        <v>583</v>
      </c>
      <c r="D37" s="324" t="str">
        <f>IFERROR(VLOOKUP($C37,Списки!$A$1:$C$4003,3,0),"")</f>
        <v>фахівець з нормування праці</v>
      </c>
      <c r="E37" s="145"/>
      <c r="F37" s="92" t="s">
        <v>629</v>
      </c>
      <c r="G37" s="124" t="s">
        <v>629</v>
      </c>
      <c r="H37" s="124" t="s">
        <v>629</v>
      </c>
      <c r="I37" s="124" t="s">
        <v>629</v>
      </c>
      <c r="J37" s="124" t="s">
        <v>629</v>
      </c>
      <c r="K37" s="124" t="s">
        <v>629</v>
      </c>
      <c r="L37" s="124" t="s">
        <v>629</v>
      </c>
      <c r="M37" s="124" t="s">
        <v>629</v>
      </c>
      <c r="N37" s="124" t="s">
        <v>629</v>
      </c>
      <c r="O37" s="124" t="s">
        <v>629</v>
      </c>
      <c r="P37" s="124" t="s">
        <v>629</v>
      </c>
      <c r="Q37" s="124" t="s">
        <v>629</v>
      </c>
      <c r="R37" s="124" t="s">
        <v>629</v>
      </c>
      <c r="S37" s="124" t="s">
        <v>629</v>
      </c>
      <c r="T37" s="124" t="s">
        <v>629</v>
      </c>
      <c r="U37" s="124" t="s">
        <v>629</v>
      </c>
      <c r="V37" s="124" t="s">
        <v>629</v>
      </c>
      <c r="W37" s="124" t="s">
        <v>629</v>
      </c>
      <c r="X37" s="124" t="s">
        <v>629</v>
      </c>
      <c r="Y37" s="124" t="s">
        <v>629</v>
      </c>
      <c r="Z37" s="124" t="s">
        <v>629</v>
      </c>
      <c r="AA37" s="124" t="s">
        <v>629</v>
      </c>
      <c r="AB37" s="124" t="s">
        <v>629</v>
      </c>
      <c r="AC37" s="124" t="s">
        <v>629</v>
      </c>
      <c r="AD37" s="124" t="s">
        <v>629</v>
      </c>
      <c r="AE37" s="124" t="s">
        <v>629</v>
      </c>
      <c r="AF37" s="124" t="s">
        <v>629</v>
      </c>
      <c r="AG37" s="124" t="s">
        <v>629</v>
      </c>
      <c r="AH37" s="124"/>
      <c r="AI37" s="124"/>
      <c r="AJ37" s="125"/>
      <c r="AK37" s="321">
        <f ca="1">SUMIF($F37:$AJ40,"Р",$F38:$AJ38)</f>
        <v>0</v>
      </c>
      <c r="AL37" s="279">
        <f ca="1">SUMIF($F39:$AJ40,"НУ",$F40:$AJ40)</f>
        <v>0</v>
      </c>
      <c r="AM37" s="305">
        <f ca="1">SUMIF(F37:AJ40,"РВ",F38:AJ38)</f>
        <v>0</v>
      </c>
      <c r="AN37" s="308">
        <f ca="1">AK37+AL37+AM37</f>
        <v>0</v>
      </c>
      <c r="AO37" s="310">
        <f t="shared" ref="AO37" si="18">COUNTIF($F37:$AJ40,"=Р")</f>
        <v>0</v>
      </c>
      <c r="AP37" s="311">
        <f>COUNTIF($F37:$AJ40,"=ВВ")</f>
        <v>0</v>
      </c>
      <c r="AQ37" s="311">
        <f>COUNTIF($F37:$AJ40,"=В")</f>
        <v>0</v>
      </c>
      <c r="AR37" s="241">
        <f>COUNTIF($F37:$AJ40,"=НА")</f>
        <v>0</v>
      </c>
      <c r="AS37" s="241">
        <f>COUNTIF(F37:AJ40,"=ТН")</f>
        <v>0</v>
      </c>
      <c r="AT37" s="241">
        <f>COUNTIF($F37:$AJ40,"=ВД")</f>
        <v>0</v>
      </c>
      <c r="AU37" s="241">
        <f>COUNTIF($F37:$AJ40,"=ВП")</f>
        <v>0</v>
      </c>
      <c r="AV37" s="241">
        <f>COUNTIF($F37:$AJ40,"=ДД")</f>
        <v>28</v>
      </c>
      <c r="AW37" s="241">
        <f>COUNTIF($F37:$AJ40,"=П")</f>
        <v>0</v>
      </c>
      <c r="AX37" s="241">
        <f>COUNTIF($F37:$AJ40,"=ПР")</f>
        <v>0</v>
      </c>
      <c r="AY37" s="316">
        <f>COUNTIF($F37:$AJ40,"=І")</f>
        <v>0</v>
      </c>
      <c r="AZ37" s="316">
        <f>COUNTIF($F37:$AJ40,"=НЗ")</f>
        <v>0</v>
      </c>
      <c r="BA37" s="318">
        <f>IF(C37&gt;1,Графік!$P$36,"")</f>
        <v>160</v>
      </c>
    </row>
    <row r="38" spans="1:53" ht="15" customHeight="1" x14ac:dyDescent="0.2">
      <c r="A38" s="293"/>
      <c r="B38" s="296"/>
      <c r="C38" s="299"/>
      <c r="D38" s="325"/>
      <c r="E38" s="146"/>
      <c r="F38" s="96"/>
      <c r="G38" s="97" t="str">
        <f t="shared" ref="G38:R38" si="19">IF(G37="Р",8,"")</f>
        <v/>
      </c>
      <c r="H38" s="97" t="str">
        <f t="shared" si="19"/>
        <v/>
      </c>
      <c r="I38" s="97" t="str">
        <f t="shared" si="19"/>
        <v/>
      </c>
      <c r="J38" s="97" t="str">
        <f t="shared" si="19"/>
        <v/>
      </c>
      <c r="K38" s="97" t="str">
        <f t="shared" si="19"/>
        <v/>
      </c>
      <c r="L38" s="97" t="str">
        <f t="shared" si="19"/>
        <v/>
      </c>
      <c r="M38" s="97" t="str">
        <f t="shared" si="19"/>
        <v/>
      </c>
      <c r="N38" s="97" t="str">
        <f t="shared" si="19"/>
        <v/>
      </c>
      <c r="O38" s="97" t="str">
        <f t="shared" si="19"/>
        <v/>
      </c>
      <c r="P38" s="97" t="str">
        <f t="shared" si="19"/>
        <v/>
      </c>
      <c r="Q38" s="97" t="str">
        <f t="shared" si="19"/>
        <v/>
      </c>
      <c r="R38" s="97" t="str">
        <f t="shared" si="19"/>
        <v/>
      </c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8"/>
      <c r="AK38" s="321"/>
      <c r="AL38" s="279"/>
      <c r="AM38" s="305"/>
      <c r="AN38" s="308"/>
      <c r="AO38" s="311"/>
      <c r="AP38" s="311"/>
      <c r="AQ38" s="311"/>
      <c r="AR38" s="241"/>
      <c r="AS38" s="241"/>
      <c r="AT38" s="241"/>
      <c r="AU38" s="241"/>
      <c r="AV38" s="241"/>
      <c r="AW38" s="241"/>
      <c r="AX38" s="241"/>
      <c r="AY38" s="316"/>
      <c r="AZ38" s="316"/>
      <c r="BA38" s="319"/>
    </row>
    <row r="39" spans="1:53" ht="15" customHeight="1" x14ac:dyDescent="0.2">
      <c r="A39" s="293"/>
      <c r="B39" s="296"/>
      <c r="C39" s="299"/>
      <c r="D39" s="325"/>
      <c r="E39" s="146"/>
      <c r="F39" s="100" t="str">
        <f t="shared" si="9"/>
        <v/>
      </c>
      <c r="G39" s="101" t="str">
        <f t="shared" si="9"/>
        <v/>
      </c>
      <c r="H39" s="101" t="str">
        <f t="shared" si="9"/>
        <v/>
      </c>
      <c r="I39" s="101" t="str">
        <f t="shared" si="9"/>
        <v/>
      </c>
      <c r="J39" s="101" t="str">
        <f t="shared" si="9"/>
        <v/>
      </c>
      <c r="K39" s="101" t="str">
        <f t="shared" si="9"/>
        <v/>
      </c>
      <c r="L39" s="101" t="str">
        <f t="shared" si="9"/>
        <v/>
      </c>
      <c r="M39" s="101" t="str">
        <f t="shared" si="9"/>
        <v/>
      </c>
      <c r="N39" s="101" t="str">
        <f t="shared" si="9"/>
        <v/>
      </c>
      <c r="O39" s="101" t="str">
        <f t="shared" si="9"/>
        <v/>
      </c>
      <c r="P39" s="101" t="str">
        <f t="shared" si="9"/>
        <v/>
      </c>
      <c r="Q39" s="101" t="str">
        <f t="shared" si="9"/>
        <v/>
      </c>
      <c r="R39" s="101" t="str">
        <f t="shared" si="9"/>
        <v/>
      </c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 t="str">
        <f t="shared" si="6"/>
        <v/>
      </c>
      <c r="AI39" s="101" t="str">
        <f t="shared" si="6"/>
        <v/>
      </c>
      <c r="AJ39" s="130" t="str">
        <f t="shared" si="6"/>
        <v/>
      </c>
      <c r="AK39" s="321"/>
      <c r="AL39" s="279"/>
      <c r="AM39" s="305"/>
      <c r="AN39" s="308"/>
      <c r="AO39" s="311"/>
      <c r="AP39" s="311"/>
      <c r="AQ39" s="311"/>
      <c r="AR39" s="241"/>
      <c r="AS39" s="241"/>
      <c r="AT39" s="241"/>
      <c r="AU39" s="241"/>
      <c r="AV39" s="241"/>
      <c r="AW39" s="241"/>
      <c r="AX39" s="241"/>
      <c r="AY39" s="316"/>
      <c r="AZ39" s="316"/>
      <c r="BA39" s="319"/>
    </row>
    <row r="40" spans="1:53" ht="15" customHeight="1" thickBot="1" x14ac:dyDescent="0.25">
      <c r="A40" s="294"/>
      <c r="B40" s="297"/>
      <c r="C40" s="300"/>
      <c r="D40" s="326"/>
      <c r="E40" s="147"/>
      <c r="F40" s="105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7"/>
      <c r="AK40" s="322"/>
      <c r="AL40" s="280"/>
      <c r="AM40" s="306"/>
      <c r="AN40" s="309"/>
      <c r="AO40" s="312"/>
      <c r="AP40" s="312"/>
      <c r="AQ40" s="312"/>
      <c r="AR40" s="242"/>
      <c r="AS40" s="242"/>
      <c r="AT40" s="242"/>
      <c r="AU40" s="242"/>
      <c r="AV40" s="242"/>
      <c r="AW40" s="242"/>
      <c r="AX40" s="242"/>
      <c r="AY40" s="317"/>
      <c r="AZ40" s="317"/>
      <c r="BA40" s="320"/>
    </row>
    <row r="41" spans="1:53" ht="15" customHeight="1" x14ac:dyDescent="0.2">
      <c r="A41" s="292">
        <v>9</v>
      </c>
      <c r="B41" s="295" t="str">
        <f>IFERROR(VLOOKUP($C41,Списки!$A$1:$C$4003,2,0),"")</f>
        <v>Жалба Анна Федорівна</v>
      </c>
      <c r="C41" s="365" t="s">
        <v>585</v>
      </c>
      <c r="D41" s="324" t="str">
        <f>IFERROR(VLOOKUP($C41,Списки!$A$1:$C$4003,3,0),"")</f>
        <v>оператор</v>
      </c>
      <c r="E41" s="145"/>
      <c r="F41" s="92" t="s">
        <v>629</v>
      </c>
      <c r="G41" s="124" t="s">
        <v>629</v>
      </c>
      <c r="H41" s="124" t="s">
        <v>629</v>
      </c>
      <c r="I41" s="124" t="s">
        <v>629</v>
      </c>
      <c r="J41" s="124" t="s">
        <v>629</v>
      </c>
      <c r="K41" s="124" t="s">
        <v>629</v>
      </c>
      <c r="L41" s="124" t="s">
        <v>629</v>
      </c>
      <c r="M41" s="124" t="s">
        <v>629</v>
      </c>
      <c r="N41" s="124" t="s">
        <v>629</v>
      </c>
      <c r="O41" s="124" t="s">
        <v>629</v>
      </c>
      <c r="P41" s="124" t="s">
        <v>629</v>
      </c>
      <c r="Q41" s="124" t="s">
        <v>629</v>
      </c>
      <c r="R41" s="124" t="s">
        <v>629</v>
      </c>
      <c r="S41" s="124" t="s">
        <v>629</v>
      </c>
      <c r="T41" s="124" t="s">
        <v>629</v>
      </c>
      <c r="U41" s="124" t="s">
        <v>629</v>
      </c>
      <c r="V41" s="124" t="s">
        <v>629</v>
      </c>
      <c r="W41" s="124" t="s">
        <v>629</v>
      </c>
      <c r="X41" s="124" t="s">
        <v>629</v>
      </c>
      <c r="Y41" s="124" t="s">
        <v>629</v>
      </c>
      <c r="Z41" s="124" t="s">
        <v>629</v>
      </c>
      <c r="AA41" s="124" t="s">
        <v>629</v>
      </c>
      <c r="AB41" s="124" t="s">
        <v>629</v>
      </c>
      <c r="AC41" s="124" t="s">
        <v>629</v>
      </c>
      <c r="AD41" s="124" t="s">
        <v>629</v>
      </c>
      <c r="AE41" s="124" t="s">
        <v>629</v>
      </c>
      <c r="AF41" s="124" t="s">
        <v>629</v>
      </c>
      <c r="AG41" s="124" t="s">
        <v>629</v>
      </c>
      <c r="AH41" s="124"/>
      <c r="AI41" s="124"/>
      <c r="AJ41" s="125"/>
      <c r="AK41" s="321">
        <f ca="1">SUMIF($F41:$AJ44,"Р",$F42:$AJ42)</f>
        <v>0</v>
      </c>
      <c r="AL41" s="279">
        <f ca="1">SUMIF($F43:$AJ44,"НУ",$F44:$AJ44)</f>
        <v>0</v>
      </c>
      <c r="AM41" s="305">
        <f ca="1">SUMIF(F41:AJ44,"РВ",F42:AJ42)</f>
        <v>0</v>
      </c>
      <c r="AN41" s="308">
        <f ca="1">AK41+AL41+AM41</f>
        <v>0</v>
      </c>
      <c r="AO41" s="310">
        <f t="shared" ref="AO41" si="20">COUNTIF($F41:$AJ44,"=Р")</f>
        <v>0</v>
      </c>
      <c r="AP41" s="311">
        <f>COUNTIF($F41:$AJ44,"=ВВ")</f>
        <v>0</v>
      </c>
      <c r="AQ41" s="311">
        <f>COUNTIF($F41:$AJ44,"=В")</f>
        <v>0</v>
      </c>
      <c r="AR41" s="241">
        <f>COUNTIF($F41:$AJ44,"=НА")</f>
        <v>0</v>
      </c>
      <c r="AS41" s="241">
        <f>COUNTIF(F41:AJ44,"=ТН")</f>
        <v>0</v>
      </c>
      <c r="AT41" s="241">
        <f>COUNTIF($F41:$AJ44,"=ВД")</f>
        <v>0</v>
      </c>
      <c r="AU41" s="241">
        <f>COUNTIF($F41:$AJ44,"=ВП")</f>
        <v>0</v>
      </c>
      <c r="AV41" s="241">
        <f>COUNTIF($F41:$AJ44,"=ДД")</f>
        <v>28</v>
      </c>
      <c r="AW41" s="241">
        <f>COUNTIF($F41:$AJ44,"=П")</f>
        <v>0</v>
      </c>
      <c r="AX41" s="241">
        <f>COUNTIF($F41:$AJ44,"=ПР")</f>
        <v>0</v>
      </c>
      <c r="AY41" s="316">
        <f>COUNTIF($F41:$AJ44,"=І")</f>
        <v>0</v>
      </c>
      <c r="AZ41" s="316">
        <f>COUNTIF($F41:$AJ44,"=НЗ")</f>
        <v>0</v>
      </c>
      <c r="BA41" s="318">
        <f>IF(C41&gt;1,Графік!$P$36,"")</f>
        <v>160</v>
      </c>
    </row>
    <row r="42" spans="1:53" ht="15" customHeight="1" x14ac:dyDescent="0.2">
      <c r="A42" s="293"/>
      <c r="B42" s="296"/>
      <c r="C42" s="299"/>
      <c r="D42" s="325"/>
      <c r="E42" s="146"/>
      <c r="F42" s="96" t="str">
        <f t="shared" ref="F42:R42" si="21">IF(F41="Р",8,"")</f>
        <v/>
      </c>
      <c r="G42" s="97" t="str">
        <f t="shared" si="21"/>
        <v/>
      </c>
      <c r="H42" s="97" t="str">
        <f t="shared" si="21"/>
        <v/>
      </c>
      <c r="I42" s="97" t="str">
        <f t="shared" si="21"/>
        <v/>
      </c>
      <c r="J42" s="97" t="str">
        <f t="shared" si="21"/>
        <v/>
      </c>
      <c r="K42" s="97" t="str">
        <f t="shared" si="21"/>
        <v/>
      </c>
      <c r="L42" s="97" t="str">
        <f t="shared" si="21"/>
        <v/>
      </c>
      <c r="M42" s="97" t="str">
        <f t="shared" si="21"/>
        <v/>
      </c>
      <c r="N42" s="97" t="str">
        <f t="shared" si="21"/>
        <v/>
      </c>
      <c r="O42" s="97" t="str">
        <f t="shared" si="21"/>
        <v/>
      </c>
      <c r="P42" s="97" t="str">
        <f t="shared" si="21"/>
        <v/>
      </c>
      <c r="Q42" s="97" t="str">
        <f t="shared" si="21"/>
        <v/>
      </c>
      <c r="R42" s="97" t="str">
        <f t="shared" si="21"/>
        <v/>
      </c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8"/>
      <c r="AK42" s="321"/>
      <c r="AL42" s="279"/>
      <c r="AM42" s="305"/>
      <c r="AN42" s="308"/>
      <c r="AO42" s="311"/>
      <c r="AP42" s="311"/>
      <c r="AQ42" s="311"/>
      <c r="AR42" s="241"/>
      <c r="AS42" s="241"/>
      <c r="AT42" s="241"/>
      <c r="AU42" s="241"/>
      <c r="AV42" s="241"/>
      <c r="AW42" s="241"/>
      <c r="AX42" s="241"/>
      <c r="AY42" s="316"/>
      <c r="AZ42" s="316"/>
      <c r="BA42" s="319"/>
    </row>
    <row r="43" spans="1:53" ht="15" customHeight="1" x14ac:dyDescent="0.2">
      <c r="A43" s="293"/>
      <c r="B43" s="296"/>
      <c r="C43" s="299"/>
      <c r="D43" s="325"/>
      <c r="E43" s="146"/>
      <c r="F43" s="100" t="str">
        <f t="shared" ref="F43:R43" si="22">IF(F44&gt;0,"НУ","")</f>
        <v/>
      </c>
      <c r="G43" s="101" t="str">
        <f t="shared" si="22"/>
        <v/>
      </c>
      <c r="H43" s="101" t="str">
        <f t="shared" si="22"/>
        <v/>
      </c>
      <c r="I43" s="101" t="str">
        <f t="shared" si="22"/>
        <v/>
      </c>
      <c r="J43" s="101" t="str">
        <f t="shared" si="22"/>
        <v/>
      </c>
      <c r="K43" s="101" t="str">
        <f t="shared" si="22"/>
        <v/>
      </c>
      <c r="L43" s="101" t="str">
        <f t="shared" si="22"/>
        <v/>
      </c>
      <c r="M43" s="101" t="str">
        <f t="shared" si="22"/>
        <v/>
      </c>
      <c r="N43" s="101" t="str">
        <f t="shared" si="22"/>
        <v/>
      </c>
      <c r="O43" s="101" t="str">
        <f t="shared" si="22"/>
        <v/>
      </c>
      <c r="P43" s="101" t="str">
        <f t="shared" si="22"/>
        <v/>
      </c>
      <c r="Q43" s="101" t="str">
        <f t="shared" si="22"/>
        <v/>
      </c>
      <c r="R43" s="101" t="str">
        <f t="shared" si="22"/>
        <v/>
      </c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 t="str">
        <f t="shared" si="6"/>
        <v/>
      </c>
      <c r="AI43" s="101" t="str">
        <f t="shared" si="6"/>
        <v/>
      </c>
      <c r="AJ43" s="130" t="str">
        <f t="shared" si="6"/>
        <v/>
      </c>
      <c r="AK43" s="321"/>
      <c r="AL43" s="279"/>
      <c r="AM43" s="305"/>
      <c r="AN43" s="308"/>
      <c r="AO43" s="311"/>
      <c r="AP43" s="311"/>
      <c r="AQ43" s="311"/>
      <c r="AR43" s="241"/>
      <c r="AS43" s="241"/>
      <c r="AT43" s="241"/>
      <c r="AU43" s="241"/>
      <c r="AV43" s="241"/>
      <c r="AW43" s="241"/>
      <c r="AX43" s="241"/>
      <c r="AY43" s="316"/>
      <c r="AZ43" s="316"/>
      <c r="BA43" s="319"/>
    </row>
    <row r="44" spans="1:53" ht="15" customHeight="1" thickBot="1" x14ac:dyDescent="0.25">
      <c r="A44" s="294"/>
      <c r="B44" s="297"/>
      <c r="C44" s="300"/>
      <c r="D44" s="326"/>
      <c r="E44" s="147"/>
      <c r="F44" s="105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6"/>
      <c r="AJ44" s="107"/>
      <c r="AK44" s="322"/>
      <c r="AL44" s="280"/>
      <c r="AM44" s="306"/>
      <c r="AN44" s="309"/>
      <c r="AO44" s="312"/>
      <c r="AP44" s="312"/>
      <c r="AQ44" s="312"/>
      <c r="AR44" s="242"/>
      <c r="AS44" s="242"/>
      <c r="AT44" s="242"/>
      <c r="AU44" s="242"/>
      <c r="AV44" s="242"/>
      <c r="AW44" s="242"/>
      <c r="AX44" s="242"/>
      <c r="AY44" s="317"/>
      <c r="AZ44" s="317"/>
      <c r="BA44" s="320"/>
    </row>
    <row r="45" spans="1:53" ht="15" customHeight="1" x14ac:dyDescent="0.2">
      <c r="A45" s="292">
        <v>10</v>
      </c>
      <c r="B45" s="295" t="str">
        <f>IFERROR(VLOOKUP($C45,Списки!$A$1:$C$4003,2,0),"")</f>
        <v>Зигря Ірина Флорівна</v>
      </c>
      <c r="C45" s="365" t="s">
        <v>587</v>
      </c>
      <c r="D45" s="324" t="str">
        <f>IFERROR(VLOOKUP($C45,Списки!$A$1:$C$4003,3,0),"")</f>
        <v>оператор</v>
      </c>
      <c r="E45" s="145"/>
      <c r="F45" s="92" t="s">
        <v>629</v>
      </c>
      <c r="G45" s="124" t="s">
        <v>629</v>
      </c>
      <c r="H45" s="124" t="s">
        <v>629</v>
      </c>
      <c r="I45" s="124" t="s">
        <v>629</v>
      </c>
      <c r="J45" s="124" t="s">
        <v>629</v>
      </c>
      <c r="K45" s="124" t="s">
        <v>629</v>
      </c>
      <c r="L45" s="124" t="s">
        <v>629</v>
      </c>
      <c r="M45" s="124" t="s">
        <v>629</v>
      </c>
      <c r="N45" s="124" t="s">
        <v>629</v>
      </c>
      <c r="O45" s="124" t="s">
        <v>629</v>
      </c>
      <c r="P45" s="124" t="s">
        <v>629</v>
      </c>
      <c r="Q45" s="124" t="s">
        <v>629</v>
      </c>
      <c r="R45" s="124" t="s">
        <v>629</v>
      </c>
      <c r="S45" s="124" t="s">
        <v>629</v>
      </c>
      <c r="T45" s="124" t="s">
        <v>629</v>
      </c>
      <c r="U45" s="124" t="s">
        <v>629</v>
      </c>
      <c r="V45" s="124" t="s">
        <v>629</v>
      </c>
      <c r="W45" s="124" t="s">
        <v>629</v>
      </c>
      <c r="X45" s="124" t="s">
        <v>629</v>
      </c>
      <c r="Y45" s="124" t="s">
        <v>629</v>
      </c>
      <c r="Z45" s="124" t="s">
        <v>629</v>
      </c>
      <c r="AA45" s="124" t="s">
        <v>629</v>
      </c>
      <c r="AB45" s="124" t="s">
        <v>629</v>
      </c>
      <c r="AC45" s="124" t="s">
        <v>629</v>
      </c>
      <c r="AD45" s="124" t="s">
        <v>629</v>
      </c>
      <c r="AE45" s="124" t="s">
        <v>629</v>
      </c>
      <c r="AF45" s="124" t="s">
        <v>629</v>
      </c>
      <c r="AG45" s="124" t="s">
        <v>629</v>
      </c>
      <c r="AH45" s="124"/>
      <c r="AI45" s="124"/>
      <c r="AJ45" s="125"/>
      <c r="AK45" s="321">
        <f ca="1">SUMIF($F45:$AJ48,"Р",$F46:$AJ46)</f>
        <v>0</v>
      </c>
      <c r="AL45" s="279">
        <f ca="1">SUMIF($F47:$AJ48,"НУ",$F48:$AJ48)</f>
        <v>0</v>
      </c>
      <c r="AM45" s="305">
        <f ca="1">SUMIF(F45:AJ48,"РВ",F46:AJ46)</f>
        <v>0</v>
      </c>
      <c r="AN45" s="308">
        <f ca="1">AK45+AL45+AM45</f>
        <v>0</v>
      </c>
      <c r="AO45" s="310">
        <f t="shared" ref="AO45" si="23">COUNTIF($F45:$AJ48,"=Р")</f>
        <v>0</v>
      </c>
      <c r="AP45" s="311">
        <f>COUNTIF($F45:$AJ48,"=ВВ")</f>
        <v>0</v>
      </c>
      <c r="AQ45" s="311">
        <f>COUNTIF($F45:$AJ48,"=В")</f>
        <v>0</v>
      </c>
      <c r="AR45" s="241">
        <f>COUNTIF($F45:$AJ48,"=НА")</f>
        <v>0</v>
      </c>
      <c r="AS45" s="241">
        <f>COUNTIF(F45:AJ48,"=ТН")</f>
        <v>0</v>
      </c>
      <c r="AT45" s="241">
        <f>COUNTIF($F45:$AJ48,"=ВД")</f>
        <v>0</v>
      </c>
      <c r="AU45" s="241">
        <f>COUNTIF($F45:$AJ48,"=ВП")</f>
        <v>0</v>
      </c>
      <c r="AV45" s="241">
        <f>COUNTIF($F45:$AJ48,"=ДД")</f>
        <v>28</v>
      </c>
      <c r="AW45" s="241">
        <f>COUNTIF($F45:$AJ48,"=П")</f>
        <v>0</v>
      </c>
      <c r="AX45" s="241">
        <f>COUNTIF($F45:$AJ48,"=ПР")</f>
        <v>0</v>
      </c>
      <c r="AY45" s="316">
        <f>COUNTIF($F45:$AJ48,"=І")</f>
        <v>0</v>
      </c>
      <c r="AZ45" s="316">
        <f>COUNTIF($F45:$AJ48,"=НЗ")</f>
        <v>0</v>
      </c>
      <c r="BA45" s="318">
        <f>IF(C45&gt;1,Графік!$P$36,"")</f>
        <v>160</v>
      </c>
    </row>
    <row r="46" spans="1:53" ht="15" customHeight="1" x14ac:dyDescent="0.2">
      <c r="A46" s="293"/>
      <c r="B46" s="296"/>
      <c r="C46" s="299"/>
      <c r="D46" s="325"/>
      <c r="E46" s="146"/>
      <c r="F46" s="96" t="str">
        <f t="shared" ref="F46:R46" si="24">IF(F45="Р",8,"")</f>
        <v/>
      </c>
      <c r="G46" s="97" t="str">
        <f t="shared" si="24"/>
        <v/>
      </c>
      <c r="H46" s="97" t="str">
        <f t="shared" si="24"/>
        <v/>
      </c>
      <c r="I46" s="97" t="str">
        <f t="shared" si="24"/>
        <v/>
      </c>
      <c r="J46" s="97" t="str">
        <f t="shared" si="24"/>
        <v/>
      </c>
      <c r="K46" s="97" t="str">
        <f t="shared" si="24"/>
        <v/>
      </c>
      <c r="L46" s="97" t="str">
        <f t="shared" si="24"/>
        <v/>
      </c>
      <c r="M46" s="97" t="str">
        <f t="shared" si="24"/>
        <v/>
      </c>
      <c r="N46" s="97" t="str">
        <f t="shared" si="24"/>
        <v/>
      </c>
      <c r="O46" s="97" t="str">
        <f t="shared" si="24"/>
        <v/>
      </c>
      <c r="P46" s="97" t="str">
        <f t="shared" si="24"/>
        <v/>
      </c>
      <c r="Q46" s="97" t="str">
        <f t="shared" si="24"/>
        <v/>
      </c>
      <c r="R46" s="97" t="str">
        <f t="shared" si="24"/>
        <v/>
      </c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8"/>
      <c r="AK46" s="321"/>
      <c r="AL46" s="279"/>
      <c r="AM46" s="305"/>
      <c r="AN46" s="308"/>
      <c r="AO46" s="311"/>
      <c r="AP46" s="311"/>
      <c r="AQ46" s="311"/>
      <c r="AR46" s="241"/>
      <c r="AS46" s="241"/>
      <c r="AT46" s="241"/>
      <c r="AU46" s="241"/>
      <c r="AV46" s="241"/>
      <c r="AW46" s="241"/>
      <c r="AX46" s="241"/>
      <c r="AY46" s="316"/>
      <c r="AZ46" s="316"/>
      <c r="BA46" s="319"/>
    </row>
    <row r="47" spans="1:53" ht="15" customHeight="1" x14ac:dyDescent="0.2">
      <c r="A47" s="293"/>
      <c r="B47" s="296"/>
      <c r="C47" s="299"/>
      <c r="D47" s="325"/>
      <c r="E47" s="146"/>
      <c r="F47" s="100" t="str">
        <f t="shared" ref="F47:R47" si="25">IF(F48&gt;0,"НУ","")</f>
        <v/>
      </c>
      <c r="G47" s="101" t="str">
        <f t="shared" si="25"/>
        <v/>
      </c>
      <c r="H47" s="101" t="str">
        <f t="shared" si="25"/>
        <v/>
      </c>
      <c r="I47" s="101" t="str">
        <f t="shared" si="25"/>
        <v/>
      </c>
      <c r="J47" s="101" t="str">
        <f t="shared" si="25"/>
        <v/>
      </c>
      <c r="K47" s="101" t="str">
        <f t="shared" si="25"/>
        <v/>
      </c>
      <c r="L47" s="101" t="str">
        <f t="shared" si="25"/>
        <v/>
      </c>
      <c r="M47" s="101" t="str">
        <f t="shared" si="25"/>
        <v/>
      </c>
      <c r="N47" s="101" t="str">
        <f t="shared" si="25"/>
        <v/>
      </c>
      <c r="O47" s="101" t="str">
        <f t="shared" si="25"/>
        <v/>
      </c>
      <c r="P47" s="101" t="str">
        <f t="shared" si="25"/>
        <v/>
      </c>
      <c r="Q47" s="101" t="str">
        <f t="shared" si="25"/>
        <v/>
      </c>
      <c r="R47" s="101" t="str">
        <f t="shared" si="25"/>
        <v/>
      </c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 t="str">
        <f t="shared" si="6"/>
        <v/>
      </c>
      <c r="AI47" s="101" t="str">
        <f t="shared" si="6"/>
        <v/>
      </c>
      <c r="AJ47" s="130" t="str">
        <f t="shared" si="6"/>
        <v/>
      </c>
      <c r="AK47" s="321"/>
      <c r="AL47" s="279"/>
      <c r="AM47" s="305"/>
      <c r="AN47" s="308"/>
      <c r="AO47" s="311"/>
      <c r="AP47" s="311"/>
      <c r="AQ47" s="311"/>
      <c r="AR47" s="241"/>
      <c r="AS47" s="241"/>
      <c r="AT47" s="241"/>
      <c r="AU47" s="241"/>
      <c r="AV47" s="241"/>
      <c r="AW47" s="241"/>
      <c r="AX47" s="241"/>
      <c r="AY47" s="316"/>
      <c r="AZ47" s="316"/>
      <c r="BA47" s="319"/>
    </row>
    <row r="48" spans="1:53" ht="15" customHeight="1" thickBot="1" x14ac:dyDescent="0.25">
      <c r="A48" s="294"/>
      <c r="B48" s="297"/>
      <c r="C48" s="300"/>
      <c r="D48" s="326"/>
      <c r="E48" s="147"/>
      <c r="F48" s="105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6"/>
      <c r="AI48" s="106"/>
      <c r="AJ48" s="107"/>
      <c r="AK48" s="322"/>
      <c r="AL48" s="280"/>
      <c r="AM48" s="306"/>
      <c r="AN48" s="309"/>
      <c r="AO48" s="312"/>
      <c r="AP48" s="312"/>
      <c r="AQ48" s="312"/>
      <c r="AR48" s="242"/>
      <c r="AS48" s="242"/>
      <c r="AT48" s="242"/>
      <c r="AU48" s="242"/>
      <c r="AV48" s="242"/>
      <c r="AW48" s="242"/>
      <c r="AX48" s="242"/>
      <c r="AY48" s="317"/>
      <c r="AZ48" s="317"/>
      <c r="BA48" s="320"/>
    </row>
    <row r="49" spans="1:53" ht="15" customHeight="1" x14ac:dyDescent="0.2">
      <c r="A49" s="292">
        <v>11</v>
      </c>
      <c r="B49" s="295" t="str">
        <f>IFERROR(VLOOKUP($C49,Списки!$A$1:$C$4003,2,0),"")</f>
        <v>Іванець  Аліна  Василівна</v>
      </c>
      <c r="C49" s="354" t="s">
        <v>589</v>
      </c>
      <c r="D49" s="324" t="str">
        <f>IFERROR(VLOOKUP($C49,Списки!$A$1:$C$4003,3,0),"")</f>
        <v>начальник дільниці</v>
      </c>
      <c r="E49" s="145"/>
      <c r="F49" s="92" t="s">
        <v>500</v>
      </c>
      <c r="G49" s="124" t="s">
        <v>500</v>
      </c>
      <c r="H49" s="124" t="s">
        <v>500</v>
      </c>
      <c r="I49" s="124" t="s">
        <v>500</v>
      </c>
      <c r="J49" s="124" t="s">
        <v>500</v>
      </c>
      <c r="K49" s="124" t="s">
        <v>500</v>
      </c>
      <c r="L49" s="124" t="s">
        <v>500</v>
      </c>
      <c r="M49" s="124" t="s">
        <v>500</v>
      </c>
      <c r="N49" s="124" t="s">
        <v>500</v>
      </c>
      <c r="O49" s="124" t="s">
        <v>500</v>
      </c>
      <c r="P49" s="124" t="s">
        <v>500</v>
      </c>
      <c r="Q49" s="124" t="s">
        <v>500</v>
      </c>
      <c r="R49" s="124" t="s">
        <v>500</v>
      </c>
      <c r="S49" s="124" t="s">
        <v>500</v>
      </c>
      <c r="T49" s="124" t="s">
        <v>500</v>
      </c>
      <c r="U49" s="124" t="s">
        <v>500</v>
      </c>
      <c r="V49" s="124" t="s">
        <v>500</v>
      </c>
      <c r="W49" s="124" t="s">
        <v>500</v>
      </c>
      <c r="X49" s="124" t="s">
        <v>500</v>
      </c>
      <c r="Y49" s="124" t="s">
        <v>500</v>
      </c>
      <c r="Z49" s="124" t="s">
        <v>500</v>
      </c>
      <c r="AA49" s="124" t="s">
        <v>500</v>
      </c>
      <c r="AB49" s="124" t="s">
        <v>500</v>
      </c>
      <c r="AC49" s="124" t="s">
        <v>500</v>
      </c>
      <c r="AD49" s="124" t="s">
        <v>500</v>
      </c>
      <c r="AE49" s="124" t="s">
        <v>500</v>
      </c>
      <c r="AF49" s="124" t="s">
        <v>500</v>
      </c>
      <c r="AG49" s="124" t="s">
        <v>500</v>
      </c>
      <c r="AH49" s="124"/>
      <c r="AI49" s="124"/>
      <c r="AJ49" s="125"/>
      <c r="AK49" s="321">
        <f ca="1">SUMIF($F49:$AJ52,"Р",$F50:$AJ50)</f>
        <v>0</v>
      </c>
      <c r="AL49" s="279">
        <f ca="1">SUMIF($F51:$AJ52,"НУ",$F52:$AJ52)</f>
        <v>0</v>
      </c>
      <c r="AM49" s="305">
        <f ca="1">SUMIF(F49:AJ52,"РВ",F50:AJ50)</f>
        <v>0</v>
      </c>
      <c r="AN49" s="308">
        <f ca="1">AK49+AL49+AM49</f>
        <v>0</v>
      </c>
      <c r="AO49" s="310">
        <f t="shared" ref="AO49" si="26">COUNTIF($F49:$AJ52,"=Р")</f>
        <v>0</v>
      </c>
      <c r="AP49" s="311">
        <f>COUNTIF($F49:$AJ52,"=ВВ")</f>
        <v>0</v>
      </c>
      <c r="AQ49" s="311">
        <f>COUNTIF($F49:$AJ52,"=В")</f>
        <v>0</v>
      </c>
      <c r="AR49" s="241">
        <f>COUNTIF($F49:$AJ52,"=НА")</f>
        <v>0</v>
      </c>
      <c r="AS49" s="241">
        <f>COUNTIF(F49:AJ52,"=ТН")</f>
        <v>28</v>
      </c>
      <c r="AT49" s="241">
        <f>COUNTIF($F49:$AJ52,"=ВД")</f>
        <v>0</v>
      </c>
      <c r="AU49" s="241">
        <f>COUNTIF($F49:$AJ52,"=ВП")</f>
        <v>0</v>
      </c>
      <c r="AV49" s="241">
        <f>COUNTIF($F49:$AJ52,"=ДД")</f>
        <v>0</v>
      </c>
      <c r="AW49" s="241">
        <f>COUNTIF($F49:$AJ52,"=П")</f>
        <v>0</v>
      </c>
      <c r="AX49" s="241">
        <f>COUNTIF($F49:$AJ52,"=ПР")</f>
        <v>0</v>
      </c>
      <c r="AY49" s="316">
        <f>COUNTIF($F49:$AJ52,"=І")</f>
        <v>0</v>
      </c>
      <c r="AZ49" s="316">
        <f>COUNTIF($F49:$AJ52,"=НЗ")</f>
        <v>0</v>
      </c>
      <c r="BA49" s="318">
        <f>IF(C49&gt;1,Графік!$P$36,"")</f>
        <v>160</v>
      </c>
    </row>
    <row r="50" spans="1:53" ht="15" customHeight="1" x14ac:dyDescent="0.2">
      <c r="A50" s="293"/>
      <c r="B50" s="296"/>
      <c r="C50" s="299"/>
      <c r="D50" s="325"/>
      <c r="E50" s="146"/>
      <c r="F50" s="96" t="str">
        <f t="shared" ref="F50:R50" si="27">IF(F49="Р",8,"")</f>
        <v/>
      </c>
      <c r="G50" s="97" t="str">
        <f t="shared" si="27"/>
        <v/>
      </c>
      <c r="H50" s="97" t="str">
        <f t="shared" si="27"/>
        <v/>
      </c>
      <c r="I50" s="97" t="str">
        <f t="shared" si="27"/>
        <v/>
      </c>
      <c r="J50" s="97" t="str">
        <f t="shared" si="27"/>
        <v/>
      </c>
      <c r="K50" s="97" t="str">
        <f t="shared" si="27"/>
        <v/>
      </c>
      <c r="L50" s="97" t="str">
        <f t="shared" si="27"/>
        <v/>
      </c>
      <c r="M50" s="97" t="str">
        <f t="shared" si="27"/>
        <v/>
      </c>
      <c r="N50" s="97" t="str">
        <f t="shared" si="27"/>
        <v/>
      </c>
      <c r="O50" s="97" t="str">
        <f t="shared" si="27"/>
        <v/>
      </c>
      <c r="P50" s="97" t="str">
        <f t="shared" si="27"/>
        <v/>
      </c>
      <c r="Q50" s="97" t="str">
        <f t="shared" si="27"/>
        <v/>
      </c>
      <c r="R50" s="97" t="str">
        <f t="shared" si="27"/>
        <v/>
      </c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8"/>
      <c r="AK50" s="321"/>
      <c r="AL50" s="279"/>
      <c r="AM50" s="305"/>
      <c r="AN50" s="308"/>
      <c r="AO50" s="311"/>
      <c r="AP50" s="311"/>
      <c r="AQ50" s="311"/>
      <c r="AR50" s="241"/>
      <c r="AS50" s="241"/>
      <c r="AT50" s="241"/>
      <c r="AU50" s="241"/>
      <c r="AV50" s="241"/>
      <c r="AW50" s="241"/>
      <c r="AX50" s="241"/>
      <c r="AY50" s="316"/>
      <c r="AZ50" s="316"/>
      <c r="BA50" s="319"/>
    </row>
    <row r="51" spans="1:53" ht="15" customHeight="1" x14ac:dyDescent="0.2">
      <c r="A51" s="293"/>
      <c r="B51" s="296"/>
      <c r="C51" s="299"/>
      <c r="D51" s="325"/>
      <c r="E51" s="146"/>
      <c r="F51" s="100" t="str">
        <f t="shared" ref="F51:R51" si="28">IF(F52&gt;0,"НУ","")</f>
        <v/>
      </c>
      <c r="G51" s="101" t="str">
        <f t="shared" si="28"/>
        <v/>
      </c>
      <c r="H51" s="101" t="str">
        <f t="shared" si="28"/>
        <v/>
      </c>
      <c r="I51" s="101" t="str">
        <f t="shared" si="28"/>
        <v/>
      </c>
      <c r="J51" s="101" t="str">
        <f t="shared" si="28"/>
        <v/>
      </c>
      <c r="K51" s="101" t="str">
        <f t="shared" si="28"/>
        <v/>
      </c>
      <c r="L51" s="101" t="str">
        <f t="shared" si="28"/>
        <v/>
      </c>
      <c r="M51" s="101" t="str">
        <f t="shared" si="28"/>
        <v/>
      </c>
      <c r="N51" s="101" t="str">
        <f t="shared" si="28"/>
        <v/>
      </c>
      <c r="O51" s="101" t="str">
        <f t="shared" si="28"/>
        <v/>
      </c>
      <c r="P51" s="101" t="str">
        <f t="shared" si="28"/>
        <v/>
      </c>
      <c r="Q51" s="101" t="str">
        <f t="shared" si="28"/>
        <v/>
      </c>
      <c r="R51" s="101" t="str">
        <f t="shared" si="28"/>
        <v/>
      </c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 t="str">
        <f t="shared" si="6"/>
        <v/>
      </c>
      <c r="AI51" s="101" t="str">
        <f t="shared" si="6"/>
        <v/>
      </c>
      <c r="AJ51" s="130" t="str">
        <f t="shared" si="6"/>
        <v/>
      </c>
      <c r="AK51" s="321"/>
      <c r="AL51" s="279"/>
      <c r="AM51" s="305"/>
      <c r="AN51" s="308"/>
      <c r="AO51" s="311"/>
      <c r="AP51" s="311"/>
      <c r="AQ51" s="311"/>
      <c r="AR51" s="241"/>
      <c r="AS51" s="241"/>
      <c r="AT51" s="241"/>
      <c r="AU51" s="241"/>
      <c r="AV51" s="241"/>
      <c r="AW51" s="241"/>
      <c r="AX51" s="241"/>
      <c r="AY51" s="316"/>
      <c r="AZ51" s="316"/>
      <c r="BA51" s="319"/>
    </row>
    <row r="52" spans="1:53" ht="15" customHeight="1" thickBot="1" x14ac:dyDescent="0.25">
      <c r="A52" s="294"/>
      <c r="B52" s="297"/>
      <c r="C52" s="300"/>
      <c r="D52" s="326"/>
      <c r="E52" s="147"/>
      <c r="F52" s="105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7"/>
      <c r="AK52" s="322"/>
      <c r="AL52" s="280"/>
      <c r="AM52" s="306"/>
      <c r="AN52" s="309"/>
      <c r="AO52" s="312"/>
      <c r="AP52" s="312"/>
      <c r="AQ52" s="312"/>
      <c r="AR52" s="242"/>
      <c r="AS52" s="242"/>
      <c r="AT52" s="242"/>
      <c r="AU52" s="242"/>
      <c r="AV52" s="242"/>
      <c r="AW52" s="242"/>
      <c r="AX52" s="242"/>
      <c r="AY52" s="317"/>
      <c r="AZ52" s="317"/>
      <c r="BA52" s="320"/>
    </row>
    <row r="53" spans="1:53" ht="15" customHeight="1" x14ac:dyDescent="0.2">
      <c r="A53" s="292">
        <v>12</v>
      </c>
      <c r="B53" s="295" t="str">
        <f>IFERROR(VLOOKUP($C53,Списки!$A$1:$C$4003,2,0),"")</f>
        <v>Крикливець Юлія Василівна</v>
      </c>
      <c r="C53" s="354" t="s">
        <v>591</v>
      </c>
      <c r="D53" s="324" t="str">
        <f>IFERROR(VLOOKUP($C53,Списки!$A$1:$C$4003,3,0),"")</f>
        <v>комірник</v>
      </c>
      <c r="E53" s="145"/>
      <c r="F53" s="92" t="s">
        <v>629</v>
      </c>
      <c r="G53" s="124" t="s">
        <v>629</v>
      </c>
      <c r="H53" s="124" t="s">
        <v>629</v>
      </c>
      <c r="I53" s="124" t="s">
        <v>629</v>
      </c>
      <c r="J53" s="124" t="s">
        <v>629</v>
      </c>
      <c r="K53" s="124" t="s">
        <v>629</v>
      </c>
      <c r="L53" s="124" t="s">
        <v>629</v>
      </c>
      <c r="M53" s="124" t="s">
        <v>629</v>
      </c>
      <c r="N53" s="124" t="s">
        <v>629</v>
      </c>
      <c r="O53" s="124" t="s">
        <v>629</v>
      </c>
      <c r="P53" s="124" t="s">
        <v>629</v>
      </c>
      <c r="Q53" s="124" t="s">
        <v>629</v>
      </c>
      <c r="R53" s="124" t="s">
        <v>629</v>
      </c>
      <c r="S53" s="124" t="s">
        <v>629</v>
      </c>
      <c r="T53" s="124" t="s">
        <v>629</v>
      </c>
      <c r="U53" s="124" t="s">
        <v>629</v>
      </c>
      <c r="V53" s="124" t="s">
        <v>629</v>
      </c>
      <c r="W53" s="124" t="s">
        <v>629</v>
      </c>
      <c r="X53" s="124" t="s">
        <v>629</v>
      </c>
      <c r="Y53" s="124" t="s">
        <v>629</v>
      </c>
      <c r="Z53" s="124" t="s">
        <v>629</v>
      </c>
      <c r="AA53" s="124" t="s">
        <v>629</v>
      </c>
      <c r="AB53" s="124" t="s">
        <v>629</v>
      </c>
      <c r="AC53" s="124" t="s">
        <v>629</v>
      </c>
      <c r="AD53" s="124" t="s">
        <v>629</v>
      </c>
      <c r="AE53" s="124" t="s">
        <v>629</v>
      </c>
      <c r="AF53" s="124" t="s">
        <v>629</v>
      </c>
      <c r="AG53" s="124" t="s">
        <v>629</v>
      </c>
      <c r="AH53" s="124"/>
      <c r="AI53" s="124"/>
      <c r="AJ53" s="125"/>
      <c r="AK53" s="321">
        <f ca="1">SUMIF($F53:$AJ56,"Р",$F54:$AJ54)</f>
        <v>0</v>
      </c>
      <c r="AL53" s="279">
        <f ca="1">SUMIF($F55:$AJ56,"НУ",$F56:$AJ56)</f>
        <v>0</v>
      </c>
      <c r="AM53" s="305">
        <f ca="1">SUMIF(F53:AJ56,"РВ",F54:AJ54)</f>
        <v>0</v>
      </c>
      <c r="AN53" s="308">
        <f ca="1">AK53+AL53+AM53</f>
        <v>0</v>
      </c>
      <c r="AO53" s="310">
        <f t="shared" ref="AO53" si="29">COUNTIF($F53:$AJ56,"=Р")</f>
        <v>0</v>
      </c>
      <c r="AP53" s="311">
        <f>COUNTIF($F53:$AJ56,"=ВВ")</f>
        <v>0</v>
      </c>
      <c r="AQ53" s="311">
        <f>COUNTIF($F53:$AJ56,"=В")</f>
        <v>0</v>
      </c>
      <c r="AR53" s="241">
        <f>COUNTIF($F53:$AJ56,"=НА")</f>
        <v>0</v>
      </c>
      <c r="AS53" s="241">
        <f>COUNTIF(F53:AJ56,"=ТН")</f>
        <v>0</v>
      </c>
      <c r="AT53" s="241">
        <f>COUNTIF($F53:$AJ56,"=ВД")</f>
        <v>0</v>
      </c>
      <c r="AU53" s="241">
        <f>COUNTIF($F53:$AJ56,"=ВП")</f>
        <v>0</v>
      </c>
      <c r="AV53" s="241">
        <f>COUNTIF($F53:$AJ56,"=ДД")</f>
        <v>28</v>
      </c>
      <c r="AW53" s="241">
        <f>COUNTIF($F53:$AJ56,"=П")</f>
        <v>0</v>
      </c>
      <c r="AX53" s="241">
        <f>COUNTIF($F53:$AJ56,"=ПР")</f>
        <v>0</v>
      </c>
      <c r="AY53" s="316">
        <f>COUNTIF($F53:$AJ56,"=І")</f>
        <v>0</v>
      </c>
      <c r="AZ53" s="316">
        <f>COUNTIF($F53:$AJ56,"=НЗ")</f>
        <v>0</v>
      </c>
      <c r="BA53" s="318">
        <f>IF(C53&gt;1,Графік!$P$36,"")</f>
        <v>160</v>
      </c>
    </row>
    <row r="54" spans="1:53" ht="15" customHeight="1" x14ac:dyDescent="0.2">
      <c r="A54" s="293"/>
      <c r="B54" s="296"/>
      <c r="C54" s="299"/>
      <c r="D54" s="325"/>
      <c r="E54" s="146"/>
      <c r="F54" s="96" t="str">
        <f t="shared" ref="F54:R54" si="30">IF(F53="Р",8,"")</f>
        <v/>
      </c>
      <c r="G54" s="97" t="str">
        <f t="shared" si="30"/>
        <v/>
      </c>
      <c r="H54" s="97" t="str">
        <f t="shared" si="30"/>
        <v/>
      </c>
      <c r="I54" s="97" t="str">
        <f t="shared" si="30"/>
        <v/>
      </c>
      <c r="J54" s="97" t="str">
        <f t="shared" si="30"/>
        <v/>
      </c>
      <c r="K54" s="97" t="str">
        <f t="shared" si="30"/>
        <v/>
      </c>
      <c r="L54" s="97" t="str">
        <f t="shared" si="30"/>
        <v/>
      </c>
      <c r="M54" s="97" t="str">
        <f t="shared" si="30"/>
        <v/>
      </c>
      <c r="N54" s="97" t="str">
        <f t="shared" si="30"/>
        <v/>
      </c>
      <c r="O54" s="97" t="str">
        <f t="shared" si="30"/>
        <v/>
      </c>
      <c r="P54" s="97" t="str">
        <f t="shared" si="30"/>
        <v/>
      </c>
      <c r="Q54" s="97" t="str">
        <f t="shared" si="30"/>
        <v/>
      </c>
      <c r="R54" s="97" t="str">
        <f t="shared" si="30"/>
        <v/>
      </c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8"/>
      <c r="AK54" s="321"/>
      <c r="AL54" s="279"/>
      <c r="AM54" s="305"/>
      <c r="AN54" s="308"/>
      <c r="AO54" s="311"/>
      <c r="AP54" s="311"/>
      <c r="AQ54" s="311"/>
      <c r="AR54" s="241"/>
      <c r="AS54" s="241"/>
      <c r="AT54" s="241"/>
      <c r="AU54" s="241"/>
      <c r="AV54" s="241"/>
      <c r="AW54" s="241"/>
      <c r="AX54" s="241"/>
      <c r="AY54" s="316"/>
      <c r="AZ54" s="316"/>
      <c r="BA54" s="319"/>
    </row>
    <row r="55" spans="1:53" ht="15" customHeight="1" x14ac:dyDescent="0.2">
      <c r="A55" s="293"/>
      <c r="B55" s="296"/>
      <c r="C55" s="299"/>
      <c r="D55" s="325"/>
      <c r="E55" s="146"/>
      <c r="F55" s="100" t="str">
        <f t="shared" ref="F55:R55" si="31">IF(F56&gt;0,"НУ","")</f>
        <v/>
      </c>
      <c r="G55" s="101" t="str">
        <f t="shared" si="31"/>
        <v/>
      </c>
      <c r="H55" s="101" t="str">
        <f t="shared" si="31"/>
        <v/>
      </c>
      <c r="I55" s="101" t="str">
        <f t="shared" si="31"/>
        <v/>
      </c>
      <c r="J55" s="101" t="str">
        <f t="shared" si="31"/>
        <v/>
      </c>
      <c r="K55" s="101" t="str">
        <f t="shared" si="31"/>
        <v/>
      </c>
      <c r="L55" s="101" t="str">
        <f t="shared" si="31"/>
        <v/>
      </c>
      <c r="M55" s="101" t="str">
        <f t="shared" si="31"/>
        <v/>
      </c>
      <c r="N55" s="101" t="str">
        <f t="shared" si="31"/>
        <v/>
      </c>
      <c r="O55" s="101" t="str">
        <f t="shared" si="31"/>
        <v/>
      </c>
      <c r="P55" s="101" t="str">
        <f t="shared" si="31"/>
        <v/>
      </c>
      <c r="Q55" s="101" t="str">
        <f t="shared" si="31"/>
        <v/>
      </c>
      <c r="R55" s="101" t="str">
        <f t="shared" si="31"/>
        <v/>
      </c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 t="str">
        <f t="shared" si="6"/>
        <v/>
      </c>
      <c r="AI55" s="101" t="str">
        <f t="shared" si="6"/>
        <v/>
      </c>
      <c r="AJ55" s="130" t="str">
        <f t="shared" si="6"/>
        <v/>
      </c>
      <c r="AK55" s="321"/>
      <c r="AL55" s="279"/>
      <c r="AM55" s="305"/>
      <c r="AN55" s="308"/>
      <c r="AO55" s="311"/>
      <c r="AP55" s="311"/>
      <c r="AQ55" s="311"/>
      <c r="AR55" s="241"/>
      <c r="AS55" s="241"/>
      <c r="AT55" s="241"/>
      <c r="AU55" s="241"/>
      <c r="AV55" s="241"/>
      <c r="AW55" s="241"/>
      <c r="AX55" s="241"/>
      <c r="AY55" s="316"/>
      <c r="AZ55" s="316"/>
      <c r="BA55" s="319"/>
    </row>
    <row r="56" spans="1:53" ht="15" customHeight="1" thickBot="1" x14ac:dyDescent="0.25">
      <c r="A56" s="294"/>
      <c r="B56" s="297"/>
      <c r="C56" s="300"/>
      <c r="D56" s="326"/>
      <c r="E56" s="147"/>
      <c r="F56" s="105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  <c r="AB56" s="106"/>
      <c r="AC56" s="106"/>
      <c r="AD56" s="106"/>
      <c r="AE56" s="106"/>
      <c r="AF56" s="106"/>
      <c r="AG56" s="106"/>
      <c r="AH56" s="106"/>
      <c r="AI56" s="106"/>
      <c r="AJ56" s="107"/>
      <c r="AK56" s="322"/>
      <c r="AL56" s="280"/>
      <c r="AM56" s="306"/>
      <c r="AN56" s="309"/>
      <c r="AO56" s="312"/>
      <c r="AP56" s="312"/>
      <c r="AQ56" s="312"/>
      <c r="AR56" s="242"/>
      <c r="AS56" s="242"/>
      <c r="AT56" s="242"/>
      <c r="AU56" s="242"/>
      <c r="AV56" s="242"/>
      <c r="AW56" s="242"/>
      <c r="AX56" s="242"/>
      <c r="AY56" s="317"/>
      <c r="AZ56" s="317"/>
      <c r="BA56" s="320"/>
    </row>
    <row r="57" spans="1:53" ht="15" customHeight="1" x14ac:dyDescent="0.2">
      <c r="A57" s="292">
        <v>13</v>
      </c>
      <c r="B57" s="295" t="str">
        <f>IFERROR(VLOOKUP($C57,Списки!$A$1:$C$4003,2,0),"")</f>
        <v>Логош Ольга Вікторівна</v>
      </c>
      <c r="C57" s="354" t="s">
        <v>593</v>
      </c>
      <c r="D57" s="324" t="str">
        <f>IFERROR(VLOOKUP($C57,Списки!$A$1:$C$4003,3,0),"")</f>
        <v>оператор</v>
      </c>
      <c r="E57" s="145"/>
      <c r="F57" s="92" t="s">
        <v>500</v>
      </c>
      <c r="G57" s="124" t="s">
        <v>500</v>
      </c>
      <c r="H57" s="124" t="s">
        <v>500</v>
      </c>
      <c r="I57" s="124" t="s">
        <v>500</v>
      </c>
      <c r="J57" s="124" t="s">
        <v>500</v>
      </c>
      <c r="K57" s="124" t="s">
        <v>500</v>
      </c>
      <c r="L57" s="124" t="s">
        <v>500</v>
      </c>
      <c r="M57" s="124" t="s">
        <v>500</v>
      </c>
      <c r="N57" s="124" t="s">
        <v>500</v>
      </c>
      <c r="O57" s="124" t="s">
        <v>500</v>
      </c>
      <c r="P57" s="124" t="s">
        <v>500</v>
      </c>
      <c r="Q57" s="124" t="s">
        <v>500</v>
      </c>
      <c r="R57" s="124" t="s">
        <v>500</v>
      </c>
      <c r="S57" s="124" t="s">
        <v>500</v>
      </c>
      <c r="T57" s="124" t="s">
        <v>500</v>
      </c>
      <c r="U57" s="124" t="s">
        <v>500</v>
      </c>
      <c r="V57" s="124" t="s">
        <v>500</v>
      </c>
      <c r="W57" s="124" t="s">
        <v>500</v>
      </c>
      <c r="X57" s="124" t="s">
        <v>500</v>
      </c>
      <c r="Y57" s="124" t="s">
        <v>500</v>
      </c>
      <c r="Z57" s="124" t="s">
        <v>500</v>
      </c>
      <c r="AA57" s="124" t="s">
        <v>500</v>
      </c>
      <c r="AB57" s="124" t="s">
        <v>500</v>
      </c>
      <c r="AC57" s="124" t="s">
        <v>500</v>
      </c>
      <c r="AD57" s="124" t="s">
        <v>500</v>
      </c>
      <c r="AE57" s="124" t="s">
        <v>500</v>
      </c>
      <c r="AF57" s="124" t="s">
        <v>500</v>
      </c>
      <c r="AG57" s="124" t="s">
        <v>500</v>
      </c>
      <c r="AH57" s="124"/>
      <c r="AI57" s="124"/>
      <c r="AJ57" s="125"/>
      <c r="AK57" s="321">
        <f ca="1">SUMIF($F57:$AJ60,"Р",$F58:$AJ58)</f>
        <v>0</v>
      </c>
      <c r="AL57" s="279">
        <f ca="1">SUMIF($F59:$AJ60,"НУ",$F60:$AJ60)</f>
        <v>0</v>
      </c>
      <c r="AM57" s="305">
        <f ca="1">SUMIF(F57:AJ60,"РВ",F58:AJ58)</f>
        <v>0</v>
      </c>
      <c r="AN57" s="308">
        <f ca="1">AK57+AL57+AM57</f>
        <v>0</v>
      </c>
      <c r="AO57" s="310">
        <f t="shared" ref="AO57" si="32">COUNTIF($F57:$AJ60,"=Р")</f>
        <v>0</v>
      </c>
      <c r="AP57" s="311">
        <f>COUNTIF($F57:$AJ60,"=ВВ")</f>
        <v>0</v>
      </c>
      <c r="AQ57" s="311">
        <f>COUNTIF($F57:$AJ60,"=В")</f>
        <v>0</v>
      </c>
      <c r="AR57" s="241">
        <f>COUNTIF($F57:$AJ60,"=НА")</f>
        <v>0</v>
      </c>
      <c r="AS57" s="241">
        <f>COUNTIF(F57:AJ60,"=ТН")</f>
        <v>28</v>
      </c>
      <c r="AT57" s="241">
        <f>COUNTIF($F57:$AJ60,"=ВД")</f>
        <v>0</v>
      </c>
      <c r="AU57" s="241">
        <f>COUNTIF($F57:$AJ60,"=ВП")</f>
        <v>0</v>
      </c>
      <c r="AV57" s="241">
        <f>COUNTIF($F57:$AJ60,"=ДД")</f>
        <v>0</v>
      </c>
      <c r="AW57" s="241">
        <f>COUNTIF($F57:$AJ60,"=П")</f>
        <v>0</v>
      </c>
      <c r="AX57" s="241">
        <f>COUNTIF($F57:$AJ60,"=ПР")</f>
        <v>0</v>
      </c>
      <c r="AY57" s="316">
        <f>COUNTIF($F57:$AJ60,"=І")</f>
        <v>0</v>
      </c>
      <c r="AZ57" s="316">
        <f>COUNTIF($F57:$AJ60,"=НЗ")</f>
        <v>0</v>
      </c>
      <c r="BA57" s="318">
        <f>IF(C57&gt;1,Графік!$P$36,"")</f>
        <v>160</v>
      </c>
    </row>
    <row r="58" spans="1:53" ht="15" customHeight="1" x14ac:dyDescent="0.2">
      <c r="A58" s="293"/>
      <c r="B58" s="296"/>
      <c r="C58" s="299"/>
      <c r="D58" s="325"/>
      <c r="E58" s="146"/>
      <c r="F58" s="96" t="str">
        <f t="shared" ref="F58:R58" si="33">IF(F57="Р",8,"")</f>
        <v/>
      </c>
      <c r="G58" s="97" t="str">
        <f t="shared" si="33"/>
        <v/>
      </c>
      <c r="H58" s="97" t="str">
        <f t="shared" si="33"/>
        <v/>
      </c>
      <c r="I58" s="97" t="str">
        <f t="shared" si="33"/>
        <v/>
      </c>
      <c r="J58" s="97" t="str">
        <f t="shared" si="33"/>
        <v/>
      </c>
      <c r="K58" s="97" t="str">
        <f t="shared" si="33"/>
        <v/>
      </c>
      <c r="L58" s="97" t="str">
        <f t="shared" si="33"/>
        <v/>
      </c>
      <c r="M58" s="97" t="str">
        <f t="shared" si="33"/>
        <v/>
      </c>
      <c r="N58" s="97" t="str">
        <f t="shared" si="33"/>
        <v/>
      </c>
      <c r="O58" s="97" t="str">
        <f t="shared" si="33"/>
        <v/>
      </c>
      <c r="P58" s="97" t="str">
        <f t="shared" si="33"/>
        <v/>
      </c>
      <c r="Q58" s="97" t="str">
        <f t="shared" si="33"/>
        <v/>
      </c>
      <c r="R58" s="97" t="str">
        <f t="shared" si="33"/>
        <v/>
      </c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8"/>
      <c r="AK58" s="321"/>
      <c r="AL58" s="279"/>
      <c r="AM58" s="305"/>
      <c r="AN58" s="308"/>
      <c r="AO58" s="311"/>
      <c r="AP58" s="311"/>
      <c r="AQ58" s="311"/>
      <c r="AR58" s="241"/>
      <c r="AS58" s="241"/>
      <c r="AT58" s="241"/>
      <c r="AU58" s="241"/>
      <c r="AV58" s="241"/>
      <c r="AW58" s="241"/>
      <c r="AX58" s="241"/>
      <c r="AY58" s="316"/>
      <c r="AZ58" s="316"/>
      <c r="BA58" s="319"/>
    </row>
    <row r="59" spans="1:53" ht="15" customHeight="1" x14ac:dyDescent="0.2">
      <c r="A59" s="293"/>
      <c r="B59" s="296"/>
      <c r="C59" s="299"/>
      <c r="D59" s="325"/>
      <c r="E59" s="146"/>
      <c r="F59" s="100" t="str">
        <f t="shared" ref="F59:R59" si="34">IF(F60&gt;0,"НУ","")</f>
        <v/>
      </c>
      <c r="G59" s="101" t="str">
        <f t="shared" si="34"/>
        <v/>
      </c>
      <c r="H59" s="101" t="str">
        <f t="shared" si="34"/>
        <v/>
      </c>
      <c r="I59" s="101" t="str">
        <f t="shared" si="34"/>
        <v/>
      </c>
      <c r="J59" s="101" t="str">
        <f t="shared" si="34"/>
        <v/>
      </c>
      <c r="K59" s="101" t="str">
        <f t="shared" si="34"/>
        <v/>
      </c>
      <c r="L59" s="101" t="str">
        <f t="shared" si="34"/>
        <v/>
      </c>
      <c r="M59" s="101" t="str">
        <f t="shared" si="34"/>
        <v/>
      </c>
      <c r="N59" s="101" t="str">
        <f t="shared" si="34"/>
        <v/>
      </c>
      <c r="O59" s="101" t="str">
        <f t="shared" si="34"/>
        <v/>
      </c>
      <c r="P59" s="101" t="str">
        <f t="shared" si="34"/>
        <v/>
      </c>
      <c r="Q59" s="101" t="str">
        <f t="shared" si="34"/>
        <v/>
      </c>
      <c r="R59" s="101" t="str">
        <f t="shared" si="34"/>
        <v/>
      </c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 t="str">
        <f t="shared" si="6"/>
        <v/>
      </c>
      <c r="AI59" s="101" t="str">
        <f t="shared" si="6"/>
        <v/>
      </c>
      <c r="AJ59" s="130" t="str">
        <f t="shared" si="6"/>
        <v/>
      </c>
      <c r="AK59" s="321"/>
      <c r="AL59" s="279"/>
      <c r="AM59" s="305"/>
      <c r="AN59" s="308"/>
      <c r="AO59" s="311"/>
      <c r="AP59" s="311"/>
      <c r="AQ59" s="311"/>
      <c r="AR59" s="241"/>
      <c r="AS59" s="241"/>
      <c r="AT59" s="241"/>
      <c r="AU59" s="241"/>
      <c r="AV59" s="241"/>
      <c r="AW59" s="241"/>
      <c r="AX59" s="241"/>
      <c r="AY59" s="316"/>
      <c r="AZ59" s="316"/>
      <c r="BA59" s="319"/>
    </row>
    <row r="60" spans="1:53" ht="15" customHeight="1" thickBot="1" x14ac:dyDescent="0.25">
      <c r="A60" s="294"/>
      <c r="B60" s="297"/>
      <c r="C60" s="300"/>
      <c r="D60" s="326"/>
      <c r="E60" s="147"/>
      <c r="F60" s="105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  <c r="Z60" s="106"/>
      <c r="AA60" s="106"/>
      <c r="AB60" s="106"/>
      <c r="AC60" s="106"/>
      <c r="AD60" s="106"/>
      <c r="AE60" s="106"/>
      <c r="AF60" s="106"/>
      <c r="AG60" s="106"/>
      <c r="AH60" s="106"/>
      <c r="AI60" s="106"/>
      <c r="AJ60" s="107"/>
      <c r="AK60" s="322"/>
      <c r="AL60" s="280"/>
      <c r="AM60" s="306"/>
      <c r="AN60" s="309"/>
      <c r="AO60" s="312"/>
      <c r="AP60" s="312"/>
      <c r="AQ60" s="312"/>
      <c r="AR60" s="242"/>
      <c r="AS60" s="242"/>
      <c r="AT60" s="242"/>
      <c r="AU60" s="242"/>
      <c r="AV60" s="242"/>
      <c r="AW60" s="242"/>
      <c r="AX60" s="242"/>
      <c r="AY60" s="317"/>
      <c r="AZ60" s="317"/>
      <c r="BA60" s="320"/>
    </row>
    <row r="61" spans="1:53" ht="15" customHeight="1" x14ac:dyDescent="0.2">
      <c r="A61" s="292">
        <v>14</v>
      </c>
      <c r="B61" s="295" t="str">
        <f>IFERROR(VLOOKUP($C61,Списки!$A$1:$C$4003,2,0),"")</f>
        <v>Мазурашу Людмила Марянівна</v>
      </c>
      <c r="C61" s="354" t="s">
        <v>595</v>
      </c>
      <c r="D61" s="324" t="str">
        <f>IFERROR(VLOOKUP($C61,Списки!$A$1:$C$4003,3,0),"")</f>
        <v>електромонтажник-схемник</v>
      </c>
      <c r="E61" s="145"/>
      <c r="F61" s="92" t="s">
        <v>629</v>
      </c>
      <c r="G61" s="124" t="s">
        <v>629</v>
      </c>
      <c r="H61" s="124" t="s">
        <v>629</v>
      </c>
      <c r="I61" s="124" t="s">
        <v>629</v>
      </c>
      <c r="J61" s="124" t="s">
        <v>629</v>
      </c>
      <c r="K61" s="124" t="s">
        <v>629</v>
      </c>
      <c r="L61" s="124" t="s">
        <v>629</v>
      </c>
      <c r="M61" s="124" t="s">
        <v>629</v>
      </c>
      <c r="N61" s="124" t="s">
        <v>629</v>
      </c>
      <c r="O61" s="124" t="s">
        <v>629</v>
      </c>
      <c r="P61" s="124" t="s">
        <v>629</v>
      </c>
      <c r="Q61" s="124" t="s">
        <v>629</v>
      </c>
      <c r="R61" s="124" t="s">
        <v>629</v>
      </c>
      <c r="S61" s="124" t="s">
        <v>629</v>
      </c>
      <c r="T61" s="124" t="s">
        <v>629</v>
      </c>
      <c r="U61" s="124" t="s">
        <v>629</v>
      </c>
      <c r="V61" s="124" t="s">
        <v>629</v>
      </c>
      <c r="W61" s="124" t="s">
        <v>629</v>
      </c>
      <c r="X61" s="124" t="s">
        <v>629</v>
      </c>
      <c r="Y61" s="124" t="s">
        <v>629</v>
      </c>
      <c r="Z61" s="124" t="s">
        <v>629</v>
      </c>
      <c r="AA61" s="124" t="s">
        <v>629</v>
      </c>
      <c r="AB61" s="124" t="s">
        <v>629</v>
      </c>
      <c r="AC61" s="124" t="s">
        <v>629</v>
      </c>
      <c r="AD61" s="124" t="s">
        <v>629</v>
      </c>
      <c r="AE61" s="124" t="s">
        <v>629</v>
      </c>
      <c r="AF61" s="124" t="s">
        <v>629</v>
      </c>
      <c r="AG61" s="124" t="s">
        <v>629</v>
      </c>
      <c r="AH61" s="124"/>
      <c r="AI61" s="124"/>
      <c r="AJ61" s="125"/>
      <c r="AK61" s="321">
        <f ca="1">SUMIF($F61:$AJ64,"Р",$F62:$AJ62)</f>
        <v>0</v>
      </c>
      <c r="AL61" s="279">
        <f ca="1">SUMIF($F63:$AJ64,"НУ",$F64:$AJ64)</f>
        <v>0</v>
      </c>
      <c r="AM61" s="305">
        <f ca="1">SUMIF(F61:AJ64,"РВ",F62:AJ62)</f>
        <v>0</v>
      </c>
      <c r="AN61" s="308">
        <f ca="1">AK61+AL61+AM61</f>
        <v>0</v>
      </c>
      <c r="AO61" s="310">
        <f t="shared" ref="AO61" si="35">COUNTIF($F61:$AJ64,"=Р")</f>
        <v>0</v>
      </c>
      <c r="AP61" s="311">
        <f>COUNTIF($F61:$AJ64,"=ВВ")</f>
        <v>0</v>
      </c>
      <c r="AQ61" s="311">
        <f>COUNTIF($F61:$AJ64,"=В")</f>
        <v>0</v>
      </c>
      <c r="AR61" s="241">
        <f>COUNTIF($F61:$AJ64,"=НА")</f>
        <v>0</v>
      </c>
      <c r="AS61" s="241">
        <f>COUNTIF(F61:AJ64,"=ТН")</f>
        <v>0</v>
      </c>
      <c r="AT61" s="241">
        <f>COUNTIF($F61:$AJ64,"=ВД")</f>
        <v>0</v>
      </c>
      <c r="AU61" s="241">
        <f>COUNTIF($F61:$AJ64,"=ВП")</f>
        <v>0</v>
      </c>
      <c r="AV61" s="241">
        <f>COUNTIF($F61:$AJ64,"=ДД")</f>
        <v>28</v>
      </c>
      <c r="AW61" s="241">
        <f>COUNTIF($F61:$AJ64,"=П")</f>
        <v>0</v>
      </c>
      <c r="AX61" s="241">
        <f>COUNTIF($F61:$AJ64,"=ПР")</f>
        <v>0</v>
      </c>
      <c r="AY61" s="316">
        <f>COUNTIF($F61:$AJ64,"=І")</f>
        <v>0</v>
      </c>
      <c r="AZ61" s="316">
        <f>COUNTIF($F61:$AJ64,"=НЗ")</f>
        <v>0</v>
      </c>
      <c r="BA61" s="318">
        <f>IF(C61&gt;1,Графік!$P$36,"")</f>
        <v>160</v>
      </c>
    </row>
    <row r="62" spans="1:53" ht="15" customHeight="1" x14ac:dyDescent="0.2">
      <c r="A62" s="293"/>
      <c r="B62" s="296"/>
      <c r="C62" s="299"/>
      <c r="D62" s="325"/>
      <c r="E62" s="146"/>
      <c r="F62" s="96" t="str">
        <f t="shared" ref="F62:R62" si="36">IF(F61="Р",8,"")</f>
        <v/>
      </c>
      <c r="G62" s="97" t="str">
        <f t="shared" si="36"/>
        <v/>
      </c>
      <c r="H62" s="97" t="str">
        <f t="shared" si="36"/>
        <v/>
      </c>
      <c r="I62" s="97" t="str">
        <f t="shared" si="36"/>
        <v/>
      </c>
      <c r="J62" s="97" t="str">
        <f t="shared" si="36"/>
        <v/>
      </c>
      <c r="K62" s="97" t="str">
        <f t="shared" si="36"/>
        <v/>
      </c>
      <c r="L62" s="97" t="str">
        <f t="shared" si="36"/>
        <v/>
      </c>
      <c r="M62" s="97" t="str">
        <f t="shared" si="36"/>
        <v/>
      </c>
      <c r="N62" s="97" t="str">
        <f t="shared" si="36"/>
        <v/>
      </c>
      <c r="O62" s="97" t="str">
        <f t="shared" si="36"/>
        <v/>
      </c>
      <c r="P62" s="97" t="str">
        <f t="shared" si="36"/>
        <v/>
      </c>
      <c r="Q62" s="97" t="str">
        <f t="shared" si="36"/>
        <v/>
      </c>
      <c r="R62" s="97" t="str">
        <f t="shared" si="36"/>
        <v/>
      </c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8"/>
      <c r="AK62" s="321"/>
      <c r="AL62" s="279"/>
      <c r="AM62" s="305"/>
      <c r="AN62" s="308"/>
      <c r="AO62" s="311"/>
      <c r="AP62" s="311"/>
      <c r="AQ62" s="311"/>
      <c r="AR62" s="241"/>
      <c r="AS62" s="241"/>
      <c r="AT62" s="241"/>
      <c r="AU62" s="241"/>
      <c r="AV62" s="241"/>
      <c r="AW62" s="241"/>
      <c r="AX62" s="241"/>
      <c r="AY62" s="316"/>
      <c r="AZ62" s="316"/>
      <c r="BA62" s="319"/>
    </row>
    <row r="63" spans="1:53" ht="15" customHeight="1" x14ac:dyDescent="0.2">
      <c r="A63" s="293"/>
      <c r="B63" s="296"/>
      <c r="C63" s="299"/>
      <c r="D63" s="325"/>
      <c r="E63" s="146"/>
      <c r="F63" s="100" t="str">
        <f t="shared" ref="F63:R63" si="37">IF(F64&gt;0,"НУ","")</f>
        <v/>
      </c>
      <c r="G63" s="101" t="str">
        <f t="shared" si="37"/>
        <v/>
      </c>
      <c r="H63" s="101" t="str">
        <f t="shared" si="37"/>
        <v/>
      </c>
      <c r="I63" s="101" t="str">
        <f t="shared" si="37"/>
        <v/>
      </c>
      <c r="J63" s="101" t="str">
        <f t="shared" si="37"/>
        <v/>
      </c>
      <c r="K63" s="101" t="str">
        <f t="shared" si="37"/>
        <v/>
      </c>
      <c r="L63" s="101" t="str">
        <f t="shared" si="37"/>
        <v/>
      </c>
      <c r="M63" s="101" t="str">
        <f t="shared" si="37"/>
        <v/>
      </c>
      <c r="N63" s="101" t="str">
        <f t="shared" si="37"/>
        <v/>
      </c>
      <c r="O63" s="101" t="str">
        <f t="shared" si="37"/>
        <v/>
      </c>
      <c r="P63" s="101" t="str">
        <f t="shared" si="37"/>
        <v/>
      </c>
      <c r="Q63" s="101" t="str">
        <f t="shared" si="37"/>
        <v/>
      </c>
      <c r="R63" s="101" t="str">
        <f t="shared" si="37"/>
        <v/>
      </c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 t="str">
        <f t="shared" si="6"/>
        <v/>
      </c>
      <c r="AI63" s="101" t="str">
        <f t="shared" si="6"/>
        <v/>
      </c>
      <c r="AJ63" s="130" t="str">
        <f t="shared" si="6"/>
        <v/>
      </c>
      <c r="AK63" s="321"/>
      <c r="AL63" s="279"/>
      <c r="AM63" s="305"/>
      <c r="AN63" s="308"/>
      <c r="AO63" s="311"/>
      <c r="AP63" s="311"/>
      <c r="AQ63" s="311"/>
      <c r="AR63" s="241"/>
      <c r="AS63" s="241"/>
      <c r="AT63" s="241"/>
      <c r="AU63" s="241"/>
      <c r="AV63" s="241"/>
      <c r="AW63" s="241"/>
      <c r="AX63" s="241"/>
      <c r="AY63" s="316"/>
      <c r="AZ63" s="316"/>
      <c r="BA63" s="319"/>
    </row>
    <row r="64" spans="1:53" ht="15" customHeight="1" thickBot="1" x14ac:dyDescent="0.25">
      <c r="A64" s="294"/>
      <c r="B64" s="297"/>
      <c r="C64" s="300"/>
      <c r="D64" s="326"/>
      <c r="E64" s="147"/>
      <c r="F64" s="105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7"/>
      <c r="AK64" s="322"/>
      <c r="AL64" s="280"/>
      <c r="AM64" s="306"/>
      <c r="AN64" s="309"/>
      <c r="AO64" s="312"/>
      <c r="AP64" s="312"/>
      <c r="AQ64" s="312"/>
      <c r="AR64" s="242"/>
      <c r="AS64" s="242"/>
      <c r="AT64" s="242"/>
      <c r="AU64" s="242"/>
      <c r="AV64" s="242"/>
      <c r="AW64" s="242"/>
      <c r="AX64" s="242"/>
      <c r="AY64" s="317"/>
      <c r="AZ64" s="317"/>
      <c r="BA64" s="320"/>
    </row>
    <row r="65" spans="1:53" ht="15" customHeight="1" x14ac:dyDescent="0.2">
      <c r="A65" s="292">
        <v>15</v>
      </c>
      <c r="B65" s="295" t="str">
        <f>IFERROR(VLOOKUP($C65,Списки!$A$1:$C$4003,2,0),"")</f>
        <v>Марчук Сніжана Василівна</v>
      </c>
      <c r="C65" s="354" t="s">
        <v>597</v>
      </c>
      <c r="D65" s="324" t="str">
        <f>IFERROR(VLOOKUP($C65,Списки!$A$1:$C$4003,3,0),"")</f>
        <v>електромонтажник-схемник</v>
      </c>
      <c r="E65" s="145"/>
      <c r="F65" s="92" t="s">
        <v>500</v>
      </c>
      <c r="G65" s="124" t="s">
        <v>500</v>
      </c>
      <c r="H65" s="124" t="s">
        <v>500</v>
      </c>
      <c r="I65" s="124" t="s">
        <v>500</v>
      </c>
      <c r="J65" s="124" t="s">
        <v>500</v>
      </c>
      <c r="K65" s="124" t="s">
        <v>500</v>
      </c>
      <c r="L65" s="124" t="s">
        <v>500</v>
      </c>
      <c r="M65" s="124" t="s">
        <v>500</v>
      </c>
      <c r="N65" s="124" t="s">
        <v>500</v>
      </c>
      <c r="O65" s="124" t="s">
        <v>500</v>
      </c>
      <c r="P65" s="124" t="s">
        <v>500</v>
      </c>
      <c r="Q65" s="124" t="s">
        <v>500</v>
      </c>
      <c r="R65" s="124" t="s">
        <v>500</v>
      </c>
      <c r="S65" s="124" t="s">
        <v>500</v>
      </c>
      <c r="T65" s="124" t="s">
        <v>500</v>
      </c>
      <c r="U65" s="124" t="s">
        <v>500</v>
      </c>
      <c r="V65" s="124" t="s">
        <v>500</v>
      </c>
      <c r="W65" s="124" t="s">
        <v>500</v>
      </c>
      <c r="X65" s="124" t="s">
        <v>500</v>
      </c>
      <c r="Y65" s="124" t="s">
        <v>500</v>
      </c>
      <c r="Z65" s="124" t="s">
        <v>500</v>
      </c>
      <c r="AA65" s="124" t="s">
        <v>500</v>
      </c>
      <c r="AB65" s="124" t="s">
        <v>500</v>
      </c>
      <c r="AC65" s="124" t="s">
        <v>500</v>
      </c>
      <c r="AD65" s="124" t="s">
        <v>500</v>
      </c>
      <c r="AE65" s="124" t="s">
        <v>500</v>
      </c>
      <c r="AF65" s="124" t="s">
        <v>500</v>
      </c>
      <c r="AG65" s="124" t="s">
        <v>500</v>
      </c>
      <c r="AH65" s="124"/>
      <c r="AI65" s="124"/>
      <c r="AJ65" s="125"/>
      <c r="AK65" s="321">
        <f ca="1">SUMIF($F65:$AJ68,"Р",$F66:$AJ66)</f>
        <v>0</v>
      </c>
      <c r="AL65" s="279">
        <f ca="1">SUMIF($F67:$AJ68,"НУ",$F68:$AJ68)</f>
        <v>0</v>
      </c>
      <c r="AM65" s="305">
        <f ca="1">SUMIF(F65:AJ68,"РВ",F66:AJ66)</f>
        <v>0</v>
      </c>
      <c r="AN65" s="308">
        <f ca="1">AK65+AL65+AM65</f>
        <v>0</v>
      </c>
      <c r="AO65" s="310">
        <f t="shared" ref="AO65" si="38">COUNTIF($F65:$AJ68,"=Р")</f>
        <v>0</v>
      </c>
      <c r="AP65" s="311">
        <f>COUNTIF($F65:$AJ68,"=ВВ")</f>
        <v>0</v>
      </c>
      <c r="AQ65" s="311">
        <f>COUNTIF($F65:$AJ68,"=В")</f>
        <v>0</v>
      </c>
      <c r="AR65" s="241">
        <f>COUNTIF($F65:$AJ68,"=НА")</f>
        <v>0</v>
      </c>
      <c r="AS65" s="241">
        <f>COUNTIF(F65:AJ68,"=ТН")</f>
        <v>28</v>
      </c>
      <c r="AT65" s="241">
        <f>COUNTIF($F65:$AJ68,"=ВД")</f>
        <v>0</v>
      </c>
      <c r="AU65" s="241">
        <f>COUNTIF($F65:$AJ68,"=ВП")</f>
        <v>0</v>
      </c>
      <c r="AV65" s="241">
        <f>COUNTIF($F65:$AJ68,"=ДД")</f>
        <v>0</v>
      </c>
      <c r="AW65" s="241">
        <f>COUNTIF($F65:$AJ68,"=П")</f>
        <v>0</v>
      </c>
      <c r="AX65" s="241">
        <f>COUNTIF($F65:$AJ68,"=ПР")</f>
        <v>0</v>
      </c>
      <c r="AY65" s="316">
        <f>COUNTIF($F65:$AJ68,"=І")</f>
        <v>0</v>
      </c>
      <c r="AZ65" s="316">
        <f>COUNTIF($F65:$AJ68,"=НЗ")</f>
        <v>0</v>
      </c>
      <c r="BA65" s="318">
        <f>IF(C65&gt;1,Графік!$P$36,"")</f>
        <v>160</v>
      </c>
    </row>
    <row r="66" spans="1:53" ht="15" customHeight="1" x14ac:dyDescent="0.2">
      <c r="A66" s="293"/>
      <c r="B66" s="296"/>
      <c r="C66" s="299"/>
      <c r="D66" s="325"/>
      <c r="E66" s="146"/>
      <c r="F66" s="96" t="str">
        <f t="shared" ref="F66:R66" si="39">IF(F65="Р",8,"")</f>
        <v/>
      </c>
      <c r="G66" s="97" t="str">
        <f t="shared" si="39"/>
        <v/>
      </c>
      <c r="H66" s="97" t="str">
        <f t="shared" si="39"/>
        <v/>
      </c>
      <c r="I66" s="97" t="str">
        <f t="shared" si="39"/>
        <v/>
      </c>
      <c r="J66" s="97" t="str">
        <f t="shared" si="39"/>
        <v/>
      </c>
      <c r="K66" s="97" t="str">
        <f t="shared" si="39"/>
        <v/>
      </c>
      <c r="L66" s="97" t="str">
        <f t="shared" si="39"/>
        <v/>
      </c>
      <c r="M66" s="97" t="str">
        <f t="shared" si="39"/>
        <v/>
      </c>
      <c r="N66" s="97" t="str">
        <f t="shared" si="39"/>
        <v/>
      </c>
      <c r="O66" s="97" t="str">
        <f t="shared" si="39"/>
        <v/>
      </c>
      <c r="P66" s="97" t="str">
        <f t="shared" si="39"/>
        <v/>
      </c>
      <c r="Q66" s="97" t="str">
        <f t="shared" si="39"/>
        <v/>
      </c>
      <c r="R66" s="97" t="str">
        <f t="shared" si="39"/>
        <v/>
      </c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8"/>
      <c r="AK66" s="321"/>
      <c r="AL66" s="279"/>
      <c r="AM66" s="305"/>
      <c r="AN66" s="308"/>
      <c r="AO66" s="311"/>
      <c r="AP66" s="311"/>
      <c r="AQ66" s="311"/>
      <c r="AR66" s="241"/>
      <c r="AS66" s="241"/>
      <c r="AT66" s="241"/>
      <c r="AU66" s="241"/>
      <c r="AV66" s="241"/>
      <c r="AW66" s="241"/>
      <c r="AX66" s="241"/>
      <c r="AY66" s="316"/>
      <c r="AZ66" s="316"/>
      <c r="BA66" s="319"/>
    </row>
    <row r="67" spans="1:53" ht="15" customHeight="1" x14ac:dyDescent="0.2">
      <c r="A67" s="293"/>
      <c r="B67" s="296"/>
      <c r="C67" s="299"/>
      <c r="D67" s="325"/>
      <c r="E67" s="146"/>
      <c r="F67" s="100" t="str">
        <f t="shared" ref="F67:R67" si="40">IF(F68&gt;0,"НУ","")</f>
        <v/>
      </c>
      <c r="G67" s="101" t="str">
        <f t="shared" si="40"/>
        <v/>
      </c>
      <c r="H67" s="101" t="str">
        <f t="shared" si="40"/>
        <v/>
      </c>
      <c r="I67" s="101" t="str">
        <f t="shared" si="40"/>
        <v/>
      </c>
      <c r="J67" s="101" t="str">
        <f t="shared" si="40"/>
        <v/>
      </c>
      <c r="K67" s="101" t="str">
        <f t="shared" si="40"/>
        <v/>
      </c>
      <c r="L67" s="101" t="str">
        <f t="shared" si="40"/>
        <v/>
      </c>
      <c r="M67" s="101" t="str">
        <f t="shared" si="40"/>
        <v/>
      </c>
      <c r="N67" s="101" t="str">
        <f t="shared" si="40"/>
        <v/>
      </c>
      <c r="O67" s="101" t="str">
        <f t="shared" si="40"/>
        <v/>
      </c>
      <c r="P67" s="101" t="str">
        <f t="shared" si="40"/>
        <v/>
      </c>
      <c r="Q67" s="101" t="str">
        <f t="shared" si="40"/>
        <v/>
      </c>
      <c r="R67" s="101" t="str">
        <f t="shared" si="40"/>
        <v/>
      </c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 t="str">
        <f t="shared" si="6"/>
        <v/>
      </c>
      <c r="AI67" s="101" t="str">
        <f t="shared" si="6"/>
        <v/>
      </c>
      <c r="AJ67" s="130" t="str">
        <f t="shared" si="6"/>
        <v/>
      </c>
      <c r="AK67" s="321"/>
      <c r="AL67" s="279"/>
      <c r="AM67" s="305"/>
      <c r="AN67" s="308"/>
      <c r="AO67" s="311"/>
      <c r="AP67" s="311"/>
      <c r="AQ67" s="311"/>
      <c r="AR67" s="241"/>
      <c r="AS67" s="241"/>
      <c r="AT67" s="241"/>
      <c r="AU67" s="241"/>
      <c r="AV67" s="241"/>
      <c r="AW67" s="241"/>
      <c r="AX67" s="241"/>
      <c r="AY67" s="316"/>
      <c r="AZ67" s="316"/>
      <c r="BA67" s="319"/>
    </row>
    <row r="68" spans="1:53" ht="15" customHeight="1" thickBot="1" x14ac:dyDescent="0.25">
      <c r="A68" s="294"/>
      <c r="B68" s="297"/>
      <c r="C68" s="300"/>
      <c r="D68" s="326"/>
      <c r="E68" s="147"/>
      <c r="F68" s="105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7"/>
      <c r="AK68" s="322"/>
      <c r="AL68" s="280"/>
      <c r="AM68" s="306"/>
      <c r="AN68" s="309"/>
      <c r="AO68" s="312"/>
      <c r="AP68" s="312"/>
      <c r="AQ68" s="312"/>
      <c r="AR68" s="242"/>
      <c r="AS68" s="242"/>
      <c r="AT68" s="242"/>
      <c r="AU68" s="242"/>
      <c r="AV68" s="242"/>
      <c r="AW68" s="242"/>
      <c r="AX68" s="242"/>
      <c r="AY68" s="317"/>
      <c r="AZ68" s="317"/>
      <c r="BA68" s="320"/>
    </row>
    <row r="69" spans="1:53" ht="15" customHeight="1" x14ac:dyDescent="0.2">
      <c r="A69" s="292">
        <v>16</v>
      </c>
      <c r="B69" s="295" t="str">
        <f>IFERROR(VLOOKUP($C69,Списки!$A$1:$C$4003,2,0),"")</f>
        <v>Марчук Альона Іванівна</v>
      </c>
      <c r="C69" s="354" t="s">
        <v>599</v>
      </c>
      <c r="D69" s="324" t="str">
        <f>IFERROR(VLOOKUP($C69,Списки!$A$1:$C$4003,3,0),"")</f>
        <v>оператор</v>
      </c>
      <c r="E69" s="145"/>
      <c r="F69" s="92" t="s">
        <v>629</v>
      </c>
      <c r="G69" s="124" t="s">
        <v>629</v>
      </c>
      <c r="H69" s="124" t="s">
        <v>629</v>
      </c>
      <c r="I69" s="124" t="s">
        <v>629</v>
      </c>
      <c r="J69" s="124" t="s">
        <v>629</v>
      </c>
      <c r="K69" s="124" t="s">
        <v>629</v>
      </c>
      <c r="L69" s="124" t="s">
        <v>629</v>
      </c>
      <c r="M69" s="124" t="s">
        <v>629</v>
      </c>
      <c r="N69" s="124" t="s">
        <v>629</v>
      </c>
      <c r="O69" s="124" t="s">
        <v>629</v>
      </c>
      <c r="P69" s="124" t="s">
        <v>629</v>
      </c>
      <c r="Q69" s="124" t="s">
        <v>629</v>
      </c>
      <c r="R69" s="124" t="s">
        <v>629</v>
      </c>
      <c r="S69" s="124" t="s">
        <v>629</v>
      </c>
      <c r="T69" s="124" t="s">
        <v>629</v>
      </c>
      <c r="U69" s="124" t="s">
        <v>629</v>
      </c>
      <c r="V69" s="124" t="s">
        <v>629</v>
      </c>
      <c r="W69" s="124" t="s">
        <v>629</v>
      </c>
      <c r="X69" s="124" t="s">
        <v>629</v>
      </c>
      <c r="Y69" s="124" t="s">
        <v>629</v>
      </c>
      <c r="Z69" s="124" t="s">
        <v>629</v>
      </c>
      <c r="AA69" s="124" t="s">
        <v>629</v>
      </c>
      <c r="AB69" s="124" t="s">
        <v>629</v>
      </c>
      <c r="AC69" s="124" t="s">
        <v>629</v>
      </c>
      <c r="AD69" s="124" t="s">
        <v>629</v>
      </c>
      <c r="AE69" s="124" t="s">
        <v>629</v>
      </c>
      <c r="AF69" s="124" t="s">
        <v>629</v>
      </c>
      <c r="AG69" s="124" t="s">
        <v>629</v>
      </c>
      <c r="AH69" s="124"/>
      <c r="AI69" s="124"/>
      <c r="AJ69" s="125"/>
      <c r="AK69" s="321">
        <f ca="1">SUMIF($F69:$AJ72,"Р",$F70:$AJ70)</f>
        <v>0</v>
      </c>
      <c r="AL69" s="279">
        <f ca="1">SUMIF($F71:$AJ72,"НУ",$F72:$AJ72)</f>
        <v>0</v>
      </c>
      <c r="AM69" s="305">
        <f ca="1">SUMIF(F69:AJ72,"РВ",F70:AJ70)</f>
        <v>0</v>
      </c>
      <c r="AN69" s="308">
        <f ca="1">AK69+AL69+AM69</f>
        <v>0</v>
      </c>
      <c r="AO69" s="310">
        <f t="shared" ref="AO69" si="41">COUNTIF($F69:$AJ72,"=Р")</f>
        <v>0</v>
      </c>
      <c r="AP69" s="311">
        <f>COUNTIF($F69:$AJ72,"=ВВ")</f>
        <v>0</v>
      </c>
      <c r="AQ69" s="311">
        <f>COUNTIF($F69:$AJ72,"=В")</f>
        <v>0</v>
      </c>
      <c r="AR69" s="241">
        <f>COUNTIF($F69:$AJ72,"=НА")</f>
        <v>0</v>
      </c>
      <c r="AS69" s="241">
        <f>COUNTIF(F69:AJ72,"=ТН")</f>
        <v>0</v>
      </c>
      <c r="AT69" s="241">
        <f>COUNTIF($F69:$AJ72,"=ВД")</f>
        <v>0</v>
      </c>
      <c r="AU69" s="241">
        <f>COUNTIF($F69:$AJ72,"=ВП")</f>
        <v>0</v>
      </c>
      <c r="AV69" s="241">
        <f>COUNTIF($F69:$AJ72,"=ДД")</f>
        <v>28</v>
      </c>
      <c r="AW69" s="241">
        <f>COUNTIF($F69:$AJ72,"=П")</f>
        <v>0</v>
      </c>
      <c r="AX69" s="241">
        <f>COUNTIF($F69:$AJ72,"=ПР")</f>
        <v>0</v>
      </c>
      <c r="AY69" s="316">
        <f>COUNTIF($F69:$AJ72,"=І")</f>
        <v>0</v>
      </c>
      <c r="AZ69" s="316">
        <f>COUNTIF($F69:$AJ72,"=НЗ")</f>
        <v>0</v>
      </c>
      <c r="BA69" s="318">
        <f>IF(C69&gt;1,Графік!$P$36,"")</f>
        <v>160</v>
      </c>
    </row>
    <row r="70" spans="1:53" ht="15" customHeight="1" x14ac:dyDescent="0.2">
      <c r="A70" s="293"/>
      <c r="B70" s="296"/>
      <c r="C70" s="299"/>
      <c r="D70" s="325"/>
      <c r="E70" s="146"/>
      <c r="F70" s="96" t="str">
        <f t="shared" ref="F70:R70" si="42">IF(F69="Р",8,"")</f>
        <v/>
      </c>
      <c r="G70" s="97" t="str">
        <f t="shared" si="42"/>
        <v/>
      </c>
      <c r="H70" s="97" t="str">
        <f t="shared" si="42"/>
        <v/>
      </c>
      <c r="I70" s="97" t="str">
        <f t="shared" si="42"/>
        <v/>
      </c>
      <c r="J70" s="97" t="str">
        <f t="shared" si="42"/>
        <v/>
      </c>
      <c r="K70" s="97" t="str">
        <f t="shared" si="42"/>
        <v/>
      </c>
      <c r="L70" s="97" t="str">
        <f t="shared" si="42"/>
        <v/>
      </c>
      <c r="M70" s="97" t="str">
        <f t="shared" si="42"/>
        <v/>
      </c>
      <c r="N70" s="97" t="str">
        <f t="shared" si="42"/>
        <v/>
      </c>
      <c r="O70" s="97" t="str">
        <f t="shared" si="42"/>
        <v/>
      </c>
      <c r="P70" s="97" t="str">
        <f t="shared" si="42"/>
        <v/>
      </c>
      <c r="Q70" s="97" t="str">
        <f t="shared" si="42"/>
        <v/>
      </c>
      <c r="R70" s="97" t="str">
        <f t="shared" si="42"/>
        <v/>
      </c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8"/>
      <c r="AK70" s="321"/>
      <c r="AL70" s="279"/>
      <c r="AM70" s="305"/>
      <c r="AN70" s="308"/>
      <c r="AO70" s="311"/>
      <c r="AP70" s="311"/>
      <c r="AQ70" s="311"/>
      <c r="AR70" s="241"/>
      <c r="AS70" s="241"/>
      <c r="AT70" s="241"/>
      <c r="AU70" s="241"/>
      <c r="AV70" s="241"/>
      <c r="AW70" s="241"/>
      <c r="AX70" s="241"/>
      <c r="AY70" s="316"/>
      <c r="AZ70" s="316"/>
      <c r="BA70" s="319"/>
    </row>
    <row r="71" spans="1:53" ht="15" customHeight="1" x14ac:dyDescent="0.2">
      <c r="A71" s="293"/>
      <c r="B71" s="296"/>
      <c r="C71" s="299"/>
      <c r="D71" s="325"/>
      <c r="E71" s="146"/>
      <c r="F71" s="100" t="str">
        <f t="shared" ref="F71:R71" si="43">IF(F72&gt;0,"НУ","")</f>
        <v/>
      </c>
      <c r="G71" s="101" t="str">
        <f t="shared" si="43"/>
        <v/>
      </c>
      <c r="H71" s="101" t="str">
        <f t="shared" si="43"/>
        <v/>
      </c>
      <c r="I71" s="101" t="str">
        <f t="shared" si="43"/>
        <v/>
      </c>
      <c r="J71" s="101" t="str">
        <f t="shared" si="43"/>
        <v/>
      </c>
      <c r="K71" s="101" t="str">
        <f t="shared" si="43"/>
        <v/>
      </c>
      <c r="L71" s="101" t="str">
        <f t="shared" si="43"/>
        <v/>
      </c>
      <c r="M71" s="101" t="str">
        <f t="shared" si="43"/>
        <v/>
      </c>
      <c r="N71" s="101" t="str">
        <f t="shared" si="43"/>
        <v/>
      </c>
      <c r="O71" s="101" t="str">
        <f t="shared" si="43"/>
        <v/>
      </c>
      <c r="P71" s="101" t="str">
        <f t="shared" si="43"/>
        <v/>
      </c>
      <c r="Q71" s="101" t="str">
        <f t="shared" si="43"/>
        <v/>
      </c>
      <c r="R71" s="101" t="str">
        <f t="shared" si="43"/>
        <v/>
      </c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 t="str">
        <f t="shared" si="6"/>
        <v/>
      </c>
      <c r="AI71" s="101" t="str">
        <f t="shared" si="6"/>
        <v/>
      </c>
      <c r="AJ71" s="130" t="str">
        <f t="shared" si="6"/>
        <v/>
      </c>
      <c r="AK71" s="321"/>
      <c r="AL71" s="279"/>
      <c r="AM71" s="305"/>
      <c r="AN71" s="308"/>
      <c r="AO71" s="311"/>
      <c r="AP71" s="311"/>
      <c r="AQ71" s="311"/>
      <c r="AR71" s="241"/>
      <c r="AS71" s="241"/>
      <c r="AT71" s="241"/>
      <c r="AU71" s="241"/>
      <c r="AV71" s="241"/>
      <c r="AW71" s="241"/>
      <c r="AX71" s="241"/>
      <c r="AY71" s="316"/>
      <c r="AZ71" s="316"/>
      <c r="BA71" s="319"/>
    </row>
    <row r="72" spans="1:53" ht="15" customHeight="1" thickBot="1" x14ac:dyDescent="0.25">
      <c r="A72" s="294"/>
      <c r="B72" s="297"/>
      <c r="C72" s="300"/>
      <c r="D72" s="326"/>
      <c r="E72" s="147"/>
      <c r="F72" s="105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7"/>
      <c r="AK72" s="322"/>
      <c r="AL72" s="280"/>
      <c r="AM72" s="306"/>
      <c r="AN72" s="309"/>
      <c r="AO72" s="312"/>
      <c r="AP72" s="312"/>
      <c r="AQ72" s="312"/>
      <c r="AR72" s="242"/>
      <c r="AS72" s="242"/>
      <c r="AT72" s="242"/>
      <c r="AU72" s="242"/>
      <c r="AV72" s="242"/>
      <c r="AW72" s="242"/>
      <c r="AX72" s="242"/>
      <c r="AY72" s="317"/>
      <c r="AZ72" s="317"/>
      <c r="BA72" s="320"/>
    </row>
    <row r="73" spans="1:53" ht="15" customHeight="1" x14ac:dyDescent="0.2">
      <c r="A73" s="292">
        <v>17</v>
      </c>
      <c r="B73" s="295" t="str">
        <f>IFERROR(VLOOKUP($C73,Списки!$A$1:$C$4003,2,0),"")</f>
        <v>Мельник Ольга Іванівна</v>
      </c>
      <c r="C73" s="354" t="s">
        <v>601</v>
      </c>
      <c r="D73" s="324" t="str">
        <f>IFERROR(VLOOKUP($C73,Списки!$A$1:$C$4003,3,0),"")</f>
        <v>електромонтажник-схемник</v>
      </c>
      <c r="E73" s="145"/>
      <c r="F73" s="92" t="s">
        <v>500</v>
      </c>
      <c r="G73" s="124" t="s">
        <v>500</v>
      </c>
      <c r="H73" s="124" t="s">
        <v>500</v>
      </c>
      <c r="I73" s="124" t="s">
        <v>500</v>
      </c>
      <c r="J73" s="124" t="s">
        <v>500</v>
      </c>
      <c r="K73" s="124" t="s">
        <v>500</v>
      </c>
      <c r="L73" s="124" t="s">
        <v>500</v>
      </c>
      <c r="M73" s="124" t="s">
        <v>500</v>
      </c>
      <c r="N73" s="124" t="s">
        <v>500</v>
      </c>
      <c r="O73" s="124" t="s">
        <v>500</v>
      </c>
      <c r="P73" s="124" t="s">
        <v>500</v>
      </c>
      <c r="Q73" s="124" t="s">
        <v>500</v>
      </c>
      <c r="R73" s="124" t="s">
        <v>500</v>
      </c>
      <c r="S73" s="124" t="s">
        <v>500</v>
      </c>
      <c r="T73" s="124" t="s">
        <v>500</v>
      </c>
      <c r="U73" s="124" t="s">
        <v>500</v>
      </c>
      <c r="V73" s="124" t="s">
        <v>500</v>
      </c>
      <c r="W73" s="124" t="s">
        <v>500</v>
      </c>
      <c r="X73" s="124" t="s">
        <v>500</v>
      </c>
      <c r="Y73" s="124" t="s">
        <v>500</v>
      </c>
      <c r="Z73" s="124" t="s">
        <v>500</v>
      </c>
      <c r="AA73" s="124" t="s">
        <v>500</v>
      </c>
      <c r="AB73" s="124" t="s">
        <v>500</v>
      </c>
      <c r="AC73" s="124" t="s">
        <v>500</v>
      </c>
      <c r="AD73" s="124" t="s">
        <v>500</v>
      </c>
      <c r="AE73" s="124" t="s">
        <v>500</v>
      </c>
      <c r="AF73" s="124" t="s">
        <v>500</v>
      </c>
      <c r="AG73" s="124" t="s">
        <v>500</v>
      </c>
      <c r="AH73" s="124"/>
      <c r="AI73" s="124"/>
      <c r="AJ73" s="125"/>
      <c r="AK73" s="321">
        <f ca="1">SUMIF($F73:$AJ76,"Р",$F74:$AJ74)</f>
        <v>0</v>
      </c>
      <c r="AL73" s="279">
        <f ca="1">SUMIF($F75:$AJ76,"НУ",$F76:$AJ76)</f>
        <v>0</v>
      </c>
      <c r="AM73" s="305">
        <f ca="1">SUMIF(F73:AJ76,"РВ",F74:AJ74)</f>
        <v>0</v>
      </c>
      <c r="AN73" s="308">
        <f ca="1">AK73+AL73+AM73</f>
        <v>0</v>
      </c>
      <c r="AO73" s="310">
        <f t="shared" ref="AO73" si="44">COUNTIF($F73:$AJ76,"=Р")</f>
        <v>0</v>
      </c>
      <c r="AP73" s="311">
        <f>COUNTIF($F73:$AJ76,"=ВВ")</f>
        <v>0</v>
      </c>
      <c r="AQ73" s="311">
        <f>COUNTIF($F73:$AJ76,"=В")</f>
        <v>0</v>
      </c>
      <c r="AR73" s="241">
        <f>COUNTIF($F73:$AJ76,"=НА")</f>
        <v>0</v>
      </c>
      <c r="AS73" s="241">
        <f>COUNTIF(F73:AJ76,"=ТН")</f>
        <v>28</v>
      </c>
      <c r="AT73" s="241">
        <f>COUNTIF($F73:$AJ76,"=ВД")</f>
        <v>0</v>
      </c>
      <c r="AU73" s="241">
        <f>COUNTIF($F73:$AJ76,"=ВП")</f>
        <v>0</v>
      </c>
      <c r="AV73" s="241">
        <f>COUNTIF($F73:$AJ76,"=ДД")</f>
        <v>0</v>
      </c>
      <c r="AW73" s="241">
        <f>COUNTIF($F73:$AJ76,"=П")</f>
        <v>0</v>
      </c>
      <c r="AX73" s="241">
        <f>COUNTIF($F73:$AJ76,"=ПР")</f>
        <v>0</v>
      </c>
      <c r="AY73" s="316">
        <f>COUNTIF($F73:$AJ76,"=І")</f>
        <v>0</v>
      </c>
      <c r="AZ73" s="316">
        <f>COUNTIF($F73:$AJ76,"=НЗ")</f>
        <v>0</v>
      </c>
      <c r="BA73" s="318">
        <f>IF(C73&gt;1,Графік!$P$36,"")</f>
        <v>160</v>
      </c>
    </row>
    <row r="74" spans="1:53" ht="15" customHeight="1" x14ac:dyDescent="0.2">
      <c r="A74" s="293"/>
      <c r="B74" s="296"/>
      <c r="C74" s="299"/>
      <c r="D74" s="325"/>
      <c r="E74" s="146"/>
      <c r="F74" s="96" t="str">
        <f t="shared" ref="F74:R74" si="45">IF(F73="Р",8,"")</f>
        <v/>
      </c>
      <c r="G74" s="97" t="str">
        <f t="shared" si="45"/>
        <v/>
      </c>
      <c r="H74" s="97" t="str">
        <f t="shared" si="45"/>
        <v/>
      </c>
      <c r="I74" s="97" t="str">
        <f t="shared" si="45"/>
        <v/>
      </c>
      <c r="J74" s="97" t="str">
        <f t="shared" si="45"/>
        <v/>
      </c>
      <c r="K74" s="97" t="str">
        <f t="shared" si="45"/>
        <v/>
      </c>
      <c r="L74" s="97" t="str">
        <f t="shared" si="45"/>
        <v/>
      </c>
      <c r="M74" s="97" t="str">
        <f t="shared" si="45"/>
        <v/>
      </c>
      <c r="N74" s="97" t="str">
        <f t="shared" si="45"/>
        <v/>
      </c>
      <c r="O74" s="97" t="str">
        <f t="shared" si="45"/>
        <v/>
      </c>
      <c r="P74" s="97" t="str">
        <f t="shared" si="45"/>
        <v/>
      </c>
      <c r="Q74" s="97" t="str">
        <f t="shared" si="45"/>
        <v/>
      </c>
      <c r="R74" s="97" t="str">
        <f t="shared" si="45"/>
        <v/>
      </c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8"/>
      <c r="AK74" s="321"/>
      <c r="AL74" s="279"/>
      <c r="AM74" s="305"/>
      <c r="AN74" s="308"/>
      <c r="AO74" s="311"/>
      <c r="AP74" s="311"/>
      <c r="AQ74" s="311"/>
      <c r="AR74" s="241"/>
      <c r="AS74" s="241"/>
      <c r="AT74" s="241"/>
      <c r="AU74" s="241"/>
      <c r="AV74" s="241"/>
      <c r="AW74" s="241"/>
      <c r="AX74" s="241"/>
      <c r="AY74" s="316"/>
      <c r="AZ74" s="316"/>
      <c r="BA74" s="319"/>
    </row>
    <row r="75" spans="1:53" ht="15" customHeight="1" x14ac:dyDescent="0.2">
      <c r="A75" s="293"/>
      <c r="B75" s="296"/>
      <c r="C75" s="299"/>
      <c r="D75" s="325"/>
      <c r="E75" s="146"/>
      <c r="F75" s="100" t="str">
        <f t="shared" ref="F75:R75" si="46">IF(F76&gt;0,"НУ","")</f>
        <v/>
      </c>
      <c r="G75" s="101" t="str">
        <f t="shared" si="46"/>
        <v/>
      </c>
      <c r="H75" s="101" t="str">
        <f t="shared" si="46"/>
        <v/>
      </c>
      <c r="I75" s="101" t="str">
        <f t="shared" si="46"/>
        <v/>
      </c>
      <c r="J75" s="101" t="str">
        <f t="shared" si="46"/>
        <v/>
      </c>
      <c r="K75" s="101" t="str">
        <f t="shared" si="46"/>
        <v/>
      </c>
      <c r="L75" s="101" t="str">
        <f t="shared" si="46"/>
        <v/>
      </c>
      <c r="M75" s="101" t="str">
        <f t="shared" si="46"/>
        <v/>
      </c>
      <c r="N75" s="101" t="str">
        <f t="shared" si="46"/>
        <v/>
      </c>
      <c r="O75" s="101" t="str">
        <f t="shared" si="46"/>
        <v/>
      </c>
      <c r="P75" s="101" t="str">
        <f t="shared" si="46"/>
        <v/>
      </c>
      <c r="Q75" s="101" t="str">
        <f t="shared" si="46"/>
        <v/>
      </c>
      <c r="R75" s="101" t="str">
        <f t="shared" si="46"/>
        <v/>
      </c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 t="str">
        <f t="shared" si="6"/>
        <v/>
      </c>
      <c r="AI75" s="101" t="str">
        <f t="shared" si="6"/>
        <v/>
      </c>
      <c r="AJ75" s="130" t="str">
        <f t="shared" si="6"/>
        <v/>
      </c>
      <c r="AK75" s="321"/>
      <c r="AL75" s="279"/>
      <c r="AM75" s="305"/>
      <c r="AN75" s="308"/>
      <c r="AO75" s="311"/>
      <c r="AP75" s="311"/>
      <c r="AQ75" s="311"/>
      <c r="AR75" s="241"/>
      <c r="AS75" s="241"/>
      <c r="AT75" s="241"/>
      <c r="AU75" s="241"/>
      <c r="AV75" s="241"/>
      <c r="AW75" s="241"/>
      <c r="AX75" s="241"/>
      <c r="AY75" s="316"/>
      <c r="AZ75" s="316"/>
      <c r="BA75" s="319"/>
    </row>
    <row r="76" spans="1:53" ht="15" customHeight="1" thickBot="1" x14ac:dyDescent="0.25">
      <c r="A76" s="294"/>
      <c r="B76" s="297"/>
      <c r="C76" s="300"/>
      <c r="D76" s="326"/>
      <c r="E76" s="147"/>
      <c r="F76" s="105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7"/>
      <c r="AK76" s="322"/>
      <c r="AL76" s="280"/>
      <c r="AM76" s="306"/>
      <c r="AN76" s="309"/>
      <c r="AO76" s="312"/>
      <c r="AP76" s="312"/>
      <c r="AQ76" s="312"/>
      <c r="AR76" s="242"/>
      <c r="AS76" s="242"/>
      <c r="AT76" s="242"/>
      <c r="AU76" s="242"/>
      <c r="AV76" s="242"/>
      <c r="AW76" s="242"/>
      <c r="AX76" s="242"/>
      <c r="AY76" s="317"/>
      <c r="AZ76" s="317"/>
      <c r="BA76" s="320"/>
    </row>
    <row r="77" spans="1:53" ht="15" customHeight="1" x14ac:dyDescent="0.2">
      <c r="A77" s="292">
        <v>18</v>
      </c>
      <c r="B77" s="295" t="str">
        <f>IFERROR(VLOOKUP($C77,Списки!$A$1:$C$4003,2,0),"")</f>
        <v>Мельник Діна Валеріївна</v>
      </c>
      <c r="C77" s="354" t="s">
        <v>603</v>
      </c>
      <c r="D77" s="324" t="str">
        <f>IFERROR(VLOOKUP($C77,Списки!$A$1:$C$4003,3,0),"")</f>
        <v>комірник</v>
      </c>
      <c r="E77" s="145"/>
      <c r="F77" s="92" t="s">
        <v>629</v>
      </c>
      <c r="G77" s="124" t="s">
        <v>629</v>
      </c>
      <c r="H77" s="124" t="s">
        <v>629</v>
      </c>
      <c r="I77" s="124" t="s">
        <v>629</v>
      </c>
      <c r="J77" s="124" t="s">
        <v>629</v>
      </c>
      <c r="K77" s="124" t="s">
        <v>629</v>
      </c>
      <c r="L77" s="124" t="s">
        <v>629</v>
      </c>
      <c r="M77" s="124" t="s">
        <v>629</v>
      </c>
      <c r="N77" s="124" t="s">
        <v>629</v>
      </c>
      <c r="O77" s="124" t="s">
        <v>629</v>
      </c>
      <c r="P77" s="124" t="s">
        <v>629</v>
      </c>
      <c r="Q77" s="124" t="s">
        <v>629</v>
      </c>
      <c r="R77" s="124" t="s">
        <v>629</v>
      </c>
      <c r="S77" s="124" t="s">
        <v>629</v>
      </c>
      <c r="T77" s="124" t="s">
        <v>629</v>
      </c>
      <c r="U77" s="124" t="s">
        <v>629</v>
      </c>
      <c r="V77" s="124" t="s">
        <v>629</v>
      </c>
      <c r="W77" s="124" t="s">
        <v>629</v>
      </c>
      <c r="X77" s="124" t="s">
        <v>629</v>
      </c>
      <c r="Y77" s="124" t="s">
        <v>629</v>
      </c>
      <c r="Z77" s="124" t="s">
        <v>629</v>
      </c>
      <c r="AA77" s="124" t="s">
        <v>629</v>
      </c>
      <c r="AB77" s="124" t="s">
        <v>629</v>
      </c>
      <c r="AC77" s="124" t="s">
        <v>629</v>
      </c>
      <c r="AD77" s="124" t="s">
        <v>629</v>
      </c>
      <c r="AE77" s="124" t="s">
        <v>629</v>
      </c>
      <c r="AF77" s="124" t="s">
        <v>629</v>
      </c>
      <c r="AG77" s="124" t="s">
        <v>629</v>
      </c>
      <c r="AH77" s="124"/>
      <c r="AI77" s="124"/>
      <c r="AJ77" s="125"/>
      <c r="AK77" s="321">
        <f ca="1">SUMIF($F77:$AJ80,"Р",$F78:$AJ78)</f>
        <v>0</v>
      </c>
      <c r="AL77" s="279">
        <f ca="1">SUMIF($F79:$AJ80,"НУ",$F80:$AJ80)</f>
        <v>0</v>
      </c>
      <c r="AM77" s="305">
        <f ca="1">SUMIF(F77:AJ80,"РВ",F78:AJ78)</f>
        <v>0</v>
      </c>
      <c r="AN77" s="308">
        <f ca="1">AK77+AL77+AM77</f>
        <v>0</v>
      </c>
      <c r="AO77" s="310">
        <f t="shared" ref="AO77" si="47">COUNTIF($F77:$AJ80,"=Р")</f>
        <v>0</v>
      </c>
      <c r="AP77" s="311">
        <f>COUNTIF($F77:$AJ80,"=ВВ")</f>
        <v>0</v>
      </c>
      <c r="AQ77" s="311">
        <f>COUNTIF($F77:$AJ80,"=В")</f>
        <v>0</v>
      </c>
      <c r="AR77" s="241">
        <f>COUNTIF($F77:$AJ80,"=НА")</f>
        <v>0</v>
      </c>
      <c r="AS77" s="241">
        <f>COUNTIF(F77:AJ80,"=ТН")</f>
        <v>0</v>
      </c>
      <c r="AT77" s="241">
        <f>COUNTIF($F77:$AJ80,"=ВД")</f>
        <v>0</v>
      </c>
      <c r="AU77" s="241">
        <f>COUNTIF($F77:$AJ80,"=ВП")</f>
        <v>0</v>
      </c>
      <c r="AV77" s="241">
        <f>COUNTIF($F77:$AJ80,"=ДД")</f>
        <v>28</v>
      </c>
      <c r="AW77" s="241">
        <f>COUNTIF($F77:$AJ80,"=П")</f>
        <v>0</v>
      </c>
      <c r="AX77" s="241">
        <f>COUNTIF($F77:$AJ80,"=ПР")</f>
        <v>0</v>
      </c>
      <c r="AY77" s="316">
        <f>COUNTIF($F77:$AJ80,"=І")</f>
        <v>0</v>
      </c>
      <c r="AZ77" s="316">
        <f>COUNTIF($F77:$AJ80,"=НЗ")</f>
        <v>0</v>
      </c>
      <c r="BA77" s="318">
        <f>IF(C77&gt;1,Графік!$P$36,"")</f>
        <v>160</v>
      </c>
    </row>
    <row r="78" spans="1:53" ht="15" customHeight="1" x14ac:dyDescent="0.2">
      <c r="A78" s="293"/>
      <c r="B78" s="296"/>
      <c r="C78" s="299"/>
      <c r="D78" s="325"/>
      <c r="E78" s="146"/>
      <c r="F78" s="96" t="str">
        <f t="shared" ref="F78:R78" si="48">IF(F77="Р",8,"")</f>
        <v/>
      </c>
      <c r="G78" s="97" t="str">
        <f t="shared" si="48"/>
        <v/>
      </c>
      <c r="H78" s="97" t="str">
        <f t="shared" si="48"/>
        <v/>
      </c>
      <c r="I78" s="97" t="str">
        <f t="shared" si="48"/>
        <v/>
      </c>
      <c r="J78" s="97" t="str">
        <f t="shared" si="48"/>
        <v/>
      </c>
      <c r="K78" s="97" t="str">
        <f t="shared" si="48"/>
        <v/>
      </c>
      <c r="L78" s="97" t="str">
        <f t="shared" si="48"/>
        <v/>
      </c>
      <c r="M78" s="97" t="str">
        <f t="shared" si="48"/>
        <v/>
      </c>
      <c r="N78" s="97" t="str">
        <f t="shared" si="48"/>
        <v/>
      </c>
      <c r="O78" s="97" t="str">
        <f t="shared" si="48"/>
        <v/>
      </c>
      <c r="P78" s="97" t="str">
        <f t="shared" si="48"/>
        <v/>
      </c>
      <c r="Q78" s="97" t="str">
        <f t="shared" si="48"/>
        <v/>
      </c>
      <c r="R78" s="97" t="str">
        <f t="shared" si="48"/>
        <v/>
      </c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8"/>
      <c r="AK78" s="321"/>
      <c r="AL78" s="279"/>
      <c r="AM78" s="305"/>
      <c r="AN78" s="308"/>
      <c r="AO78" s="311"/>
      <c r="AP78" s="311"/>
      <c r="AQ78" s="311"/>
      <c r="AR78" s="241"/>
      <c r="AS78" s="241"/>
      <c r="AT78" s="241"/>
      <c r="AU78" s="241"/>
      <c r="AV78" s="241"/>
      <c r="AW78" s="241"/>
      <c r="AX78" s="241"/>
      <c r="AY78" s="316"/>
      <c r="AZ78" s="316"/>
      <c r="BA78" s="319"/>
    </row>
    <row r="79" spans="1:53" ht="15" customHeight="1" x14ac:dyDescent="0.2">
      <c r="A79" s="293"/>
      <c r="B79" s="296"/>
      <c r="C79" s="299"/>
      <c r="D79" s="325"/>
      <c r="E79" s="146"/>
      <c r="F79" s="100" t="str">
        <f t="shared" ref="F79:R79" si="49">IF(F80&gt;0,"НУ","")</f>
        <v/>
      </c>
      <c r="G79" s="101" t="str">
        <f t="shared" si="49"/>
        <v/>
      </c>
      <c r="H79" s="101" t="str">
        <f t="shared" si="49"/>
        <v/>
      </c>
      <c r="I79" s="101" t="str">
        <f t="shared" si="49"/>
        <v/>
      </c>
      <c r="J79" s="101" t="str">
        <f t="shared" si="49"/>
        <v/>
      </c>
      <c r="K79" s="101" t="str">
        <f t="shared" si="49"/>
        <v/>
      </c>
      <c r="L79" s="101" t="str">
        <f t="shared" si="49"/>
        <v/>
      </c>
      <c r="M79" s="101" t="str">
        <f t="shared" si="49"/>
        <v/>
      </c>
      <c r="N79" s="101" t="str">
        <f t="shared" si="49"/>
        <v/>
      </c>
      <c r="O79" s="101" t="str">
        <f t="shared" si="49"/>
        <v/>
      </c>
      <c r="P79" s="101" t="str">
        <f t="shared" si="49"/>
        <v/>
      </c>
      <c r="Q79" s="101" t="str">
        <f t="shared" si="49"/>
        <v/>
      </c>
      <c r="R79" s="101" t="str">
        <f t="shared" si="49"/>
        <v/>
      </c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 t="str">
        <f t="shared" ref="AH79:AJ139" si="50">IF(AH80&gt;0,"НУ","")</f>
        <v/>
      </c>
      <c r="AI79" s="101" t="str">
        <f t="shared" si="50"/>
        <v/>
      </c>
      <c r="AJ79" s="130" t="str">
        <f t="shared" si="50"/>
        <v/>
      </c>
      <c r="AK79" s="321"/>
      <c r="AL79" s="279"/>
      <c r="AM79" s="305"/>
      <c r="AN79" s="308"/>
      <c r="AO79" s="311"/>
      <c r="AP79" s="311"/>
      <c r="AQ79" s="311"/>
      <c r="AR79" s="241"/>
      <c r="AS79" s="241"/>
      <c r="AT79" s="241"/>
      <c r="AU79" s="241"/>
      <c r="AV79" s="241"/>
      <c r="AW79" s="241"/>
      <c r="AX79" s="241"/>
      <c r="AY79" s="316"/>
      <c r="AZ79" s="316"/>
      <c r="BA79" s="319"/>
    </row>
    <row r="80" spans="1:53" ht="15" customHeight="1" thickBot="1" x14ac:dyDescent="0.25">
      <c r="A80" s="294"/>
      <c r="B80" s="297"/>
      <c r="C80" s="300"/>
      <c r="D80" s="326"/>
      <c r="E80" s="147"/>
      <c r="F80" s="105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7"/>
      <c r="AK80" s="322"/>
      <c r="AL80" s="280"/>
      <c r="AM80" s="306"/>
      <c r="AN80" s="309"/>
      <c r="AO80" s="312"/>
      <c r="AP80" s="312"/>
      <c r="AQ80" s="312"/>
      <c r="AR80" s="242"/>
      <c r="AS80" s="242"/>
      <c r="AT80" s="242"/>
      <c r="AU80" s="242"/>
      <c r="AV80" s="242"/>
      <c r="AW80" s="242"/>
      <c r="AX80" s="242"/>
      <c r="AY80" s="317"/>
      <c r="AZ80" s="317"/>
      <c r="BA80" s="320"/>
    </row>
    <row r="81" spans="1:53" ht="15" customHeight="1" x14ac:dyDescent="0.2">
      <c r="A81" s="292">
        <v>19</v>
      </c>
      <c r="B81" s="295" t="str">
        <f>IFERROR(VLOOKUP($C81,Списки!$A$1:$C$4003,2,0),"")</f>
        <v>Негуляєва Лілія Ярославівна</v>
      </c>
      <c r="C81" s="354" t="s">
        <v>605</v>
      </c>
      <c r="D81" s="324" t="str">
        <f>IFERROR(VLOOKUP($C81,Списки!$A$1:$C$4003,3,0),"")</f>
        <v>електромонтажник-схемник</v>
      </c>
      <c r="E81" s="145"/>
      <c r="F81" s="92" t="s">
        <v>500</v>
      </c>
      <c r="G81" s="124" t="s">
        <v>500</v>
      </c>
      <c r="H81" s="124" t="s">
        <v>500</v>
      </c>
      <c r="I81" s="124" t="s">
        <v>500</v>
      </c>
      <c r="J81" s="124" t="s">
        <v>500</v>
      </c>
      <c r="K81" s="124" t="s">
        <v>500</v>
      </c>
      <c r="L81" s="124" t="s">
        <v>500</v>
      </c>
      <c r="M81" s="124" t="s">
        <v>500</v>
      </c>
      <c r="N81" s="124" t="s">
        <v>500</v>
      </c>
      <c r="O81" s="124" t="s">
        <v>500</v>
      </c>
      <c r="P81" s="124" t="s">
        <v>500</v>
      </c>
      <c r="Q81" s="124" t="s">
        <v>500</v>
      </c>
      <c r="R81" s="124" t="s">
        <v>500</v>
      </c>
      <c r="S81" s="124" t="s">
        <v>500</v>
      </c>
      <c r="T81" s="124" t="s">
        <v>500</v>
      </c>
      <c r="U81" s="124" t="s">
        <v>500</v>
      </c>
      <c r="V81" s="124" t="s">
        <v>500</v>
      </c>
      <c r="W81" s="124" t="s">
        <v>500</v>
      </c>
      <c r="X81" s="124" t="s">
        <v>500</v>
      </c>
      <c r="Y81" s="124" t="s">
        <v>500</v>
      </c>
      <c r="Z81" s="124" t="s">
        <v>500</v>
      </c>
      <c r="AA81" s="124" t="s">
        <v>500</v>
      </c>
      <c r="AB81" s="124" t="s">
        <v>500</v>
      </c>
      <c r="AC81" s="124" t="s">
        <v>500</v>
      </c>
      <c r="AD81" s="124" t="s">
        <v>500</v>
      </c>
      <c r="AE81" s="124" t="s">
        <v>500</v>
      </c>
      <c r="AF81" s="124" t="s">
        <v>500</v>
      </c>
      <c r="AG81" s="124" t="s">
        <v>500</v>
      </c>
      <c r="AH81" s="124"/>
      <c r="AI81" s="124"/>
      <c r="AJ81" s="125"/>
      <c r="AK81" s="321">
        <f ca="1">SUMIF($F81:$AJ84,"Р",$F82:$AJ82)</f>
        <v>0</v>
      </c>
      <c r="AL81" s="279">
        <f ca="1">SUMIF($F83:$AJ84,"НУ",$F84:$AJ84)</f>
        <v>0</v>
      </c>
      <c r="AM81" s="305">
        <f ca="1">SUMIF(F81:AJ84,"РВ",F82:AJ82)</f>
        <v>0</v>
      </c>
      <c r="AN81" s="308">
        <f ca="1">AK81+AL81+AM81</f>
        <v>0</v>
      </c>
      <c r="AO81" s="310">
        <f t="shared" ref="AO81" si="51">COUNTIF($F81:$AJ84,"=Р")</f>
        <v>0</v>
      </c>
      <c r="AP81" s="311">
        <f>COUNTIF($F81:$AJ84,"=ВВ")</f>
        <v>0</v>
      </c>
      <c r="AQ81" s="311">
        <f>COUNTIF($F81:$AJ84,"=В")</f>
        <v>0</v>
      </c>
      <c r="AR81" s="241">
        <f>COUNTIF($F81:$AJ84,"=НА")</f>
        <v>0</v>
      </c>
      <c r="AS81" s="241">
        <f>COUNTIF(F81:AJ84,"=ТН")</f>
        <v>28</v>
      </c>
      <c r="AT81" s="241">
        <f>COUNTIF($F81:$AJ84,"=ВД")</f>
        <v>0</v>
      </c>
      <c r="AU81" s="241">
        <f>COUNTIF($F81:$AJ84,"=ВП")</f>
        <v>0</v>
      </c>
      <c r="AV81" s="241">
        <f>COUNTIF($F81:$AJ84,"=ДД")</f>
        <v>0</v>
      </c>
      <c r="AW81" s="241">
        <f>COUNTIF($F81:$AJ84,"=П")</f>
        <v>0</v>
      </c>
      <c r="AX81" s="241">
        <f>COUNTIF($F81:$AJ84,"=ПР")</f>
        <v>0</v>
      </c>
      <c r="AY81" s="316">
        <f>COUNTIF($F81:$AJ84,"=І")</f>
        <v>0</v>
      </c>
      <c r="AZ81" s="316">
        <f>COUNTIF($F81:$AJ84,"=НЗ")</f>
        <v>0</v>
      </c>
      <c r="BA81" s="318">
        <f>IF(C81&gt;1,Графік!$P$36,"")</f>
        <v>160</v>
      </c>
    </row>
    <row r="82" spans="1:53" ht="15" customHeight="1" x14ac:dyDescent="0.2">
      <c r="A82" s="293"/>
      <c r="B82" s="296"/>
      <c r="C82" s="299"/>
      <c r="D82" s="325"/>
      <c r="E82" s="146"/>
      <c r="F82" s="96" t="str">
        <f t="shared" ref="F82:R82" si="52">IF(F81="Р",8,"")</f>
        <v/>
      </c>
      <c r="G82" s="97" t="str">
        <f t="shared" si="52"/>
        <v/>
      </c>
      <c r="H82" s="97" t="str">
        <f t="shared" si="52"/>
        <v/>
      </c>
      <c r="I82" s="97" t="str">
        <f t="shared" si="52"/>
        <v/>
      </c>
      <c r="J82" s="97" t="str">
        <f t="shared" si="52"/>
        <v/>
      </c>
      <c r="K82" s="97" t="str">
        <f t="shared" si="52"/>
        <v/>
      </c>
      <c r="L82" s="97" t="str">
        <f t="shared" si="52"/>
        <v/>
      </c>
      <c r="M82" s="97" t="str">
        <f t="shared" si="52"/>
        <v/>
      </c>
      <c r="N82" s="97" t="str">
        <f t="shared" si="52"/>
        <v/>
      </c>
      <c r="O82" s="97" t="str">
        <f t="shared" si="52"/>
        <v/>
      </c>
      <c r="P82" s="97" t="str">
        <f t="shared" si="52"/>
        <v/>
      </c>
      <c r="Q82" s="97" t="str">
        <f t="shared" si="52"/>
        <v/>
      </c>
      <c r="R82" s="97" t="str">
        <f t="shared" si="52"/>
        <v/>
      </c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8"/>
      <c r="AK82" s="321"/>
      <c r="AL82" s="279"/>
      <c r="AM82" s="305"/>
      <c r="AN82" s="308"/>
      <c r="AO82" s="311"/>
      <c r="AP82" s="311"/>
      <c r="AQ82" s="311"/>
      <c r="AR82" s="241"/>
      <c r="AS82" s="241"/>
      <c r="AT82" s="241"/>
      <c r="AU82" s="241"/>
      <c r="AV82" s="241"/>
      <c r="AW82" s="241"/>
      <c r="AX82" s="241"/>
      <c r="AY82" s="316"/>
      <c r="AZ82" s="316"/>
      <c r="BA82" s="319"/>
    </row>
    <row r="83" spans="1:53" ht="15" customHeight="1" x14ac:dyDescent="0.2">
      <c r="A83" s="293"/>
      <c r="B83" s="296"/>
      <c r="C83" s="299"/>
      <c r="D83" s="325"/>
      <c r="E83" s="146"/>
      <c r="F83" s="100" t="str">
        <f t="shared" ref="F83:R83" si="53">IF(F84&gt;0,"НУ","")</f>
        <v/>
      </c>
      <c r="G83" s="101" t="str">
        <f t="shared" si="53"/>
        <v/>
      </c>
      <c r="H83" s="101" t="str">
        <f t="shared" si="53"/>
        <v/>
      </c>
      <c r="I83" s="101" t="str">
        <f t="shared" si="53"/>
        <v/>
      </c>
      <c r="J83" s="101" t="str">
        <f t="shared" si="53"/>
        <v/>
      </c>
      <c r="K83" s="101" t="str">
        <f t="shared" si="53"/>
        <v/>
      </c>
      <c r="L83" s="101" t="str">
        <f t="shared" si="53"/>
        <v/>
      </c>
      <c r="M83" s="101" t="str">
        <f t="shared" si="53"/>
        <v/>
      </c>
      <c r="N83" s="101" t="str">
        <f t="shared" si="53"/>
        <v/>
      </c>
      <c r="O83" s="101" t="str">
        <f t="shared" si="53"/>
        <v/>
      </c>
      <c r="P83" s="101" t="str">
        <f t="shared" si="53"/>
        <v/>
      </c>
      <c r="Q83" s="101" t="str">
        <f t="shared" si="53"/>
        <v/>
      </c>
      <c r="R83" s="101" t="str">
        <f t="shared" si="53"/>
        <v/>
      </c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 t="str">
        <f t="shared" si="50"/>
        <v/>
      </c>
      <c r="AI83" s="101" t="str">
        <f t="shared" si="50"/>
        <v/>
      </c>
      <c r="AJ83" s="130" t="str">
        <f t="shared" si="50"/>
        <v/>
      </c>
      <c r="AK83" s="321"/>
      <c r="AL83" s="279"/>
      <c r="AM83" s="305"/>
      <c r="AN83" s="308"/>
      <c r="AO83" s="311"/>
      <c r="AP83" s="311"/>
      <c r="AQ83" s="311"/>
      <c r="AR83" s="241"/>
      <c r="AS83" s="241"/>
      <c r="AT83" s="241"/>
      <c r="AU83" s="241"/>
      <c r="AV83" s="241"/>
      <c r="AW83" s="241"/>
      <c r="AX83" s="241"/>
      <c r="AY83" s="316"/>
      <c r="AZ83" s="316"/>
      <c r="BA83" s="319"/>
    </row>
    <row r="84" spans="1:53" ht="15" customHeight="1" thickBot="1" x14ac:dyDescent="0.25">
      <c r="A84" s="294"/>
      <c r="B84" s="297"/>
      <c r="C84" s="300"/>
      <c r="D84" s="326"/>
      <c r="E84" s="147"/>
      <c r="F84" s="105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7"/>
      <c r="AK84" s="322"/>
      <c r="AL84" s="280"/>
      <c r="AM84" s="306"/>
      <c r="AN84" s="309"/>
      <c r="AO84" s="312"/>
      <c r="AP84" s="312"/>
      <c r="AQ84" s="312"/>
      <c r="AR84" s="242"/>
      <c r="AS84" s="242"/>
      <c r="AT84" s="242"/>
      <c r="AU84" s="242"/>
      <c r="AV84" s="242"/>
      <c r="AW84" s="242"/>
      <c r="AX84" s="242"/>
      <c r="AY84" s="317"/>
      <c r="AZ84" s="317"/>
      <c r="BA84" s="320"/>
    </row>
    <row r="85" spans="1:53" ht="15" customHeight="1" x14ac:dyDescent="0.2">
      <c r="A85" s="292">
        <v>20</v>
      </c>
      <c r="B85" s="295" t="str">
        <f>IFERROR(VLOOKUP($C85,Списки!$A$1:$C$4003,2,0),"")</f>
        <v>Палій Юлія Вікторівна</v>
      </c>
      <c r="C85" s="354" t="s">
        <v>607</v>
      </c>
      <c r="D85" s="324" t="str">
        <f>IFERROR(VLOOKUP($C85,Списки!$A$1:$C$4003,3,0),"")</f>
        <v>електромонтажник-схемник</v>
      </c>
      <c r="E85" s="145"/>
      <c r="F85" s="92" t="s">
        <v>629</v>
      </c>
      <c r="G85" s="124" t="s">
        <v>629</v>
      </c>
      <c r="H85" s="124" t="s">
        <v>629</v>
      </c>
      <c r="I85" s="124" t="s">
        <v>629</v>
      </c>
      <c r="J85" s="124" t="s">
        <v>629</v>
      </c>
      <c r="K85" s="124" t="s">
        <v>629</v>
      </c>
      <c r="L85" s="124" t="s">
        <v>629</v>
      </c>
      <c r="M85" s="124" t="s">
        <v>629</v>
      </c>
      <c r="N85" s="124" t="s">
        <v>629</v>
      </c>
      <c r="O85" s="124" t="s">
        <v>629</v>
      </c>
      <c r="P85" s="124" t="s">
        <v>629</v>
      </c>
      <c r="Q85" s="124" t="s">
        <v>629</v>
      </c>
      <c r="R85" s="124" t="s">
        <v>629</v>
      </c>
      <c r="S85" s="124" t="s">
        <v>629</v>
      </c>
      <c r="T85" s="124" t="s">
        <v>629</v>
      </c>
      <c r="U85" s="124" t="s">
        <v>629</v>
      </c>
      <c r="V85" s="124" t="s">
        <v>629</v>
      </c>
      <c r="W85" s="124" t="s">
        <v>629</v>
      </c>
      <c r="X85" s="124" t="s">
        <v>629</v>
      </c>
      <c r="Y85" s="124" t="s">
        <v>629</v>
      </c>
      <c r="Z85" s="124" t="s">
        <v>629</v>
      </c>
      <c r="AA85" s="124" t="s">
        <v>629</v>
      </c>
      <c r="AB85" s="124" t="s">
        <v>629</v>
      </c>
      <c r="AC85" s="124" t="s">
        <v>629</v>
      </c>
      <c r="AD85" s="124" t="s">
        <v>629</v>
      </c>
      <c r="AE85" s="124" t="s">
        <v>629</v>
      </c>
      <c r="AF85" s="124" t="s">
        <v>629</v>
      </c>
      <c r="AG85" s="124" t="s">
        <v>629</v>
      </c>
      <c r="AH85" s="124"/>
      <c r="AI85" s="124"/>
      <c r="AJ85" s="125"/>
      <c r="AK85" s="321">
        <f ca="1">SUMIF($F85:$AJ88,"Р",$F86:$AJ86)</f>
        <v>0</v>
      </c>
      <c r="AL85" s="279">
        <f ca="1">SUMIF($F87:$AJ88,"НУ",$F88:$AJ88)</f>
        <v>0</v>
      </c>
      <c r="AM85" s="305">
        <f ca="1">SUMIF(F85:AJ88,"РВ",F86:AJ86)</f>
        <v>0</v>
      </c>
      <c r="AN85" s="308">
        <f ca="1">AK85+AL85+AM85</f>
        <v>0</v>
      </c>
      <c r="AO85" s="310">
        <f t="shared" ref="AO85" si="54">COUNTIF($F85:$AJ88,"=Р")</f>
        <v>0</v>
      </c>
      <c r="AP85" s="311">
        <f>COUNTIF($F85:$AJ88,"=ВВ")</f>
        <v>0</v>
      </c>
      <c r="AQ85" s="311">
        <f>COUNTIF($F85:$AJ88,"=В")</f>
        <v>0</v>
      </c>
      <c r="AR85" s="241">
        <f>COUNTIF($F85:$AJ88,"=НА")</f>
        <v>0</v>
      </c>
      <c r="AS85" s="241">
        <f>COUNTIF(F85:AJ88,"=ТН")</f>
        <v>0</v>
      </c>
      <c r="AT85" s="241">
        <f>COUNTIF($F85:$AJ88,"=ВД")</f>
        <v>0</v>
      </c>
      <c r="AU85" s="241">
        <f>COUNTIF($F85:$AJ88,"=ВП")</f>
        <v>0</v>
      </c>
      <c r="AV85" s="241">
        <f>COUNTIF($F85:$AJ88,"=ДД")</f>
        <v>28</v>
      </c>
      <c r="AW85" s="241">
        <f>COUNTIF($F85:$AJ88,"=П")</f>
        <v>0</v>
      </c>
      <c r="AX85" s="241">
        <f>COUNTIF($F85:$AJ88,"=ПР")</f>
        <v>0</v>
      </c>
      <c r="AY85" s="316">
        <f>COUNTIF($F85:$AJ88,"=І")</f>
        <v>0</v>
      </c>
      <c r="AZ85" s="316">
        <f>COUNTIF($F85:$AJ88,"=НЗ")</f>
        <v>0</v>
      </c>
      <c r="BA85" s="318">
        <f>IF(C85&gt;1,Графік!$P$36,"")</f>
        <v>160</v>
      </c>
    </row>
    <row r="86" spans="1:53" ht="15" customHeight="1" x14ac:dyDescent="0.2">
      <c r="A86" s="293"/>
      <c r="B86" s="296"/>
      <c r="C86" s="299"/>
      <c r="D86" s="325"/>
      <c r="E86" s="146"/>
      <c r="F86" s="96" t="str">
        <f t="shared" ref="F86:R86" si="55">IF(F85="Р",8,"")</f>
        <v/>
      </c>
      <c r="G86" s="97" t="str">
        <f t="shared" si="55"/>
        <v/>
      </c>
      <c r="H86" s="97" t="str">
        <f t="shared" si="55"/>
        <v/>
      </c>
      <c r="I86" s="97" t="str">
        <f t="shared" si="55"/>
        <v/>
      </c>
      <c r="J86" s="97" t="str">
        <f t="shared" si="55"/>
        <v/>
      </c>
      <c r="K86" s="97" t="str">
        <f t="shared" si="55"/>
        <v/>
      </c>
      <c r="L86" s="97" t="str">
        <f t="shared" si="55"/>
        <v/>
      </c>
      <c r="M86" s="97" t="str">
        <f t="shared" si="55"/>
        <v/>
      </c>
      <c r="N86" s="97" t="str">
        <f t="shared" si="55"/>
        <v/>
      </c>
      <c r="O86" s="97" t="str">
        <f t="shared" si="55"/>
        <v/>
      </c>
      <c r="P86" s="97" t="str">
        <f t="shared" si="55"/>
        <v/>
      </c>
      <c r="Q86" s="97" t="str">
        <f t="shared" si="55"/>
        <v/>
      </c>
      <c r="R86" s="97" t="str">
        <f t="shared" si="55"/>
        <v/>
      </c>
      <c r="S86" s="97"/>
      <c r="T86" s="97"/>
      <c r="U86" s="97"/>
      <c r="V86" s="97"/>
      <c r="W86" s="97"/>
      <c r="X86" s="97"/>
      <c r="Y86" s="97"/>
      <c r="Z86" s="97"/>
      <c r="AA86" s="97"/>
      <c r="AB86" s="97"/>
      <c r="AC86" s="97"/>
      <c r="AD86" s="97"/>
      <c r="AE86" s="97"/>
      <c r="AF86" s="97"/>
      <c r="AG86" s="97"/>
      <c r="AH86" s="97"/>
      <c r="AI86" s="97"/>
      <c r="AJ86" s="98"/>
      <c r="AK86" s="321"/>
      <c r="AL86" s="279"/>
      <c r="AM86" s="305"/>
      <c r="AN86" s="308"/>
      <c r="AO86" s="311"/>
      <c r="AP86" s="311"/>
      <c r="AQ86" s="311"/>
      <c r="AR86" s="241"/>
      <c r="AS86" s="241"/>
      <c r="AT86" s="241"/>
      <c r="AU86" s="241"/>
      <c r="AV86" s="241"/>
      <c r="AW86" s="241"/>
      <c r="AX86" s="241"/>
      <c r="AY86" s="316"/>
      <c r="AZ86" s="316"/>
      <c r="BA86" s="319"/>
    </row>
    <row r="87" spans="1:53" ht="15" customHeight="1" x14ac:dyDescent="0.2">
      <c r="A87" s="293"/>
      <c r="B87" s="296"/>
      <c r="C87" s="299"/>
      <c r="D87" s="325"/>
      <c r="E87" s="146"/>
      <c r="F87" s="100" t="str">
        <f t="shared" ref="F87:R87" si="56">IF(F88&gt;0,"НУ","")</f>
        <v/>
      </c>
      <c r="G87" s="101" t="str">
        <f t="shared" si="56"/>
        <v/>
      </c>
      <c r="H87" s="101" t="str">
        <f t="shared" si="56"/>
        <v/>
      </c>
      <c r="I87" s="101" t="str">
        <f t="shared" si="56"/>
        <v/>
      </c>
      <c r="J87" s="101" t="str">
        <f t="shared" si="56"/>
        <v/>
      </c>
      <c r="K87" s="101" t="str">
        <f t="shared" si="56"/>
        <v/>
      </c>
      <c r="L87" s="101" t="str">
        <f t="shared" si="56"/>
        <v/>
      </c>
      <c r="M87" s="101" t="str">
        <f t="shared" si="56"/>
        <v/>
      </c>
      <c r="N87" s="101" t="str">
        <f t="shared" si="56"/>
        <v/>
      </c>
      <c r="O87" s="101" t="str">
        <f t="shared" si="56"/>
        <v/>
      </c>
      <c r="P87" s="101" t="str">
        <f t="shared" si="56"/>
        <v/>
      </c>
      <c r="Q87" s="101" t="str">
        <f t="shared" si="56"/>
        <v/>
      </c>
      <c r="R87" s="101" t="str">
        <f t="shared" si="56"/>
        <v/>
      </c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 t="str">
        <f t="shared" si="50"/>
        <v/>
      </c>
      <c r="AI87" s="101" t="str">
        <f t="shared" si="50"/>
        <v/>
      </c>
      <c r="AJ87" s="130" t="str">
        <f t="shared" si="50"/>
        <v/>
      </c>
      <c r="AK87" s="321"/>
      <c r="AL87" s="279"/>
      <c r="AM87" s="305"/>
      <c r="AN87" s="308"/>
      <c r="AO87" s="311"/>
      <c r="AP87" s="311"/>
      <c r="AQ87" s="311"/>
      <c r="AR87" s="241"/>
      <c r="AS87" s="241"/>
      <c r="AT87" s="241"/>
      <c r="AU87" s="241"/>
      <c r="AV87" s="241"/>
      <c r="AW87" s="241"/>
      <c r="AX87" s="241"/>
      <c r="AY87" s="316"/>
      <c r="AZ87" s="316"/>
      <c r="BA87" s="319"/>
    </row>
    <row r="88" spans="1:53" ht="15" customHeight="1" thickBot="1" x14ac:dyDescent="0.25">
      <c r="A88" s="294"/>
      <c r="B88" s="297"/>
      <c r="C88" s="300"/>
      <c r="D88" s="326"/>
      <c r="E88" s="147"/>
      <c r="F88" s="105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  <c r="AA88" s="106"/>
      <c r="AB88" s="106"/>
      <c r="AC88" s="106"/>
      <c r="AD88" s="106"/>
      <c r="AE88" s="106"/>
      <c r="AF88" s="106"/>
      <c r="AG88" s="106"/>
      <c r="AH88" s="106"/>
      <c r="AI88" s="106"/>
      <c r="AJ88" s="107"/>
      <c r="AK88" s="322"/>
      <c r="AL88" s="280"/>
      <c r="AM88" s="306"/>
      <c r="AN88" s="309"/>
      <c r="AO88" s="312"/>
      <c r="AP88" s="312"/>
      <c r="AQ88" s="312"/>
      <c r="AR88" s="242"/>
      <c r="AS88" s="242"/>
      <c r="AT88" s="242"/>
      <c r="AU88" s="242"/>
      <c r="AV88" s="242"/>
      <c r="AW88" s="242"/>
      <c r="AX88" s="242"/>
      <c r="AY88" s="317"/>
      <c r="AZ88" s="317"/>
      <c r="BA88" s="320"/>
    </row>
    <row r="89" spans="1:53" ht="15" customHeight="1" x14ac:dyDescent="0.2">
      <c r="A89" s="292">
        <v>21</v>
      </c>
      <c r="B89" s="295" t="str">
        <f>IFERROR(VLOOKUP($C89,Списки!$A$1:$C$4003,2,0),"")</f>
        <v>Процюк Ганна Володимирівна</v>
      </c>
      <c r="C89" s="354" t="s">
        <v>609</v>
      </c>
      <c r="D89" s="324" t="str">
        <f>IFERROR(VLOOKUP($C89,Списки!$A$1:$C$4003,3,0),"")</f>
        <v>електромонтажник-схемник</v>
      </c>
      <c r="E89" s="145"/>
      <c r="F89" s="92" t="s">
        <v>629</v>
      </c>
      <c r="G89" s="124" t="s">
        <v>629</v>
      </c>
      <c r="H89" s="124" t="s">
        <v>629</v>
      </c>
      <c r="I89" s="124" t="s">
        <v>629</v>
      </c>
      <c r="J89" s="124" t="s">
        <v>629</v>
      </c>
      <c r="K89" s="124" t="s">
        <v>629</v>
      </c>
      <c r="L89" s="124" t="s">
        <v>629</v>
      </c>
      <c r="M89" s="124" t="s">
        <v>629</v>
      </c>
      <c r="N89" s="124" t="s">
        <v>629</v>
      </c>
      <c r="O89" s="124" t="s">
        <v>629</v>
      </c>
      <c r="P89" s="124" t="s">
        <v>629</v>
      </c>
      <c r="Q89" s="124" t="s">
        <v>629</v>
      </c>
      <c r="R89" s="124" t="s">
        <v>629</v>
      </c>
      <c r="S89" s="124" t="s">
        <v>629</v>
      </c>
      <c r="T89" s="124" t="s">
        <v>629</v>
      </c>
      <c r="U89" s="124" t="s">
        <v>629</v>
      </c>
      <c r="V89" s="124" t="s">
        <v>629</v>
      </c>
      <c r="W89" s="124" t="s">
        <v>629</v>
      </c>
      <c r="X89" s="124" t="s">
        <v>629</v>
      </c>
      <c r="Y89" s="124" t="s">
        <v>629</v>
      </c>
      <c r="Z89" s="124" t="s">
        <v>629</v>
      </c>
      <c r="AA89" s="124" t="s">
        <v>629</v>
      </c>
      <c r="AB89" s="124" t="s">
        <v>629</v>
      </c>
      <c r="AC89" s="124" t="s">
        <v>629</v>
      </c>
      <c r="AD89" s="124" t="s">
        <v>629</v>
      </c>
      <c r="AE89" s="124" t="s">
        <v>629</v>
      </c>
      <c r="AF89" s="124" t="s">
        <v>629</v>
      </c>
      <c r="AG89" s="124" t="s">
        <v>629</v>
      </c>
      <c r="AH89" s="124"/>
      <c r="AI89" s="124"/>
      <c r="AJ89" s="125"/>
      <c r="AK89" s="321">
        <f ca="1">SUMIF($F89:$AJ92,"Р",$F90:$AJ90)</f>
        <v>0</v>
      </c>
      <c r="AL89" s="279">
        <f ca="1">SUMIF($F91:$AJ92,"НУ",$F92:$AJ92)</f>
        <v>0</v>
      </c>
      <c r="AM89" s="305">
        <f ca="1">SUMIF(F89:AJ92,"РВ",F90:AJ90)</f>
        <v>0</v>
      </c>
      <c r="AN89" s="308">
        <f ca="1">AK89+AL89+AM89</f>
        <v>0</v>
      </c>
      <c r="AO89" s="310">
        <f t="shared" ref="AO89" si="57">COUNTIF($F89:$AJ92,"=Р")</f>
        <v>0</v>
      </c>
      <c r="AP89" s="311">
        <f>COUNTIF($F89:$AJ92,"=ВВ")</f>
        <v>0</v>
      </c>
      <c r="AQ89" s="311">
        <f>COUNTIF($F89:$AJ92,"=В")</f>
        <v>0</v>
      </c>
      <c r="AR89" s="241">
        <f>COUNTIF($F89:$AJ92,"=НА")</f>
        <v>0</v>
      </c>
      <c r="AS89" s="241">
        <f>COUNTIF(F89:AJ92,"=ТН")</f>
        <v>0</v>
      </c>
      <c r="AT89" s="241">
        <f>COUNTIF($F89:$AJ92,"=ВД")</f>
        <v>0</v>
      </c>
      <c r="AU89" s="241">
        <f>COUNTIF($F89:$AJ92,"=ВП")</f>
        <v>0</v>
      </c>
      <c r="AV89" s="241">
        <f>COUNTIF($F89:$AJ92,"=ДД")</f>
        <v>28</v>
      </c>
      <c r="AW89" s="241">
        <f>COUNTIF($F89:$AJ92,"=П")</f>
        <v>0</v>
      </c>
      <c r="AX89" s="241">
        <f>COUNTIF($F89:$AJ92,"=ПР")</f>
        <v>0</v>
      </c>
      <c r="AY89" s="316">
        <f>COUNTIF($F89:$AJ92,"=І")</f>
        <v>0</v>
      </c>
      <c r="AZ89" s="316">
        <f>COUNTIF($F89:$AJ92,"=НЗ")</f>
        <v>0</v>
      </c>
      <c r="BA89" s="318">
        <f>IF(C89&gt;1,Графік!$P$36,"")</f>
        <v>160</v>
      </c>
    </row>
    <row r="90" spans="1:53" ht="15" customHeight="1" x14ac:dyDescent="0.2">
      <c r="A90" s="293"/>
      <c r="B90" s="296"/>
      <c r="C90" s="299"/>
      <c r="D90" s="325"/>
      <c r="E90" s="146"/>
      <c r="F90" s="96" t="str">
        <f t="shared" ref="F90:R90" si="58">IF(F89="Р",8,"")</f>
        <v/>
      </c>
      <c r="G90" s="97" t="str">
        <f t="shared" si="58"/>
        <v/>
      </c>
      <c r="H90" s="97" t="str">
        <f t="shared" si="58"/>
        <v/>
      </c>
      <c r="I90" s="97" t="str">
        <f t="shared" si="58"/>
        <v/>
      </c>
      <c r="J90" s="97" t="str">
        <f t="shared" si="58"/>
        <v/>
      </c>
      <c r="K90" s="97" t="str">
        <f t="shared" si="58"/>
        <v/>
      </c>
      <c r="L90" s="97" t="str">
        <f t="shared" si="58"/>
        <v/>
      </c>
      <c r="M90" s="97" t="str">
        <f t="shared" si="58"/>
        <v/>
      </c>
      <c r="N90" s="97" t="str">
        <f t="shared" si="58"/>
        <v/>
      </c>
      <c r="O90" s="97" t="str">
        <f t="shared" si="58"/>
        <v/>
      </c>
      <c r="P90" s="97" t="str">
        <f t="shared" si="58"/>
        <v/>
      </c>
      <c r="Q90" s="97" t="str">
        <f t="shared" si="58"/>
        <v/>
      </c>
      <c r="R90" s="97" t="str">
        <f t="shared" si="58"/>
        <v/>
      </c>
      <c r="S90" s="97"/>
      <c r="T90" s="97"/>
      <c r="U90" s="97"/>
      <c r="V90" s="97"/>
      <c r="W90" s="97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321"/>
      <c r="AL90" s="279"/>
      <c r="AM90" s="305"/>
      <c r="AN90" s="308"/>
      <c r="AO90" s="311"/>
      <c r="AP90" s="311"/>
      <c r="AQ90" s="311"/>
      <c r="AR90" s="241"/>
      <c r="AS90" s="241"/>
      <c r="AT90" s="241"/>
      <c r="AU90" s="241"/>
      <c r="AV90" s="241"/>
      <c r="AW90" s="241"/>
      <c r="AX90" s="241"/>
      <c r="AY90" s="316"/>
      <c r="AZ90" s="316"/>
      <c r="BA90" s="319"/>
    </row>
    <row r="91" spans="1:53" ht="13.9" customHeight="1" x14ac:dyDescent="0.2">
      <c r="A91" s="293"/>
      <c r="B91" s="296"/>
      <c r="C91" s="299"/>
      <c r="D91" s="325"/>
      <c r="E91" s="146"/>
      <c r="F91" s="100" t="str">
        <f t="shared" ref="F91:R91" si="59">IF(F92&gt;0,"НУ","")</f>
        <v/>
      </c>
      <c r="G91" s="101" t="str">
        <f t="shared" si="59"/>
        <v/>
      </c>
      <c r="H91" s="101" t="str">
        <f t="shared" si="59"/>
        <v/>
      </c>
      <c r="I91" s="101" t="str">
        <f t="shared" si="59"/>
        <v/>
      </c>
      <c r="J91" s="101" t="str">
        <f t="shared" si="59"/>
        <v/>
      </c>
      <c r="K91" s="101" t="str">
        <f t="shared" si="59"/>
        <v/>
      </c>
      <c r="L91" s="101" t="str">
        <f t="shared" si="59"/>
        <v/>
      </c>
      <c r="M91" s="101" t="str">
        <f t="shared" si="59"/>
        <v/>
      </c>
      <c r="N91" s="101" t="str">
        <f t="shared" si="59"/>
        <v/>
      </c>
      <c r="O91" s="101" t="str">
        <f t="shared" si="59"/>
        <v/>
      </c>
      <c r="P91" s="101" t="str">
        <f t="shared" si="59"/>
        <v/>
      </c>
      <c r="Q91" s="101" t="str">
        <f t="shared" si="59"/>
        <v/>
      </c>
      <c r="R91" s="101" t="str">
        <f t="shared" si="59"/>
        <v/>
      </c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  <c r="AE91" s="101"/>
      <c r="AF91" s="101"/>
      <c r="AG91" s="101"/>
      <c r="AH91" s="101" t="str">
        <f t="shared" si="50"/>
        <v/>
      </c>
      <c r="AI91" s="101" t="str">
        <f t="shared" si="50"/>
        <v/>
      </c>
      <c r="AJ91" s="130" t="str">
        <f t="shared" si="50"/>
        <v/>
      </c>
      <c r="AK91" s="321"/>
      <c r="AL91" s="279"/>
      <c r="AM91" s="305"/>
      <c r="AN91" s="308"/>
      <c r="AO91" s="311"/>
      <c r="AP91" s="311"/>
      <c r="AQ91" s="311"/>
      <c r="AR91" s="241"/>
      <c r="AS91" s="241"/>
      <c r="AT91" s="241"/>
      <c r="AU91" s="241"/>
      <c r="AV91" s="241"/>
      <c r="AW91" s="241"/>
      <c r="AX91" s="241"/>
      <c r="AY91" s="316"/>
      <c r="AZ91" s="316"/>
      <c r="BA91" s="319"/>
    </row>
    <row r="92" spans="1:53" ht="12.75" customHeight="1" thickBot="1" x14ac:dyDescent="0.25">
      <c r="A92" s="294"/>
      <c r="B92" s="297"/>
      <c r="C92" s="300"/>
      <c r="D92" s="326"/>
      <c r="E92" s="147"/>
      <c r="F92" s="105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  <c r="AA92" s="106"/>
      <c r="AB92" s="106"/>
      <c r="AC92" s="106"/>
      <c r="AD92" s="106"/>
      <c r="AE92" s="106"/>
      <c r="AF92" s="106"/>
      <c r="AG92" s="106"/>
      <c r="AH92" s="106"/>
      <c r="AI92" s="106"/>
      <c r="AJ92" s="107"/>
      <c r="AK92" s="322"/>
      <c r="AL92" s="280"/>
      <c r="AM92" s="306"/>
      <c r="AN92" s="309"/>
      <c r="AO92" s="312"/>
      <c r="AP92" s="312"/>
      <c r="AQ92" s="312"/>
      <c r="AR92" s="242"/>
      <c r="AS92" s="242"/>
      <c r="AT92" s="242"/>
      <c r="AU92" s="242"/>
      <c r="AV92" s="242"/>
      <c r="AW92" s="242"/>
      <c r="AX92" s="242"/>
      <c r="AY92" s="317"/>
      <c r="AZ92" s="317"/>
      <c r="BA92" s="320"/>
    </row>
    <row r="93" spans="1:53" s="78" customFormat="1" ht="12" customHeight="1" x14ac:dyDescent="0.2">
      <c r="A93" s="292">
        <v>22</v>
      </c>
      <c r="B93" s="295" t="str">
        <f>IFERROR(VLOOKUP($C93,Списки!$A$1:$C$4003,2,0),"")</f>
        <v>Скицько Віолета Володимирівна</v>
      </c>
      <c r="C93" s="354" t="s">
        <v>611</v>
      </c>
      <c r="D93" s="324" t="str">
        <f>IFERROR(VLOOKUP($C93,Списки!$A$1:$C$4003,3,0),"")</f>
        <v>комірник</v>
      </c>
      <c r="E93" s="145"/>
      <c r="F93" s="92" t="s">
        <v>629</v>
      </c>
      <c r="G93" s="124" t="s">
        <v>629</v>
      </c>
      <c r="H93" s="124" t="s">
        <v>629</v>
      </c>
      <c r="I93" s="124" t="s">
        <v>629</v>
      </c>
      <c r="J93" s="124" t="s">
        <v>629</v>
      </c>
      <c r="K93" s="124" t="s">
        <v>629</v>
      </c>
      <c r="L93" s="124" t="s">
        <v>629</v>
      </c>
      <c r="M93" s="124" t="s">
        <v>629</v>
      </c>
      <c r="N93" s="124" t="s">
        <v>629</v>
      </c>
      <c r="O93" s="124" t="s">
        <v>629</v>
      </c>
      <c r="P93" s="124" t="s">
        <v>629</v>
      </c>
      <c r="Q93" s="124" t="s">
        <v>629</v>
      </c>
      <c r="R93" s="124" t="s">
        <v>629</v>
      </c>
      <c r="S93" s="124" t="s">
        <v>629</v>
      </c>
      <c r="T93" s="124" t="s">
        <v>629</v>
      </c>
      <c r="U93" s="124" t="s">
        <v>629</v>
      </c>
      <c r="V93" s="124" t="s">
        <v>629</v>
      </c>
      <c r="W93" s="124" t="s">
        <v>629</v>
      </c>
      <c r="X93" s="124" t="s">
        <v>629</v>
      </c>
      <c r="Y93" s="124" t="s">
        <v>629</v>
      </c>
      <c r="Z93" s="124" t="s">
        <v>629</v>
      </c>
      <c r="AA93" s="124" t="s">
        <v>629</v>
      </c>
      <c r="AB93" s="124" t="s">
        <v>629</v>
      </c>
      <c r="AC93" s="124" t="s">
        <v>629</v>
      </c>
      <c r="AD93" s="124" t="s">
        <v>629</v>
      </c>
      <c r="AE93" s="124" t="s">
        <v>629</v>
      </c>
      <c r="AF93" s="124" t="s">
        <v>629</v>
      </c>
      <c r="AG93" s="124" t="s">
        <v>629</v>
      </c>
      <c r="AH93" s="124"/>
      <c r="AI93" s="124"/>
      <c r="AJ93" s="125"/>
      <c r="AK93" s="321">
        <f ca="1">SUMIF($F93:$AJ96,"Р",$F94:$AJ94)</f>
        <v>0</v>
      </c>
      <c r="AL93" s="279">
        <f ca="1">SUMIF($F95:$AJ96,"НУ",$F96:$AJ96)</f>
        <v>0</v>
      </c>
      <c r="AM93" s="305">
        <f ca="1">SUMIF(F93:AJ96,"РВ",F94:AJ94)</f>
        <v>0</v>
      </c>
      <c r="AN93" s="308">
        <f ca="1">AK93+AL93+AM93</f>
        <v>0</v>
      </c>
      <c r="AO93" s="310">
        <f t="shared" ref="AO93" si="60">COUNTIF($F93:$AJ96,"=Р")</f>
        <v>0</v>
      </c>
      <c r="AP93" s="311">
        <f>COUNTIF($F93:$AJ96,"=ВВ")</f>
        <v>0</v>
      </c>
      <c r="AQ93" s="311">
        <f>COUNTIF($F93:$AJ96,"=В")</f>
        <v>0</v>
      </c>
      <c r="AR93" s="241">
        <f>COUNTIF($F93:$AJ96,"=НА")</f>
        <v>0</v>
      </c>
      <c r="AS93" s="241">
        <f>COUNTIF(F93:AJ96,"=ТН")</f>
        <v>0</v>
      </c>
      <c r="AT93" s="241">
        <f>COUNTIF($F93:$AJ96,"=ВД")</f>
        <v>0</v>
      </c>
      <c r="AU93" s="241">
        <f>COUNTIF($F93:$AJ96,"=ВП")</f>
        <v>0</v>
      </c>
      <c r="AV93" s="241">
        <f>COUNTIF($F93:$AJ96,"=ДД")</f>
        <v>28</v>
      </c>
      <c r="AW93" s="241">
        <f>COUNTIF($F93:$AJ96,"=П")</f>
        <v>0</v>
      </c>
      <c r="AX93" s="241">
        <f>COUNTIF($F93:$AJ96,"=ПР")</f>
        <v>0</v>
      </c>
      <c r="AY93" s="316">
        <f>COUNTIF($F93:$AJ96,"=І")</f>
        <v>0</v>
      </c>
      <c r="AZ93" s="316">
        <f>COUNTIF($F93:$AJ96,"=НЗ")</f>
        <v>0</v>
      </c>
      <c r="BA93" s="318">
        <f>IF(C93&gt;1,Графік!$P$36,"")</f>
        <v>160</v>
      </c>
    </row>
    <row r="94" spans="1:53" ht="15.75" customHeight="1" x14ac:dyDescent="0.2">
      <c r="A94" s="293"/>
      <c r="B94" s="296"/>
      <c r="C94" s="299"/>
      <c r="D94" s="325"/>
      <c r="E94" s="146"/>
      <c r="F94" s="96" t="str">
        <f t="shared" ref="F94:R94" si="61">IF(F93="Р",8,"")</f>
        <v/>
      </c>
      <c r="G94" s="97" t="str">
        <f t="shared" si="61"/>
        <v/>
      </c>
      <c r="H94" s="97" t="str">
        <f t="shared" si="61"/>
        <v/>
      </c>
      <c r="I94" s="97" t="str">
        <f t="shared" si="61"/>
        <v/>
      </c>
      <c r="J94" s="97" t="str">
        <f t="shared" si="61"/>
        <v/>
      </c>
      <c r="K94" s="97" t="str">
        <f t="shared" si="61"/>
        <v/>
      </c>
      <c r="L94" s="97" t="str">
        <f t="shared" si="61"/>
        <v/>
      </c>
      <c r="M94" s="97" t="str">
        <f t="shared" si="61"/>
        <v/>
      </c>
      <c r="N94" s="97" t="str">
        <f t="shared" si="61"/>
        <v/>
      </c>
      <c r="O94" s="97" t="str">
        <f t="shared" si="61"/>
        <v/>
      </c>
      <c r="P94" s="97" t="str">
        <f t="shared" si="61"/>
        <v/>
      </c>
      <c r="Q94" s="97" t="str">
        <f t="shared" si="61"/>
        <v/>
      </c>
      <c r="R94" s="97" t="str">
        <f t="shared" si="61"/>
        <v/>
      </c>
      <c r="S94" s="97"/>
      <c r="T94" s="97"/>
      <c r="U94" s="97"/>
      <c r="V94" s="97"/>
      <c r="W94" s="97"/>
      <c r="X94" s="97"/>
      <c r="Y94" s="97"/>
      <c r="Z94" s="97"/>
      <c r="AA94" s="97"/>
      <c r="AB94" s="97"/>
      <c r="AC94" s="97"/>
      <c r="AD94" s="97"/>
      <c r="AE94" s="97"/>
      <c r="AF94" s="97"/>
      <c r="AG94" s="97"/>
      <c r="AH94" s="97"/>
      <c r="AI94" s="97"/>
      <c r="AJ94" s="98"/>
      <c r="AK94" s="321"/>
      <c r="AL94" s="279"/>
      <c r="AM94" s="305"/>
      <c r="AN94" s="308"/>
      <c r="AO94" s="311"/>
      <c r="AP94" s="311"/>
      <c r="AQ94" s="311"/>
      <c r="AR94" s="241"/>
      <c r="AS94" s="241"/>
      <c r="AT94" s="241"/>
      <c r="AU94" s="241"/>
      <c r="AV94" s="241"/>
      <c r="AW94" s="241"/>
      <c r="AX94" s="241"/>
      <c r="AY94" s="316"/>
      <c r="AZ94" s="316"/>
      <c r="BA94" s="319"/>
    </row>
    <row r="95" spans="1:53" s="78" customFormat="1" ht="12" customHeight="1" x14ac:dyDescent="0.2">
      <c r="A95" s="293"/>
      <c r="B95" s="296"/>
      <c r="C95" s="299"/>
      <c r="D95" s="325"/>
      <c r="E95" s="146"/>
      <c r="F95" s="100" t="str">
        <f t="shared" ref="F95:R95" si="62">IF(F96&gt;0,"НУ","")</f>
        <v/>
      </c>
      <c r="G95" s="101" t="str">
        <f t="shared" si="62"/>
        <v/>
      </c>
      <c r="H95" s="101" t="str">
        <f t="shared" si="62"/>
        <v/>
      </c>
      <c r="I95" s="101" t="str">
        <f t="shared" si="62"/>
        <v/>
      </c>
      <c r="J95" s="101" t="str">
        <f t="shared" si="62"/>
        <v/>
      </c>
      <c r="K95" s="101" t="str">
        <f t="shared" si="62"/>
        <v/>
      </c>
      <c r="L95" s="101" t="str">
        <f t="shared" si="62"/>
        <v/>
      </c>
      <c r="M95" s="101" t="str">
        <f t="shared" si="62"/>
        <v/>
      </c>
      <c r="N95" s="101" t="str">
        <f t="shared" si="62"/>
        <v/>
      </c>
      <c r="O95" s="101" t="str">
        <f t="shared" si="62"/>
        <v/>
      </c>
      <c r="P95" s="101" t="str">
        <f t="shared" si="62"/>
        <v/>
      </c>
      <c r="Q95" s="101" t="str">
        <f t="shared" si="62"/>
        <v/>
      </c>
      <c r="R95" s="101" t="str">
        <f t="shared" si="62"/>
        <v/>
      </c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  <c r="AE95" s="101"/>
      <c r="AF95" s="101"/>
      <c r="AG95" s="101"/>
      <c r="AH95" s="101" t="str">
        <f t="shared" si="50"/>
        <v/>
      </c>
      <c r="AI95" s="101" t="str">
        <f t="shared" si="50"/>
        <v/>
      </c>
      <c r="AJ95" s="130" t="str">
        <f t="shared" si="50"/>
        <v/>
      </c>
      <c r="AK95" s="321"/>
      <c r="AL95" s="279"/>
      <c r="AM95" s="305"/>
      <c r="AN95" s="308"/>
      <c r="AO95" s="311"/>
      <c r="AP95" s="311"/>
      <c r="AQ95" s="311"/>
      <c r="AR95" s="241"/>
      <c r="AS95" s="241"/>
      <c r="AT95" s="241"/>
      <c r="AU95" s="241"/>
      <c r="AV95" s="241"/>
      <c r="AW95" s="241"/>
      <c r="AX95" s="241"/>
      <c r="AY95" s="316"/>
      <c r="AZ95" s="316"/>
      <c r="BA95" s="319"/>
    </row>
    <row r="96" spans="1:53" ht="13.5" customHeight="1" thickBot="1" x14ac:dyDescent="0.25">
      <c r="A96" s="294"/>
      <c r="B96" s="297"/>
      <c r="C96" s="300"/>
      <c r="D96" s="326"/>
      <c r="E96" s="147"/>
      <c r="F96" s="105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  <c r="AA96" s="106"/>
      <c r="AB96" s="106"/>
      <c r="AC96" s="106"/>
      <c r="AD96" s="106"/>
      <c r="AE96" s="106"/>
      <c r="AF96" s="106"/>
      <c r="AG96" s="106"/>
      <c r="AH96" s="106"/>
      <c r="AI96" s="106"/>
      <c r="AJ96" s="107"/>
      <c r="AK96" s="322"/>
      <c r="AL96" s="280"/>
      <c r="AM96" s="306"/>
      <c r="AN96" s="309"/>
      <c r="AO96" s="312"/>
      <c r="AP96" s="312"/>
      <c r="AQ96" s="312"/>
      <c r="AR96" s="242"/>
      <c r="AS96" s="242"/>
      <c r="AT96" s="242"/>
      <c r="AU96" s="242"/>
      <c r="AV96" s="242"/>
      <c r="AW96" s="242"/>
      <c r="AX96" s="242"/>
      <c r="AY96" s="317"/>
      <c r="AZ96" s="317"/>
      <c r="BA96" s="320"/>
    </row>
    <row r="97" spans="1:53" ht="12.75" customHeight="1" x14ac:dyDescent="0.2">
      <c r="A97" s="292">
        <v>23</v>
      </c>
      <c r="B97" s="295" t="str">
        <f>IFERROR(VLOOKUP($C97,Списки!$A$1:$C$4003,2,0),"")</f>
        <v>Спринчану Даніела Семенівна</v>
      </c>
      <c r="C97" s="354" t="s">
        <v>613</v>
      </c>
      <c r="D97" s="324" t="str">
        <f>IFERROR(VLOOKUP($C97,Списки!$A$1:$C$4003,3,0),"")</f>
        <v>електромонтажник-схемник</v>
      </c>
      <c r="E97" s="145"/>
      <c r="F97" s="92" t="s">
        <v>629</v>
      </c>
      <c r="G97" s="124" t="s">
        <v>629</v>
      </c>
      <c r="H97" s="124" t="s">
        <v>629</v>
      </c>
      <c r="I97" s="124" t="s">
        <v>629</v>
      </c>
      <c r="J97" s="124" t="s">
        <v>629</v>
      </c>
      <c r="K97" s="124" t="s">
        <v>629</v>
      </c>
      <c r="L97" s="124" t="s">
        <v>629</v>
      </c>
      <c r="M97" s="124" t="s">
        <v>629</v>
      </c>
      <c r="N97" s="124" t="s">
        <v>629</v>
      </c>
      <c r="O97" s="124" t="s">
        <v>629</v>
      </c>
      <c r="P97" s="124" t="s">
        <v>629</v>
      </c>
      <c r="Q97" s="124" t="s">
        <v>629</v>
      </c>
      <c r="R97" s="124" t="s">
        <v>629</v>
      </c>
      <c r="S97" s="124" t="s">
        <v>629</v>
      </c>
      <c r="T97" s="124" t="s">
        <v>629</v>
      </c>
      <c r="U97" s="124" t="s">
        <v>629</v>
      </c>
      <c r="V97" s="124" t="s">
        <v>629</v>
      </c>
      <c r="W97" s="124" t="s">
        <v>629</v>
      </c>
      <c r="X97" s="124" t="s">
        <v>629</v>
      </c>
      <c r="Y97" s="124" t="s">
        <v>629</v>
      </c>
      <c r="Z97" s="124" t="s">
        <v>629</v>
      </c>
      <c r="AA97" s="124" t="s">
        <v>629</v>
      </c>
      <c r="AB97" s="124" t="s">
        <v>629</v>
      </c>
      <c r="AC97" s="124" t="s">
        <v>629</v>
      </c>
      <c r="AD97" s="124" t="s">
        <v>629</v>
      </c>
      <c r="AE97" s="124" t="s">
        <v>629</v>
      </c>
      <c r="AF97" s="124" t="s">
        <v>629</v>
      </c>
      <c r="AG97" s="124" t="s">
        <v>629</v>
      </c>
      <c r="AH97" s="124"/>
      <c r="AI97" s="124"/>
      <c r="AJ97" s="125"/>
      <c r="AK97" s="321">
        <f ca="1">SUMIF($F97:$AJ100,"Р",$F98:$AJ98)</f>
        <v>0</v>
      </c>
      <c r="AL97" s="279">
        <f ca="1">SUMIF($F99:$AJ100,"НУ",$F100:$AJ100)</f>
        <v>0</v>
      </c>
      <c r="AM97" s="305">
        <f ca="1">SUMIF(F97:AJ100,"РВ",F98:AJ98)</f>
        <v>0</v>
      </c>
      <c r="AN97" s="308">
        <f ca="1">AK97+AL97+AM97</f>
        <v>0</v>
      </c>
      <c r="AO97" s="310">
        <f t="shared" ref="AO97" si="63">COUNTIF($F97:$AJ100,"=Р")</f>
        <v>0</v>
      </c>
      <c r="AP97" s="311">
        <f>COUNTIF($F97:$AJ100,"=ВВ")</f>
        <v>0</v>
      </c>
      <c r="AQ97" s="311">
        <f>COUNTIF($F97:$AJ100,"=В")</f>
        <v>0</v>
      </c>
      <c r="AR97" s="241">
        <f>COUNTIF($F97:$AJ100,"=НА")</f>
        <v>0</v>
      </c>
      <c r="AS97" s="241">
        <f>COUNTIF(F97:AJ100,"=ТН")</f>
        <v>0</v>
      </c>
      <c r="AT97" s="241">
        <f>COUNTIF($F97:$AJ100,"=ВД")</f>
        <v>0</v>
      </c>
      <c r="AU97" s="241">
        <f>COUNTIF($F97:$AJ100,"=ВП")</f>
        <v>0</v>
      </c>
      <c r="AV97" s="241">
        <f>COUNTIF($F97:$AJ100,"=ДД")</f>
        <v>28</v>
      </c>
      <c r="AW97" s="241">
        <f>COUNTIF($F97:$AJ100,"=П")</f>
        <v>0</v>
      </c>
      <c r="AX97" s="241">
        <f>COUNTIF($F97:$AJ100,"=ПР")</f>
        <v>0</v>
      </c>
      <c r="AY97" s="316">
        <f>COUNTIF($F97:$AJ100,"=І")</f>
        <v>0</v>
      </c>
      <c r="AZ97" s="316">
        <f>COUNTIF($F97:$AJ100,"=НЗ")</f>
        <v>0</v>
      </c>
      <c r="BA97" s="318">
        <f>IF(C97&gt;1,Графік!$P$36,"")</f>
        <v>160</v>
      </c>
    </row>
    <row r="98" spans="1:53" ht="12.75" customHeight="1" x14ac:dyDescent="0.2">
      <c r="A98" s="293"/>
      <c r="B98" s="296"/>
      <c r="C98" s="299"/>
      <c r="D98" s="325"/>
      <c r="E98" s="146"/>
      <c r="F98" s="96" t="str">
        <f t="shared" ref="F98:R98" si="64">IF(F97="Р",8,"")</f>
        <v/>
      </c>
      <c r="G98" s="97" t="str">
        <f t="shared" si="64"/>
        <v/>
      </c>
      <c r="H98" s="97" t="str">
        <f t="shared" si="64"/>
        <v/>
      </c>
      <c r="I98" s="97" t="str">
        <f t="shared" si="64"/>
        <v/>
      </c>
      <c r="J98" s="97" t="str">
        <f t="shared" si="64"/>
        <v/>
      </c>
      <c r="K98" s="97" t="str">
        <f t="shared" si="64"/>
        <v/>
      </c>
      <c r="L98" s="97" t="str">
        <f t="shared" si="64"/>
        <v/>
      </c>
      <c r="M98" s="97" t="str">
        <f t="shared" si="64"/>
        <v/>
      </c>
      <c r="N98" s="97" t="str">
        <f t="shared" si="64"/>
        <v/>
      </c>
      <c r="O98" s="97" t="str">
        <f t="shared" si="64"/>
        <v/>
      </c>
      <c r="P98" s="97" t="str">
        <f t="shared" si="64"/>
        <v/>
      </c>
      <c r="Q98" s="97" t="str">
        <f t="shared" si="64"/>
        <v/>
      </c>
      <c r="R98" s="97" t="str">
        <f t="shared" si="64"/>
        <v/>
      </c>
      <c r="S98" s="97"/>
      <c r="T98" s="97"/>
      <c r="U98" s="97"/>
      <c r="V98" s="97"/>
      <c r="W98" s="97"/>
      <c r="X98" s="97"/>
      <c r="Y98" s="97"/>
      <c r="Z98" s="97"/>
      <c r="AA98" s="97"/>
      <c r="AB98" s="97"/>
      <c r="AC98" s="97"/>
      <c r="AD98" s="97"/>
      <c r="AE98" s="97"/>
      <c r="AF98" s="97"/>
      <c r="AG98" s="97"/>
      <c r="AH98" s="97"/>
      <c r="AI98" s="97"/>
      <c r="AJ98" s="98"/>
      <c r="AK98" s="321"/>
      <c r="AL98" s="279"/>
      <c r="AM98" s="305"/>
      <c r="AN98" s="308"/>
      <c r="AO98" s="311"/>
      <c r="AP98" s="311"/>
      <c r="AQ98" s="311"/>
      <c r="AR98" s="241"/>
      <c r="AS98" s="241"/>
      <c r="AT98" s="241"/>
      <c r="AU98" s="241"/>
      <c r="AV98" s="241"/>
      <c r="AW98" s="241"/>
      <c r="AX98" s="241"/>
      <c r="AY98" s="316"/>
      <c r="AZ98" s="316"/>
      <c r="BA98" s="319"/>
    </row>
    <row r="99" spans="1:53" ht="12.75" customHeight="1" x14ac:dyDescent="0.2">
      <c r="A99" s="293"/>
      <c r="B99" s="296"/>
      <c r="C99" s="299"/>
      <c r="D99" s="325"/>
      <c r="E99" s="146"/>
      <c r="F99" s="100" t="str">
        <f t="shared" ref="F99:R99" si="65">IF(F100&gt;0,"НУ","")</f>
        <v/>
      </c>
      <c r="G99" s="101" t="str">
        <f t="shared" si="65"/>
        <v/>
      </c>
      <c r="H99" s="101" t="str">
        <f t="shared" si="65"/>
        <v/>
      </c>
      <c r="I99" s="101" t="str">
        <f t="shared" si="65"/>
        <v/>
      </c>
      <c r="J99" s="101" t="str">
        <f t="shared" si="65"/>
        <v/>
      </c>
      <c r="K99" s="101" t="str">
        <f t="shared" si="65"/>
        <v/>
      </c>
      <c r="L99" s="101" t="str">
        <f t="shared" si="65"/>
        <v/>
      </c>
      <c r="M99" s="101" t="str">
        <f t="shared" si="65"/>
        <v/>
      </c>
      <c r="N99" s="101" t="str">
        <f t="shared" si="65"/>
        <v/>
      </c>
      <c r="O99" s="101" t="str">
        <f t="shared" si="65"/>
        <v/>
      </c>
      <c r="P99" s="101" t="str">
        <f t="shared" si="65"/>
        <v/>
      </c>
      <c r="Q99" s="101" t="str">
        <f t="shared" si="65"/>
        <v/>
      </c>
      <c r="R99" s="101" t="str">
        <f t="shared" si="65"/>
        <v/>
      </c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 t="str">
        <f t="shared" si="50"/>
        <v/>
      </c>
      <c r="AI99" s="101" t="str">
        <f t="shared" si="50"/>
        <v/>
      </c>
      <c r="AJ99" s="130" t="str">
        <f t="shared" si="50"/>
        <v/>
      </c>
      <c r="AK99" s="321"/>
      <c r="AL99" s="279"/>
      <c r="AM99" s="305"/>
      <c r="AN99" s="308"/>
      <c r="AO99" s="311"/>
      <c r="AP99" s="311"/>
      <c r="AQ99" s="311"/>
      <c r="AR99" s="241"/>
      <c r="AS99" s="241"/>
      <c r="AT99" s="241"/>
      <c r="AU99" s="241"/>
      <c r="AV99" s="241"/>
      <c r="AW99" s="241"/>
      <c r="AX99" s="241"/>
      <c r="AY99" s="316"/>
      <c r="AZ99" s="316"/>
      <c r="BA99" s="319"/>
    </row>
    <row r="100" spans="1:53" ht="13.5" customHeight="1" thickBot="1" x14ac:dyDescent="0.25">
      <c r="A100" s="294"/>
      <c r="B100" s="297"/>
      <c r="C100" s="300"/>
      <c r="D100" s="326"/>
      <c r="E100" s="147"/>
      <c r="F100" s="105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  <c r="AB100" s="106"/>
      <c r="AC100" s="106"/>
      <c r="AD100" s="106"/>
      <c r="AE100" s="106"/>
      <c r="AF100" s="106"/>
      <c r="AG100" s="106"/>
      <c r="AH100" s="106"/>
      <c r="AI100" s="106"/>
      <c r="AJ100" s="107"/>
      <c r="AK100" s="322"/>
      <c r="AL100" s="280"/>
      <c r="AM100" s="306"/>
      <c r="AN100" s="309"/>
      <c r="AO100" s="312"/>
      <c r="AP100" s="312"/>
      <c r="AQ100" s="312"/>
      <c r="AR100" s="242"/>
      <c r="AS100" s="242"/>
      <c r="AT100" s="242"/>
      <c r="AU100" s="242"/>
      <c r="AV100" s="242"/>
      <c r="AW100" s="242"/>
      <c r="AX100" s="242"/>
      <c r="AY100" s="317"/>
      <c r="AZ100" s="317"/>
      <c r="BA100" s="320"/>
    </row>
    <row r="101" spans="1:53" ht="12.75" customHeight="1" x14ac:dyDescent="0.2">
      <c r="A101" s="292">
        <v>24</v>
      </c>
      <c r="B101" s="295" t="str">
        <f>IFERROR(VLOOKUP($C101,Списки!$A$1:$C$4003,2,0),"")</f>
        <v>Стрілець Мар'яна Олександрівна</v>
      </c>
      <c r="C101" s="354" t="s">
        <v>615</v>
      </c>
      <c r="D101" s="324" t="str">
        <f>IFERROR(VLOOKUP($C101,Списки!$A$1:$C$4003,3,0),"")</f>
        <v>електромонтажник-схемник</v>
      </c>
      <c r="E101" s="145"/>
      <c r="F101" s="92" t="s">
        <v>629</v>
      </c>
      <c r="G101" s="124" t="s">
        <v>629</v>
      </c>
      <c r="H101" s="124" t="s">
        <v>629</v>
      </c>
      <c r="I101" s="124" t="s">
        <v>629</v>
      </c>
      <c r="J101" s="124" t="s">
        <v>629</v>
      </c>
      <c r="K101" s="124" t="s">
        <v>629</v>
      </c>
      <c r="L101" s="124" t="s">
        <v>629</v>
      </c>
      <c r="M101" s="124" t="s">
        <v>629</v>
      </c>
      <c r="N101" s="124" t="s">
        <v>629</v>
      </c>
      <c r="O101" s="124" t="s">
        <v>629</v>
      </c>
      <c r="P101" s="124" t="s">
        <v>629</v>
      </c>
      <c r="Q101" s="124" t="s">
        <v>629</v>
      </c>
      <c r="R101" s="124" t="s">
        <v>629</v>
      </c>
      <c r="S101" s="124" t="s">
        <v>629</v>
      </c>
      <c r="T101" s="124" t="s">
        <v>629</v>
      </c>
      <c r="U101" s="124" t="s">
        <v>629</v>
      </c>
      <c r="V101" s="124" t="s">
        <v>629</v>
      </c>
      <c r="W101" s="124" t="s">
        <v>629</v>
      </c>
      <c r="X101" s="124" t="s">
        <v>629</v>
      </c>
      <c r="Y101" s="124" t="s">
        <v>629</v>
      </c>
      <c r="Z101" s="124" t="s">
        <v>629</v>
      </c>
      <c r="AA101" s="124" t="s">
        <v>629</v>
      </c>
      <c r="AB101" s="124" t="s">
        <v>629</v>
      </c>
      <c r="AC101" s="124" t="s">
        <v>629</v>
      </c>
      <c r="AD101" s="124" t="s">
        <v>629</v>
      </c>
      <c r="AE101" s="124" t="s">
        <v>629</v>
      </c>
      <c r="AF101" s="124" t="s">
        <v>629</v>
      </c>
      <c r="AG101" s="124" t="s">
        <v>629</v>
      </c>
      <c r="AH101" s="124"/>
      <c r="AI101" s="124"/>
      <c r="AJ101" s="125"/>
      <c r="AK101" s="321">
        <f ca="1">SUMIF($F101:$AJ104,"Р",$F102:$AJ102)</f>
        <v>0</v>
      </c>
      <c r="AL101" s="279">
        <f ca="1">SUMIF($F103:$AJ104,"НУ",$F104:$AJ104)</f>
        <v>0</v>
      </c>
      <c r="AM101" s="305">
        <f ca="1">SUMIF(F101:AJ104,"РВ",F102:AJ102)</f>
        <v>0</v>
      </c>
      <c r="AN101" s="308">
        <f ca="1">AK101+AL101+AM101</f>
        <v>0</v>
      </c>
      <c r="AO101" s="310">
        <f t="shared" ref="AO101" si="66">COUNTIF($F101:$AJ104,"=Р")</f>
        <v>0</v>
      </c>
      <c r="AP101" s="311">
        <f>COUNTIF($F101:$AJ104,"=ВВ")</f>
        <v>0</v>
      </c>
      <c r="AQ101" s="311">
        <f>COUNTIF($F101:$AJ104,"=В")</f>
        <v>0</v>
      </c>
      <c r="AR101" s="241">
        <f>COUNTIF($F101:$AJ104,"=НА")</f>
        <v>0</v>
      </c>
      <c r="AS101" s="241">
        <f>COUNTIF(F101:AJ104,"=ТН")</f>
        <v>0</v>
      </c>
      <c r="AT101" s="241">
        <f>COUNTIF($F101:$AJ104,"=ВД")</f>
        <v>0</v>
      </c>
      <c r="AU101" s="241">
        <f>COUNTIF($F101:$AJ104,"=ВП")</f>
        <v>0</v>
      </c>
      <c r="AV101" s="241">
        <f>COUNTIF($F101:$AJ104,"=ДД")</f>
        <v>28</v>
      </c>
      <c r="AW101" s="241">
        <f>COUNTIF($F101:$AJ104,"=П")</f>
        <v>0</v>
      </c>
      <c r="AX101" s="241">
        <f>COUNTIF($F101:$AJ104,"=ПР")</f>
        <v>0</v>
      </c>
      <c r="AY101" s="316">
        <f>COUNTIF($F101:$AJ104,"=І")</f>
        <v>0</v>
      </c>
      <c r="AZ101" s="316">
        <f>COUNTIF($F101:$AJ104,"=НЗ")</f>
        <v>0</v>
      </c>
      <c r="BA101" s="318">
        <f>IF(C101&gt;1,Графік!$P$36,"")</f>
        <v>160</v>
      </c>
    </row>
    <row r="102" spans="1:53" ht="12.75" customHeight="1" x14ac:dyDescent="0.2">
      <c r="A102" s="293"/>
      <c r="B102" s="296"/>
      <c r="C102" s="299"/>
      <c r="D102" s="325"/>
      <c r="E102" s="146"/>
      <c r="F102" s="96" t="str">
        <f t="shared" ref="F102:R102" si="67">IF(F101="Р",8,"")</f>
        <v/>
      </c>
      <c r="G102" s="97" t="str">
        <f t="shared" si="67"/>
        <v/>
      </c>
      <c r="H102" s="97" t="str">
        <f t="shared" si="67"/>
        <v/>
      </c>
      <c r="I102" s="97" t="str">
        <f t="shared" si="67"/>
        <v/>
      </c>
      <c r="J102" s="97" t="str">
        <f t="shared" si="67"/>
        <v/>
      </c>
      <c r="K102" s="97" t="str">
        <f t="shared" si="67"/>
        <v/>
      </c>
      <c r="L102" s="97" t="str">
        <f t="shared" si="67"/>
        <v/>
      </c>
      <c r="M102" s="97" t="str">
        <f t="shared" si="67"/>
        <v/>
      </c>
      <c r="N102" s="97" t="str">
        <f t="shared" si="67"/>
        <v/>
      </c>
      <c r="O102" s="97" t="str">
        <f t="shared" si="67"/>
        <v/>
      </c>
      <c r="P102" s="97" t="str">
        <f t="shared" si="67"/>
        <v/>
      </c>
      <c r="Q102" s="97" t="str">
        <f t="shared" si="67"/>
        <v/>
      </c>
      <c r="R102" s="97" t="str">
        <f t="shared" si="67"/>
        <v/>
      </c>
      <c r="S102" s="97"/>
      <c r="T102" s="97"/>
      <c r="U102" s="97"/>
      <c r="V102" s="97"/>
      <c r="W102" s="97"/>
      <c r="X102" s="97"/>
      <c r="Y102" s="97"/>
      <c r="Z102" s="97"/>
      <c r="AA102" s="97"/>
      <c r="AB102" s="97"/>
      <c r="AC102" s="97"/>
      <c r="AD102" s="97"/>
      <c r="AE102" s="97"/>
      <c r="AF102" s="97"/>
      <c r="AG102" s="97"/>
      <c r="AH102" s="97"/>
      <c r="AI102" s="97"/>
      <c r="AJ102" s="98"/>
      <c r="AK102" s="321"/>
      <c r="AL102" s="279"/>
      <c r="AM102" s="305"/>
      <c r="AN102" s="308"/>
      <c r="AO102" s="311"/>
      <c r="AP102" s="311"/>
      <c r="AQ102" s="311"/>
      <c r="AR102" s="241"/>
      <c r="AS102" s="241"/>
      <c r="AT102" s="241"/>
      <c r="AU102" s="241"/>
      <c r="AV102" s="241"/>
      <c r="AW102" s="241"/>
      <c r="AX102" s="241"/>
      <c r="AY102" s="316"/>
      <c r="AZ102" s="316"/>
      <c r="BA102" s="319"/>
    </row>
    <row r="103" spans="1:53" ht="12.75" customHeight="1" x14ac:dyDescent="0.2">
      <c r="A103" s="293"/>
      <c r="B103" s="296"/>
      <c r="C103" s="299"/>
      <c r="D103" s="325"/>
      <c r="E103" s="146"/>
      <c r="F103" s="100" t="str">
        <f t="shared" ref="F103:R103" si="68">IF(F104&gt;0,"НУ","")</f>
        <v/>
      </c>
      <c r="G103" s="101" t="str">
        <f t="shared" si="68"/>
        <v/>
      </c>
      <c r="H103" s="101" t="str">
        <f t="shared" si="68"/>
        <v/>
      </c>
      <c r="I103" s="101" t="str">
        <f t="shared" si="68"/>
        <v/>
      </c>
      <c r="J103" s="101" t="str">
        <f t="shared" si="68"/>
        <v/>
      </c>
      <c r="K103" s="101" t="str">
        <f t="shared" si="68"/>
        <v/>
      </c>
      <c r="L103" s="101" t="str">
        <f t="shared" si="68"/>
        <v/>
      </c>
      <c r="M103" s="101" t="str">
        <f t="shared" si="68"/>
        <v/>
      </c>
      <c r="N103" s="101" t="str">
        <f t="shared" si="68"/>
        <v/>
      </c>
      <c r="O103" s="101" t="str">
        <f t="shared" si="68"/>
        <v/>
      </c>
      <c r="P103" s="101" t="str">
        <f t="shared" si="68"/>
        <v/>
      </c>
      <c r="Q103" s="101" t="str">
        <f t="shared" si="68"/>
        <v/>
      </c>
      <c r="R103" s="101" t="str">
        <f t="shared" si="68"/>
        <v/>
      </c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1"/>
      <c r="AG103" s="101"/>
      <c r="AH103" s="101" t="str">
        <f t="shared" si="50"/>
        <v/>
      </c>
      <c r="AI103" s="101" t="str">
        <f t="shared" si="50"/>
        <v/>
      </c>
      <c r="AJ103" s="130" t="str">
        <f t="shared" si="50"/>
        <v/>
      </c>
      <c r="AK103" s="321"/>
      <c r="AL103" s="279"/>
      <c r="AM103" s="305"/>
      <c r="AN103" s="308"/>
      <c r="AO103" s="311"/>
      <c r="AP103" s="311"/>
      <c r="AQ103" s="311"/>
      <c r="AR103" s="241"/>
      <c r="AS103" s="241"/>
      <c r="AT103" s="241"/>
      <c r="AU103" s="241"/>
      <c r="AV103" s="241"/>
      <c r="AW103" s="241"/>
      <c r="AX103" s="241"/>
      <c r="AY103" s="316"/>
      <c r="AZ103" s="316"/>
      <c r="BA103" s="319"/>
    </row>
    <row r="104" spans="1:53" ht="13.5" customHeight="1" thickBot="1" x14ac:dyDescent="0.25">
      <c r="A104" s="294"/>
      <c r="B104" s="297"/>
      <c r="C104" s="300"/>
      <c r="D104" s="326"/>
      <c r="E104" s="147"/>
      <c r="F104" s="105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  <c r="AC104" s="106"/>
      <c r="AD104" s="106"/>
      <c r="AE104" s="106"/>
      <c r="AF104" s="106"/>
      <c r="AG104" s="106"/>
      <c r="AH104" s="106"/>
      <c r="AI104" s="106"/>
      <c r="AJ104" s="107"/>
      <c r="AK104" s="322"/>
      <c r="AL104" s="280"/>
      <c r="AM104" s="306"/>
      <c r="AN104" s="309"/>
      <c r="AO104" s="312"/>
      <c r="AP104" s="312"/>
      <c r="AQ104" s="312"/>
      <c r="AR104" s="242"/>
      <c r="AS104" s="242"/>
      <c r="AT104" s="242"/>
      <c r="AU104" s="242"/>
      <c r="AV104" s="242"/>
      <c r="AW104" s="242"/>
      <c r="AX104" s="242"/>
      <c r="AY104" s="317"/>
      <c r="AZ104" s="317"/>
      <c r="BA104" s="320"/>
    </row>
    <row r="105" spans="1:53" ht="12.75" customHeight="1" x14ac:dyDescent="0.2">
      <c r="A105" s="292">
        <v>25</v>
      </c>
      <c r="B105" s="295" t="str">
        <f>IFERROR(VLOOKUP($C105,Списки!$A$1:$C$4003,2,0),"")</f>
        <v>Тимофті Лівія Василівна</v>
      </c>
      <c r="C105" s="354" t="s">
        <v>617</v>
      </c>
      <c r="D105" s="324" t="str">
        <f>IFERROR(VLOOKUP($C105,Списки!$A$1:$C$4003,3,0),"")</f>
        <v>електромонтажник-схемник</v>
      </c>
      <c r="E105" s="145"/>
      <c r="F105" s="92" t="s">
        <v>629</v>
      </c>
      <c r="G105" s="124" t="s">
        <v>629</v>
      </c>
      <c r="H105" s="124" t="s">
        <v>629</v>
      </c>
      <c r="I105" s="124" t="s">
        <v>629</v>
      </c>
      <c r="J105" s="124" t="s">
        <v>629</v>
      </c>
      <c r="K105" s="124" t="s">
        <v>629</v>
      </c>
      <c r="L105" s="124" t="s">
        <v>629</v>
      </c>
      <c r="M105" s="124" t="s">
        <v>629</v>
      </c>
      <c r="N105" s="124" t="s">
        <v>629</v>
      </c>
      <c r="O105" s="124" t="s">
        <v>629</v>
      </c>
      <c r="P105" s="124" t="s">
        <v>629</v>
      </c>
      <c r="Q105" s="124" t="s">
        <v>629</v>
      </c>
      <c r="R105" s="124" t="s">
        <v>629</v>
      </c>
      <c r="S105" s="124" t="s">
        <v>629</v>
      </c>
      <c r="T105" s="124" t="s">
        <v>629</v>
      </c>
      <c r="U105" s="124" t="s">
        <v>629</v>
      </c>
      <c r="V105" s="124" t="s">
        <v>629</v>
      </c>
      <c r="W105" s="124" t="s">
        <v>629</v>
      </c>
      <c r="X105" s="124" t="s">
        <v>629</v>
      </c>
      <c r="Y105" s="124" t="s">
        <v>629</v>
      </c>
      <c r="Z105" s="124" t="s">
        <v>629</v>
      </c>
      <c r="AA105" s="124" t="s">
        <v>629</v>
      </c>
      <c r="AB105" s="124" t="s">
        <v>629</v>
      </c>
      <c r="AC105" s="124" t="s">
        <v>629</v>
      </c>
      <c r="AD105" s="124" t="s">
        <v>629</v>
      </c>
      <c r="AE105" s="124" t="s">
        <v>629</v>
      </c>
      <c r="AF105" s="124" t="s">
        <v>629</v>
      </c>
      <c r="AG105" s="124" t="s">
        <v>629</v>
      </c>
      <c r="AH105" s="124"/>
      <c r="AI105" s="124"/>
      <c r="AJ105" s="125"/>
      <c r="AK105" s="321">
        <f ca="1">SUMIF($F105:$AJ108,"Р",$F106:$AJ106)</f>
        <v>0</v>
      </c>
      <c r="AL105" s="279">
        <f ca="1">SUMIF($F107:$AJ108,"НУ",$F108:$AJ108)</f>
        <v>0</v>
      </c>
      <c r="AM105" s="305">
        <f ca="1">SUMIF(F105:AJ108,"РВ",F106:AJ106)</f>
        <v>0</v>
      </c>
      <c r="AN105" s="308">
        <f ca="1">AK105+AL105+AM105</f>
        <v>0</v>
      </c>
      <c r="AO105" s="310">
        <f t="shared" ref="AO105" si="69">COUNTIF($F105:$AJ108,"=Р")</f>
        <v>0</v>
      </c>
      <c r="AP105" s="311">
        <f>COUNTIF($F105:$AJ108,"=ВВ")</f>
        <v>0</v>
      </c>
      <c r="AQ105" s="311">
        <f>COUNTIF($F105:$AJ108,"=В")</f>
        <v>0</v>
      </c>
      <c r="AR105" s="241">
        <f>COUNTIF($F105:$AJ108,"=НА")</f>
        <v>0</v>
      </c>
      <c r="AS105" s="241">
        <f>COUNTIF(F105:AJ108,"=ТН")</f>
        <v>0</v>
      </c>
      <c r="AT105" s="241">
        <f>COUNTIF($F105:$AJ108,"=ВД")</f>
        <v>0</v>
      </c>
      <c r="AU105" s="241">
        <f>COUNTIF($F105:$AJ108,"=ВП")</f>
        <v>0</v>
      </c>
      <c r="AV105" s="241">
        <f>COUNTIF($F105:$AJ108,"=ДД")</f>
        <v>28</v>
      </c>
      <c r="AW105" s="241">
        <f>COUNTIF($F105:$AJ108,"=П")</f>
        <v>0</v>
      </c>
      <c r="AX105" s="241">
        <f>COUNTIF($F105:$AJ108,"=ПР")</f>
        <v>0</v>
      </c>
      <c r="AY105" s="316">
        <f>COUNTIF($F105:$AJ108,"=І")</f>
        <v>0</v>
      </c>
      <c r="AZ105" s="316">
        <f>COUNTIF($F105:$AJ108,"=НЗ")</f>
        <v>0</v>
      </c>
      <c r="BA105" s="318">
        <f>IF(C105&gt;1,Графік!$P$36,"")</f>
        <v>160</v>
      </c>
    </row>
    <row r="106" spans="1:53" ht="12.75" customHeight="1" x14ac:dyDescent="0.2">
      <c r="A106" s="293"/>
      <c r="B106" s="296"/>
      <c r="C106" s="299"/>
      <c r="D106" s="325"/>
      <c r="E106" s="146"/>
      <c r="F106" s="96" t="str">
        <f t="shared" ref="F106:R106" si="70">IF(F105="Р",8,"")</f>
        <v/>
      </c>
      <c r="G106" s="97" t="str">
        <f t="shared" si="70"/>
        <v/>
      </c>
      <c r="H106" s="97" t="str">
        <f t="shared" si="70"/>
        <v/>
      </c>
      <c r="I106" s="97" t="str">
        <f t="shared" si="70"/>
        <v/>
      </c>
      <c r="J106" s="97" t="str">
        <f t="shared" si="70"/>
        <v/>
      </c>
      <c r="K106" s="97" t="str">
        <f t="shared" si="70"/>
        <v/>
      </c>
      <c r="L106" s="97" t="str">
        <f t="shared" si="70"/>
        <v/>
      </c>
      <c r="M106" s="97" t="str">
        <f t="shared" si="70"/>
        <v/>
      </c>
      <c r="N106" s="97" t="str">
        <f t="shared" si="70"/>
        <v/>
      </c>
      <c r="O106" s="97" t="str">
        <f t="shared" si="70"/>
        <v/>
      </c>
      <c r="P106" s="97" t="str">
        <f t="shared" si="70"/>
        <v/>
      </c>
      <c r="Q106" s="97" t="str">
        <f t="shared" si="70"/>
        <v/>
      </c>
      <c r="R106" s="97" t="str">
        <f t="shared" si="70"/>
        <v/>
      </c>
      <c r="S106" s="97"/>
      <c r="T106" s="97"/>
      <c r="U106" s="97"/>
      <c r="V106" s="97"/>
      <c r="W106" s="97"/>
      <c r="X106" s="97"/>
      <c r="Y106" s="97"/>
      <c r="Z106" s="97"/>
      <c r="AA106" s="97"/>
      <c r="AB106" s="97"/>
      <c r="AC106" s="97"/>
      <c r="AD106" s="97"/>
      <c r="AE106" s="97"/>
      <c r="AF106" s="97"/>
      <c r="AG106" s="97"/>
      <c r="AH106" s="97"/>
      <c r="AI106" s="97"/>
      <c r="AJ106" s="98"/>
      <c r="AK106" s="321"/>
      <c r="AL106" s="279"/>
      <c r="AM106" s="305"/>
      <c r="AN106" s="308"/>
      <c r="AO106" s="311"/>
      <c r="AP106" s="311"/>
      <c r="AQ106" s="311"/>
      <c r="AR106" s="241"/>
      <c r="AS106" s="241"/>
      <c r="AT106" s="241"/>
      <c r="AU106" s="241"/>
      <c r="AV106" s="241"/>
      <c r="AW106" s="241"/>
      <c r="AX106" s="241"/>
      <c r="AY106" s="316"/>
      <c r="AZ106" s="316"/>
      <c r="BA106" s="319"/>
    </row>
    <row r="107" spans="1:53" ht="12.75" customHeight="1" x14ac:dyDescent="0.2">
      <c r="A107" s="293"/>
      <c r="B107" s="296"/>
      <c r="C107" s="299"/>
      <c r="D107" s="325"/>
      <c r="E107" s="146"/>
      <c r="F107" s="100" t="str">
        <f t="shared" ref="F107:R107" si="71">IF(F108&gt;0,"НУ","")</f>
        <v/>
      </c>
      <c r="G107" s="101" t="str">
        <f t="shared" si="71"/>
        <v/>
      </c>
      <c r="H107" s="101" t="str">
        <f t="shared" si="71"/>
        <v/>
      </c>
      <c r="I107" s="101" t="str">
        <f t="shared" si="71"/>
        <v/>
      </c>
      <c r="J107" s="101" t="str">
        <f t="shared" si="71"/>
        <v/>
      </c>
      <c r="K107" s="101" t="str">
        <f t="shared" si="71"/>
        <v/>
      </c>
      <c r="L107" s="101" t="str">
        <f t="shared" si="71"/>
        <v/>
      </c>
      <c r="M107" s="101" t="str">
        <f t="shared" si="71"/>
        <v/>
      </c>
      <c r="N107" s="101" t="str">
        <f t="shared" si="71"/>
        <v/>
      </c>
      <c r="O107" s="101" t="str">
        <f t="shared" si="71"/>
        <v/>
      </c>
      <c r="P107" s="101" t="str">
        <f t="shared" si="71"/>
        <v/>
      </c>
      <c r="Q107" s="101" t="str">
        <f t="shared" si="71"/>
        <v/>
      </c>
      <c r="R107" s="101" t="str">
        <f t="shared" si="71"/>
        <v/>
      </c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101"/>
      <c r="AH107" s="101" t="str">
        <f t="shared" si="50"/>
        <v/>
      </c>
      <c r="AI107" s="101" t="str">
        <f t="shared" si="50"/>
        <v/>
      </c>
      <c r="AJ107" s="130" t="str">
        <f t="shared" si="50"/>
        <v/>
      </c>
      <c r="AK107" s="321"/>
      <c r="AL107" s="279"/>
      <c r="AM107" s="305"/>
      <c r="AN107" s="308"/>
      <c r="AO107" s="311"/>
      <c r="AP107" s="311"/>
      <c r="AQ107" s="311"/>
      <c r="AR107" s="241"/>
      <c r="AS107" s="241"/>
      <c r="AT107" s="241"/>
      <c r="AU107" s="241"/>
      <c r="AV107" s="241"/>
      <c r="AW107" s="241"/>
      <c r="AX107" s="241"/>
      <c r="AY107" s="316"/>
      <c r="AZ107" s="316"/>
      <c r="BA107" s="319"/>
    </row>
    <row r="108" spans="1:53" ht="13.5" customHeight="1" thickBot="1" x14ac:dyDescent="0.25">
      <c r="A108" s="294"/>
      <c r="B108" s="297"/>
      <c r="C108" s="300"/>
      <c r="D108" s="326"/>
      <c r="E108" s="147"/>
      <c r="F108" s="105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  <c r="AB108" s="106"/>
      <c r="AC108" s="106"/>
      <c r="AD108" s="106"/>
      <c r="AE108" s="106"/>
      <c r="AF108" s="106"/>
      <c r="AG108" s="106"/>
      <c r="AH108" s="106"/>
      <c r="AI108" s="106"/>
      <c r="AJ108" s="107"/>
      <c r="AK108" s="322"/>
      <c r="AL108" s="280"/>
      <c r="AM108" s="306"/>
      <c r="AN108" s="309"/>
      <c r="AO108" s="312"/>
      <c r="AP108" s="312"/>
      <c r="AQ108" s="312"/>
      <c r="AR108" s="242"/>
      <c r="AS108" s="242"/>
      <c r="AT108" s="242"/>
      <c r="AU108" s="242"/>
      <c r="AV108" s="242"/>
      <c r="AW108" s="242"/>
      <c r="AX108" s="242"/>
      <c r="AY108" s="317"/>
      <c r="AZ108" s="317"/>
      <c r="BA108" s="320"/>
    </row>
    <row r="109" spans="1:53" ht="12.75" customHeight="1" x14ac:dyDescent="0.2">
      <c r="A109" s="292">
        <v>26</v>
      </c>
      <c r="B109" s="295" t="str">
        <f>IFERROR(VLOOKUP($C109,Списки!$A$1:$C$4003,2,0),"")</f>
        <v>Факас Марина Михайлівна</v>
      </c>
      <c r="C109" s="354" t="s">
        <v>619</v>
      </c>
      <c r="D109" s="324" t="str">
        <f>IFERROR(VLOOKUP($C109,Списки!$A$1:$C$4003,3,0),"")</f>
        <v>електромонтажник-схемник</v>
      </c>
      <c r="E109" s="145"/>
      <c r="F109" s="92" t="s">
        <v>629</v>
      </c>
      <c r="G109" s="124" t="s">
        <v>629</v>
      </c>
      <c r="H109" s="124" t="s">
        <v>629</v>
      </c>
      <c r="I109" s="124" t="s">
        <v>629</v>
      </c>
      <c r="J109" s="124" t="s">
        <v>629</v>
      </c>
      <c r="K109" s="124" t="s">
        <v>629</v>
      </c>
      <c r="L109" s="124" t="s">
        <v>629</v>
      </c>
      <c r="M109" s="124" t="s">
        <v>629</v>
      </c>
      <c r="N109" s="124" t="s">
        <v>629</v>
      </c>
      <c r="O109" s="124" t="s">
        <v>629</v>
      </c>
      <c r="P109" s="124" t="s">
        <v>629</v>
      </c>
      <c r="Q109" s="124" t="s">
        <v>629</v>
      </c>
      <c r="R109" s="124" t="s">
        <v>629</v>
      </c>
      <c r="S109" s="124" t="s">
        <v>629</v>
      </c>
      <c r="T109" s="124" t="s">
        <v>629</v>
      </c>
      <c r="U109" s="124" t="s">
        <v>629</v>
      </c>
      <c r="V109" s="124" t="s">
        <v>629</v>
      </c>
      <c r="W109" s="124" t="s">
        <v>629</v>
      </c>
      <c r="X109" s="124" t="s">
        <v>629</v>
      </c>
      <c r="Y109" s="124" t="s">
        <v>629</v>
      </c>
      <c r="Z109" s="124" t="s">
        <v>629</v>
      </c>
      <c r="AA109" s="124" t="s">
        <v>629</v>
      </c>
      <c r="AB109" s="124" t="s">
        <v>629</v>
      </c>
      <c r="AC109" s="124" t="s">
        <v>629</v>
      </c>
      <c r="AD109" s="124" t="s">
        <v>629</v>
      </c>
      <c r="AE109" s="124" t="s">
        <v>629</v>
      </c>
      <c r="AF109" s="124" t="s">
        <v>629</v>
      </c>
      <c r="AG109" s="124" t="s">
        <v>629</v>
      </c>
      <c r="AH109" s="124"/>
      <c r="AI109" s="124"/>
      <c r="AJ109" s="125"/>
      <c r="AK109" s="321">
        <f ca="1">SUMIF($F109:$AJ112,"Р",$F110:$AJ110)</f>
        <v>0</v>
      </c>
      <c r="AL109" s="279">
        <f ca="1">SUMIF($F111:$AJ112,"НУ",$F112:$AJ112)</f>
        <v>0</v>
      </c>
      <c r="AM109" s="305">
        <f ca="1">SUMIF(F109:AJ112,"РВ",F110:AJ110)</f>
        <v>0</v>
      </c>
      <c r="AN109" s="308">
        <f ca="1">AK109+AL109+AM109</f>
        <v>0</v>
      </c>
      <c r="AO109" s="310">
        <f t="shared" ref="AO109" si="72">COUNTIF($F109:$AJ112,"=Р")</f>
        <v>0</v>
      </c>
      <c r="AP109" s="311">
        <f>COUNTIF($F109:$AJ112,"=ВВ")</f>
        <v>0</v>
      </c>
      <c r="AQ109" s="311">
        <f>COUNTIF($F109:$AJ112,"=В")</f>
        <v>0</v>
      </c>
      <c r="AR109" s="241">
        <f>COUNTIF($F109:$AJ112,"=НА")</f>
        <v>0</v>
      </c>
      <c r="AS109" s="241">
        <f>COUNTIF(F109:AJ112,"=ТН")</f>
        <v>0</v>
      </c>
      <c r="AT109" s="241">
        <f>COUNTIF($F109:$AJ112,"=ВД")</f>
        <v>0</v>
      </c>
      <c r="AU109" s="241">
        <f>COUNTIF($F109:$AJ112,"=ВП")</f>
        <v>0</v>
      </c>
      <c r="AV109" s="241">
        <f>COUNTIF($F109:$AJ112,"=ДД")</f>
        <v>28</v>
      </c>
      <c r="AW109" s="241">
        <f>COUNTIF($F109:$AJ112,"=П")</f>
        <v>0</v>
      </c>
      <c r="AX109" s="241">
        <f>COUNTIF($F109:$AJ112,"=ПР")</f>
        <v>0</v>
      </c>
      <c r="AY109" s="316">
        <f>COUNTIF($F109:$AJ112,"=І")</f>
        <v>0</v>
      </c>
      <c r="AZ109" s="316">
        <f>COUNTIF($F109:$AJ112,"=НЗ")</f>
        <v>0</v>
      </c>
      <c r="BA109" s="318">
        <f>IF(C109&gt;1,Графік!$P$36,"")</f>
        <v>160</v>
      </c>
    </row>
    <row r="110" spans="1:53" ht="12.75" customHeight="1" x14ac:dyDescent="0.2">
      <c r="A110" s="293"/>
      <c r="B110" s="296"/>
      <c r="C110" s="299"/>
      <c r="D110" s="325"/>
      <c r="E110" s="146"/>
      <c r="F110" s="96" t="str">
        <f t="shared" ref="F110:R110" si="73">IF(F109="Р",8,"")</f>
        <v/>
      </c>
      <c r="G110" s="97" t="str">
        <f t="shared" si="73"/>
        <v/>
      </c>
      <c r="H110" s="97" t="str">
        <f t="shared" si="73"/>
        <v/>
      </c>
      <c r="I110" s="97" t="str">
        <f t="shared" si="73"/>
        <v/>
      </c>
      <c r="J110" s="97" t="str">
        <f t="shared" si="73"/>
        <v/>
      </c>
      <c r="K110" s="97" t="str">
        <f t="shared" si="73"/>
        <v/>
      </c>
      <c r="L110" s="97" t="str">
        <f t="shared" si="73"/>
        <v/>
      </c>
      <c r="M110" s="97" t="str">
        <f t="shared" si="73"/>
        <v/>
      </c>
      <c r="N110" s="97" t="str">
        <f t="shared" si="73"/>
        <v/>
      </c>
      <c r="O110" s="97" t="str">
        <f t="shared" si="73"/>
        <v/>
      </c>
      <c r="P110" s="97" t="str">
        <f t="shared" si="73"/>
        <v/>
      </c>
      <c r="Q110" s="97" t="str">
        <f t="shared" si="73"/>
        <v/>
      </c>
      <c r="R110" s="97" t="str">
        <f t="shared" si="73"/>
        <v/>
      </c>
      <c r="S110" s="97"/>
      <c r="T110" s="97"/>
      <c r="U110" s="97"/>
      <c r="V110" s="97"/>
      <c r="W110" s="97"/>
      <c r="X110" s="97"/>
      <c r="Y110" s="97"/>
      <c r="Z110" s="97"/>
      <c r="AA110" s="97"/>
      <c r="AB110" s="97"/>
      <c r="AC110" s="97"/>
      <c r="AD110" s="97"/>
      <c r="AE110" s="97"/>
      <c r="AF110" s="97"/>
      <c r="AG110" s="97"/>
      <c r="AH110" s="97"/>
      <c r="AI110" s="97"/>
      <c r="AJ110" s="98"/>
      <c r="AK110" s="321"/>
      <c r="AL110" s="279"/>
      <c r="AM110" s="305"/>
      <c r="AN110" s="308"/>
      <c r="AO110" s="311"/>
      <c r="AP110" s="311"/>
      <c r="AQ110" s="311"/>
      <c r="AR110" s="241"/>
      <c r="AS110" s="241"/>
      <c r="AT110" s="241"/>
      <c r="AU110" s="241"/>
      <c r="AV110" s="241"/>
      <c r="AW110" s="241"/>
      <c r="AX110" s="241"/>
      <c r="AY110" s="316"/>
      <c r="AZ110" s="316"/>
      <c r="BA110" s="319"/>
    </row>
    <row r="111" spans="1:53" ht="12.75" customHeight="1" x14ac:dyDescent="0.2">
      <c r="A111" s="293"/>
      <c r="B111" s="296"/>
      <c r="C111" s="299"/>
      <c r="D111" s="325"/>
      <c r="E111" s="146"/>
      <c r="F111" s="100" t="str">
        <f t="shared" ref="F111:R111" si="74">IF(F112&gt;0,"НУ","")</f>
        <v/>
      </c>
      <c r="G111" s="101" t="str">
        <f t="shared" si="74"/>
        <v/>
      </c>
      <c r="H111" s="101" t="str">
        <f t="shared" si="74"/>
        <v/>
      </c>
      <c r="I111" s="101" t="str">
        <f t="shared" si="74"/>
        <v/>
      </c>
      <c r="J111" s="101" t="str">
        <f t="shared" si="74"/>
        <v/>
      </c>
      <c r="K111" s="101" t="str">
        <f t="shared" si="74"/>
        <v/>
      </c>
      <c r="L111" s="101" t="str">
        <f t="shared" si="74"/>
        <v/>
      </c>
      <c r="M111" s="101" t="str">
        <f t="shared" si="74"/>
        <v/>
      </c>
      <c r="N111" s="101" t="str">
        <f t="shared" si="74"/>
        <v/>
      </c>
      <c r="O111" s="101" t="str">
        <f t="shared" si="74"/>
        <v/>
      </c>
      <c r="P111" s="101" t="str">
        <f t="shared" si="74"/>
        <v/>
      </c>
      <c r="Q111" s="101" t="str">
        <f t="shared" si="74"/>
        <v/>
      </c>
      <c r="R111" s="101" t="str">
        <f t="shared" si="74"/>
        <v/>
      </c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101"/>
      <c r="AF111" s="101"/>
      <c r="AG111" s="101"/>
      <c r="AH111" s="101" t="str">
        <f t="shared" si="50"/>
        <v/>
      </c>
      <c r="AI111" s="101" t="str">
        <f t="shared" si="50"/>
        <v/>
      </c>
      <c r="AJ111" s="130" t="str">
        <f t="shared" si="50"/>
        <v/>
      </c>
      <c r="AK111" s="321"/>
      <c r="AL111" s="279"/>
      <c r="AM111" s="305"/>
      <c r="AN111" s="308"/>
      <c r="AO111" s="311"/>
      <c r="AP111" s="311"/>
      <c r="AQ111" s="311"/>
      <c r="AR111" s="241"/>
      <c r="AS111" s="241"/>
      <c r="AT111" s="241"/>
      <c r="AU111" s="241"/>
      <c r="AV111" s="241"/>
      <c r="AW111" s="241"/>
      <c r="AX111" s="241"/>
      <c r="AY111" s="316"/>
      <c r="AZ111" s="316"/>
      <c r="BA111" s="319"/>
    </row>
    <row r="112" spans="1:53" ht="13.5" customHeight="1" thickBot="1" x14ac:dyDescent="0.25">
      <c r="A112" s="294"/>
      <c r="B112" s="297"/>
      <c r="C112" s="300"/>
      <c r="D112" s="326"/>
      <c r="E112" s="147"/>
      <c r="F112" s="105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  <c r="AA112" s="106"/>
      <c r="AB112" s="106"/>
      <c r="AC112" s="106"/>
      <c r="AD112" s="106"/>
      <c r="AE112" s="106"/>
      <c r="AF112" s="106"/>
      <c r="AG112" s="106"/>
      <c r="AH112" s="106"/>
      <c r="AI112" s="106"/>
      <c r="AJ112" s="107"/>
      <c r="AK112" s="322"/>
      <c r="AL112" s="280"/>
      <c r="AM112" s="306"/>
      <c r="AN112" s="309"/>
      <c r="AO112" s="312"/>
      <c r="AP112" s="312"/>
      <c r="AQ112" s="312"/>
      <c r="AR112" s="242"/>
      <c r="AS112" s="242"/>
      <c r="AT112" s="242"/>
      <c r="AU112" s="242"/>
      <c r="AV112" s="242"/>
      <c r="AW112" s="242"/>
      <c r="AX112" s="242"/>
      <c r="AY112" s="317"/>
      <c r="AZ112" s="317"/>
      <c r="BA112" s="320"/>
    </row>
    <row r="113" spans="1:53" ht="12.75" customHeight="1" x14ac:dyDescent="0.2">
      <c r="A113" s="292">
        <v>27</v>
      </c>
      <c r="B113" s="295" t="str">
        <f>IFERROR(VLOOKUP($C113,Списки!$A$1:$C$4003,2,0),"")</f>
        <v>Хоменко Тетяна Юріївна</v>
      </c>
      <c r="C113" s="354" t="s">
        <v>621</v>
      </c>
      <c r="D113" s="324" t="str">
        <f>IFERROR(VLOOKUP($C113,Списки!$A$1:$C$4003,3,0),"")</f>
        <v>оператор</v>
      </c>
      <c r="E113" s="145"/>
      <c r="F113" s="92" t="s">
        <v>629</v>
      </c>
      <c r="G113" s="124" t="s">
        <v>629</v>
      </c>
      <c r="H113" s="124" t="s">
        <v>629</v>
      </c>
      <c r="I113" s="124" t="s">
        <v>629</v>
      </c>
      <c r="J113" s="124" t="s">
        <v>629</v>
      </c>
      <c r="K113" s="124" t="s">
        <v>629</v>
      </c>
      <c r="L113" s="124" t="s">
        <v>629</v>
      </c>
      <c r="M113" s="124" t="s">
        <v>629</v>
      </c>
      <c r="N113" s="124" t="s">
        <v>629</v>
      </c>
      <c r="O113" s="124" t="s">
        <v>629</v>
      </c>
      <c r="P113" s="124" t="s">
        <v>629</v>
      </c>
      <c r="Q113" s="124" t="s">
        <v>629</v>
      </c>
      <c r="R113" s="124" t="s">
        <v>629</v>
      </c>
      <c r="S113" s="124" t="s">
        <v>629</v>
      </c>
      <c r="T113" s="124" t="s">
        <v>629</v>
      </c>
      <c r="U113" s="124" t="s">
        <v>629</v>
      </c>
      <c r="V113" s="124" t="s">
        <v>629</v>
      </c>
      <c r="W113" s="124" t="s">
        <v>629</v>
      </c>
      <c r="X113" s="124" t="s">
        <v>629</v>
      </c>
      <c r="Y113" s="124" t="s">
        <v>629</v>
      </c>
      <c r="Z113" s="124" t="s">
        <v>629</v>
      </c>
      <c r="AA113" s="124" t="s">
        <v>629</v>
      </c>
      <c r="AB113" s="124" t="s">
        <v>629</v>
      </c>
      <c r="AC113" s="124" t="s">
        <v>629</v>
      </c>
      <c r="AD113" s="124" t="s">
        <v>629</v>
      </c>
      <c r="AE113" s="124" t="s">
        <v>629</v>
      </c>
      <c r="AF113" s="124" t="s">
        <v>629</v>
      </c>
      <c r="AG113" s="124" t="s">
        <v>629</v>
      </c>
      <c r="AH113" s="124"/>
      <c r="AI113" s="124"/>
      <c r="AJ113" s="125"/>
      <c r="AK113" s="321">
        <f ca="1">SUMIF($F113:$AJ116,"Р",$F114:$AJ114)</f>
        <v>0</v>
      </c>
      <c r="AL113" s="279">
        <f ca="1">SUMIF($F115:$AJ116,"НУ",$F116:$AJ116)</f>
        <v>0</v>
      </c>
      <c r="AM113" s="305">
        <f ca="1">SUMIF(F113:AJ116,"РВ",F114:AJ114)</f>
        <v>0</v>
      </c>
      <c r="AN113" s="308">
        <f ca="1">AK113+AL113+AM113</f>
        <v>0</v>
      </c>
      <c r="AO113" s="310">
        <f t="shared" ref="AO113" si="75">COUNTIF($F113:$AJ116,"=Р")</f>
        <v>0</v>
      </c>
      <c r="AP113" s="311">
        <f>COUNTIF($F113:$AJ116,"=ВВ")</f>
        <v>0</v>
      </c>
      <c r="AQ113" s="311">
        <f>COUNTIF($F113:$AJ116,"=В")</f>
        <v>0</v>
      </c>
      <c r="AR113" s="241">
        <f>COUNTIF($F113:$AJ116,"=НА")</f>
        <v>0</v>
      </c>
      <c r="AS113" s="241">
        <f>COUNTIF(F113:AJ116,"=ТН")</f>
        <v>0</v>
      </c>
      <c r="AT113" s="241">
        <f>COUNTIF($F113:$AJ116,"=ВД")</f>
        <v>0</v>
      </c>
      <c r="AU113" s="241">
        <f>COUNTIF($F113:$AJ116,"=ВП")</f>
        <v>0</v>
      </c>
      <c r="AV113" s="241">
        <f>COUNTIF($F113:$AJ116,"=ДД")</f>
        <v>28</v>
      </c>
      <c r="AW113" s="241">
        <f>COUNTIF($F113:$AJ116,"=П")</f>
        <v>0</v>
      </c>
      <c r="AX113" s="241">
        <f>COUNTIF($F113:$AJ116,"=ПР")</f>
        <v>0</v>
      </c>
      <c r="AY113" s="316">
        <f>COUNTIF($F113:$AJ116,"=І")</f>
        <v>0</v>
      </c>
      <c r="AZ113" s="316">
        <f>COUNTIF($F113:$AJ116,"=НЗ")</f>
        <v>0</v>
      </c>
      <c r="BA113" s="318">
        <f>IF(C113&gt;1,Графік!$P$36,"")</f>
        <v>160</v>
      </c>
    </row>
    <row r="114" spans="1:53" ht="12.75" customHeight="1" x14ac:dyDescent="0.2">
      <c r="A114" s="293"/>
      <c r="B114" s="296"/>
      <c r="C114" s="299"/>
      <c r="D114" s="325"/>
      <c r="E114" s="146"/>
      <c r="F114" s="96" t="str">
        <f t="shared" ref="F114:R114" si="76">IF(F113="Р",8,"")</f>
        <v/>
      </c>
      <c r="G114" s="97" t="str">
        <f t="shared" si="76"/>
        <v/>
      </c>
      <c r="H114" s="97" t="str">
        <f t="shared" si="76"/>
        <v/>
      </c>
      <c r="I114" s="97" t="str">
        <f t="shared" si="76"/>
        <v/>
      </c>
      <c r="J114" s="97" t="str">
        <f t="shared" si="76"/>
        <v/>
      </c>
      <c r="K114" s="97" t="str">
        <f t="shared" si="76"/>
        <v/>
      </c>
      <c r="L114" s="97" t="str">
        <f t="shared" si="76"/>
        <v/>
      </c>
      <c r="M114" s="97" t="str">
        <f t="shared" si="76"/>
        <v/>
      </c>
      <c r="N114" s="97" t="str">
        <f t="shared" si="76"/>
        <v/>
      </c>
      <c r="O114" s="97" t="str">
        <f t="shared" si="76"/>
        <v/>
      </c>
      <c r="P114" s="97" t="str">
        <f t="shared" si="76"/>
        <v/>
      </c>
      <c r="Q114" s="97" t="str">
        <f t="shared" si="76"/>
        <v/>
      </c>
      <c r="R114" s="97" t="str">
        <f t="shared" si="76"/>
        <v/>
      </c>
      <c r="S114" s="97"/>
      <c r="T114" s="97"/>
      <c r="U114" s="97"/>
      <c r="V114" s="97"/>
      <c r="W114" s="97"/>
      <c r="X114" s="97"/>
      <c r="Y114" s="97"/>
      <c r="Z114" s="97"/>
      <c r="AA114" s="97"/>
      <c r="AB114" s="97"/>
      <c r="AC114" s="97"/>
      <c r="AD114" s="97"/>
      <c r="AE114" s="97"/>
      <c r="AF114" s="97"/>
      <c r="AG114" s="97"/>
      <c r="AH114" s="97"/>
      <c r="AI114" s="97"/>
      <c r="AJ114" s="98"/>
      <c r="AK114" s="321"/>
      <c r="AL114" s="279"/>
      <c r="AM114" s="305"/>
      <c r="AN114" s="308"/>
      <c r="AO114" s="311"/>
      <c r="AP114" s="311"/>
      <c r="AQ114" s="311"/>
      <c r="AR114" s="241"/>
      <c r="AS114" s="241"/>
      <c r="AT114" s="241"/>
      <c r="AU114" s="241"/>
      <c r="AV114" s="241"/>
      <c r="AW114" s="241"/>
      <c r="AX114" s="241"/>
      <c r="AY114" s="316"/>
      <c r="AZ114" s="316"/>
      <c r="BA114" s="319"/>
    </row>
    <row r="115" spans="1:53" ht="12.75" customHeight="1" x14ac:dyDescent="0.2">
      <c r="A115" s="293"/>
      <c r="B115" s="296"/>
      <c r="C115" s="299"/>
      <c r="D115" s="325"/>
      <c r="E115" s="146"/>
      <c r="F115" s="100" t="str">
        <f t="shared" ref="F115:R115" si="77">IF(F116&gt;0,"НУ","")</f>
        <v/>
      </c>
      <c r="G115" s="101" t="str">
        <f t="shared" si="77"/>
        <v/>
      </c>
      <c r="H115" s="101" t="str">
        <f t="shared" si="77"/>
        <v/>
      </c>
      <c r="I115" s="101" t="str">
        <f t="shared" si="77"/>
        <v/>
      </c>
      <c r="J115" s="101" t="str">
        <f t="shared" si="77"/>
        <v/>
      </c>
      <c r="K115" s="101" t="str">
        <f t="shared" si="77"/>
        <v/>
      </c>
      <c r="L115" s="101" t="str">
        <f t="shared" si="77"/>
        <v/>
      </c>
      <c r="M115" s="101" t="str">
        <f t="shared" si="77"/>
        <v/>
      </c>
      <c r="N115" s="101" t="str">
        <f t="shared" si="77"/>
        <v/>
      </c>
      <c r="O115" s="101" t="str">
        <f t="shared" si="77"/>
        <v/>
      </c>
      <c r="P115" s="101" t="str">
        <f t="shared" si="77"/>
        <v/>
      </c>
      <c r="Q115" s="101" t="str">
        <f t="shared" si="77"/>
        <v/>
      </c>
      <c r="R115" s="101" t="str">
        <f t="shared" si="77"/>
        <v/>
      </c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  <c r="AF115" s="101"/>
      <c r="AG115" s="101"/>
      <c r="AH115" s="101" t="str">
        <f t="shared" si="50"/>
        <v/>
      </c>
      <c r="AI115" s="101" t="str">
        <f t="shared" si="50"/>
        <v/>
      </c>
      <c r="AJ115" s="130" t="str">
        <f t="shared" si="50"/>
        <v/>
      </c>
      <c r="AK115" s="321"/>
      <c r="AL115" s="279"/>
      <c r="AM115" s="305"/>
      <c r="AN115" s="308"/>
      <c r="AO115" s="311"/>
      <c r="AP115" s="311"/>
      <c r="AQ115" s="311"/>
      <c r="AR115" s="241"/>
      <c r="AS115" s="241"/>
      <c r="AT115" s="241"/>
      <c r="AU115" s="241"/>
      <c r="AV115" s="241"/>
      <c r="AW115" s="241"/>
      <c r="AX115" s="241"/>
      <c r="AY115" s="316"/>
      <c r="AZ115" s="316"/>
      <c r="BA115" s="319"/>
    </row>
    <row r="116" spans="1:53" ht="13.5" customHeight="1" thickBot="1" x14ac:dyDescent="0.25">
      <c r="A116" s="294"/>
      <c r="B116" s="297"/>
      <c r="C116" s="300"/>
      <c r="D116" s="326"/>
      <c r="E116" s="147"/>
      <c r="F116" s="105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106"/>
      <c r="T116" s="106"/>
      <c r="U116" s="106"/>
      <c r="V116" s="106"/>
      <c r="W116" s="106"/>
      <c r="X116" s="106"/>
      <c r="Y116" s="106"/>
      <c r="Z116" s="106"/>
      <c r="AA116" s="106"/>
      <c r="AB116" s="106"/>
      <c r="AC116" s="106"/>
      <c r="AD116" s="106"/>
      <c r="AE116" s="106"/>
      <c r="AF116" s="106"/>
      <c r="AG116" s="106"/>
      <c r="AH116" s="106"/>
      <c r="AI116" s="106"/>
      <c r="AJ116" s="107"/>
      <c r="AK116" s="322"/>
      <c r="AL116" s="280"/>
      <c r="AM116" s="306"/>
      <c r="AN116" s="309"/>
      <c r="AO116" s="312"/>
      <c r="AP116" s="312"/>
      <c r="AQ116" s="312"/>
      <c r="AR116" s="242"/>
      <c r="AS116" s="242"/>
      <c r="AT116" s="242"/>
      <c r="AU116" s="242"/>
      <c r="AV116" s="242"/>
      <c r="AW116" s="242"/>
      <c r="AX116" s="242"/>
      <c r="AY116" s="317"/>
      <c r="AZ116" s="317"/>
      <c r="BA116" s="320"/>
    </row>
    <row r="117" spans="1:53" ht="12.75" customHeight="1" x14ac:dyDescent="0.2">
      <c r="A117" s="292">
        <v>28</v>
      </c>
      <c r="B117" s="295" t="str">
        <f>IFERROR(VLOOKUP($C117,Списки!$A$1:$C$4003,2,0),"")</f>
        <v>Циганок Надія Іванівна</v>
      </c>
      <c r="C117" s="354" t="s">
        <v>623</v>
      </c>
      <c r="D117" s="324" t="str">
        <f>IFERROR(VLOOKUP($C117,Списки!$A$1:$C$4003,3,0),"")</f>
        <v>комірник</v>
      </c>
      <c r="E117" s="145"/>
      <c r="F117" s="92" t="s">
        <v>629</v>
      </c>
      <c r="G117" s="124" t="s">
        <v>629</v>
      </c>
      <c r="H117" s="124" t="s">
        <v>629</v>
      </c>
      <c r="I117" s="124" t="s">
        <v>629</v>
      </c>
      <c r="J117" s="124" t="s">
        <v>629</v>
      </c>
      <c r="K117" s="124" t="s">
        <v>629</v>
      </c>
      <c r="L117" s="124" t="s">
        <v>629</v>
      </c>
      <c r="M117" s="124" t="s">
        <v>629</v>
      </c>
      <c r="N117" s="124" t="s">
        <v>629</v>
      </c>
      <c r="O117" s="124" t="s">
        <v>629</v>
      </c>
      <c r="P117" s="124" t="s">
        <v>629</v>
      </c>
      <c r="Q117" s="124" t="s">
        <v>629</v>
      </c>
      <c r="R117" s="124" t="s">
        <v>629</v>
      </c>
      <c r="S117" s="124" t="s">
        <v>629</v>
      </c>
      <c r="T117" s="124" t="s">
        <v>629</v>
      </c>
      <c r="U117" s="124" t="s">
        <v>629</v>
      </c>
      <c r="V117" s="124" t="s">
        <v>629</v>
      </c>
      <c r="W117" s="124" t="s">
        <v>629</v>
      </c>
      <c r="X117" s="124" t="s">
        <v>629</v>
      </c>
      <c r="Y117" s="124" t="s">
        <v>629</v>
      </c>
      <c r="Z117" s="124" t="s">
        <v>629</v>
      </c>
      <c r="AA117" s="124" t="s">
        <v>629</v>
      </c>
      <c r="AB117" s="124" t="s">
        <v>629</v>
      </c>
      <c r="AC117" s="124" t="s">
        <v>629</v>
      </c>
      <c r="AD117" s="124" t="s">
        <v>629</v>
      </c>
      <c r="AE117" s="124" t="s">
        <v>629</v>
      </c>
      <c r="AF117" s="124" t="s">
        <v>629</v>
      </c>
      <c r="AG117" s="124" t="s">
        <v>629</v>
      </c>
      <c r="AH117" s="124"/>
      <c r="AI117" s="124"/>
      <c r="AJ117" s="125"/>
      <c r="AK117" s="321">
        <f ca="1">SUMIF($F117:$AJ120,"Р",$F118:$AJ118)</f>
        <v>0</v>
      </c>
      <c r="AL117" s="279">
        <f ca="1">SUMIF($F119:$AJ120,"НУ",$F120:$AJ120)</f>
        <v>0</v>
      </c>
      <c r="AM117" s="305">
        <f ca="1">SUMIF(F117:AJ120,"РВ",F118:AJ118)</f>
        <v>0</v>
      </c>
      <c r="AN117" s="308">
        <f ca="1">AK117+AL117+AM117</f>
        <v>0</v>
      </c>
      <c r="AO117" s="310">
        <f t="shared" ref="AO117" si="78">COUNTIF($F117:$AJ120,"=Р")</f>
        <v>0</v>
      </c>
      <c r="AP117" s="311">
        <f>COUNTIF($F117:$AJ120,"=ВВ")</f>
        <v>0</v>
      </c>
      <c r="AQ117" s="311">
        <f>COUNTIF($F117:$AJ120,"=В")</f>
        <v>0</v>
      </c>
      <c r="AR117" s="241">
        <f>COUNTIF($F117:$AJ120,"=НА")</f>
        <v>0</v>
      </c>
      <c r="AS117" s="241">
        <f>COUNTIF(F117:AJ120,"=ТН")</f>
        <v>0</v>
      </c>
      <c r="AT117" s="241">
        <f>COUNTIF($F117:$AJ120,"=ВД")</f>
        <v>0</v>
      </c>
      <c r="AU117" s="241">
        <f>COUNTIF($F117:$AJ120,"=ВП")</f>
        <v>0</v>
      </c>
      <c r="AV117" s="241">
        <f>COUNTIF($F117:$AJ120,"=ДД")</f>
        <v>28</v>
      </c>
      <c r="AW117" s="241">
        <f>COUNTIF($F117:$AJ120,"=П")</f>
        <v>0</v>
      </c>
      <c r="AX117" s="241">
        <f>COUNTIF($F117:$AJ120,"=ПР")</f>
        <v>0</v>
      </c>
      <c r="AY117" s="316">
        <f>COUNTIF($F117:$AJ120,"=І")</f>
        <v>0</v>
      </c>
      <c r="AZ117" s="316">
        <f>COUNTIF($F117:$AJ120,"=НЗ")</f>
        <v>0</v>
      </c>
      <c r="BA117" s="318">
        <f>IF(C117&gt;1,Графік!$P$36,"")</f>
        <v>160</v>
      </c>
    </row>
    <row r="118" spans="1:53" ht="12.75" customHeight="1" x14ac:dyDescent="0.2">
      <c r="A118" s="293"/>
      <c r="B118" s="296"/>
      <c r="C118" s="299"/>
      <c r="D118" s="325"/>
      <c r="E118" s="146"/>
      <c r="F118" s="96" t="str">
        <f t="shared" ref="F118:R118" si="79">IF(F117="Р",8,"")</f>
        <v/>
      </c>
      <c r="G118" s="97" t="str">
        <f t="shared" si="79"/>
        <v/>
      </c>
      <c r="H118" s="97" t="str">
        <f t="shared" si="79"/>
        <v/>
      </c>
      <c r="I118" s="97" t="str">
        <f t="shared" si="79"/>
        <v/>
      </c>
      <c r="J118" s="97" t="str">
        <f t="shared" si="79"/>
        <v/>
      </c>
      <c r="K118" s="97" t="str">
        <f t="shared" si="79"/>
        <v/>
      </c>
      <c r="L118" s="97" t="str">
        <f t="shared" si="79"/>
        <v/>
      </c>
      <c r="M118" s="97" t="str">
        <f t="shared" si="79"/>
        <v/>
      </c>
      <c r="N118" s="97" t="str">
        <f t="shared" si="79"/>
        <v/>
      </c>
      <c r="O118" s="97" t="str">
        <f t="shared" si="79"/>
        <v/>
      </c>
      <c r="P118" s="97" t="str">
        <f t="shared" si="79"/>
        <v/>
      </c>
      <c r="Q118" s="97" t="str">
        <f t="shared" si="79"/>
        <v/>
      </c>
      <c r="R118" s="97" t="str">
        <f t="shared" si="79"/>
        <v/>
      </c>
      <c r="S118" s="97"/>
      <c r="T118" s="97"/>
      <c r="U118" s="97"/>
      <c r="V118" s="97"/>
      <c r="W118" s="97"/>
      <c r="X118" s="97"/>
      <c r="Y118" s="97"/>
      <c r="Z118" s="97"/>
      <c r="AA118" s="97"/>
      <c r="AB118" s="97"/>
      <c r="AC118" s="97"/>
      <c r="AD118" s="97"/>
      <c r="AE118" s="97"/>
      <c r="AF118" s="97"/>
      <c r="AG118" s="97"/>
      <c r="AH118" s="97"/>
      <c r="AI118" s="97"/>
      <c r="AJ118" s="98"/>
      <c r="AK118" s="321"/>
      <c r="AL118" s="279"/>
      <c r="AM118" s="305"/>
      <c r="AN118" s="308"/>
      <c r="AO118" s="311"/>
      <c r="AP118" s="311"/>
      <c r="AQ118" s="311"/>
      <c r="AR118" s="241"/>
      <c r="AS118" s="241"/>
      <c r="AT118" s="241"/>
      <c r="AU118" s="241"/>
      <c r="AV118" s="241"/>
      <c r="AW118" s="241"/>
      <c r="AX118" s="241"/>
      <c r="AY118" s="316"/>
      <c r="AZ118" s="316"/>
      <c r="BA118" s="319"/>
    </row>
    <row r="119" spans="1:53" ht="12.75" customHeight="1" x14ac:dyDescent="0.2">
      <c r="A119" s="293"/>
      <c r="B119" s="296"/>
      <c r="C119" s="299"/>
      <c r="D119" s="325"/>
      <c r="E119" s="146"/>
      <c r="F119" s="100" t="str">
        <f t="shared" ref="F119:R119" si="80">IF(F120&gt;0,"НУ","")</f>
        <v/>
      </c>
      <c r="G119" s="101" t="str">
        <f t="shared" si="80"/>
        <v/>
      </c>
      <c r="H119" s="101" t="str">
        <f t="shared" si="80"/>
        <v/>
      </c>
      <c r="I119" s="101" t="str">
        <f t="shared" si="80"/>
        <v/>
      </c>
      <c r="J119" s="101" t="str">
        <f t="shared" si="80"/>
        <v/>
      </c>
      <c r="K119" s="101" t="str">
        <f t="shared" si="80"/>
        <v/>
      </c>
      <c r="L119" s="101" t="str">
        <f t="shared" si="80"/>
        <v/>
      </c>
      <c r="M119" s="101" t="str">
        <f t="shared" si="80"/>
        <v/>
      </c>
      <c r="N119" s="101" t="str">
        <f t="shared" si="80"/>
        <v/>
      </c>
      <c r="O119" s="101" t="str">
        <f t="shared" si="80"/>
        <v/>
      </c>
      <c r="P119" s="101" t="str">
        <f t="shared" si="80"/>
        <v/>
      </c>
      <c r="Q119" s="101" t="str">
        <f t="shared" si="80"/>
        <v/>
      </c>
      <c r="R119" s="101" t="str">
        <f t="shared" si="80"/>
        <v/>
      </c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  <c r="AH119" s="101" t="str">
        <f t="shared" si="50"/>
        <v/>
      </c>
      <c r="AI119" s="101" t="str">
        <f t="shared" si="50"/>
        <v/>
      </c>
      <c r="AJ119" s="130" t="str">
        <f t="shared" si="50"/>
        <v/>
      </c>
      <c r="AK119" s="321"/>
      <c r="AL119" s="279"/>
      <c r="AM119" s="305"/>
      <c r="AN119" s="308"/>
      <c r="AO119" s="311"/>
      <c r="AP119" s="311"/>
      <c r="AQ119" s="311"/>
      <c r="AR119" s="241"/>
      <c r="AS119" s="241"/>
      <c r="AT119" s="241"/>
      <c r="AU119" s="241"/>
      <c r="AV119" s="241"/>
      <c r="AW119" s="241"/>
      <c r="AX119" s="241"/>
      <c r="AY119" s="316"/>
      <c r="AZ119" s="316"/>
      <c r="BA119" s="319"/>
    </row>
    <row r="120" spans="1:53" ht="13.5" customHeight="1" thickBot="1" x14ac:dyDescent="0.25">
      <c r="A120" s="294"/>
      <c r="B120" s="297"/>
      <c r="C120" s="300"/>
      <c r="D120" s="326"/>
      <c r="E120" s="147"/>
      <c r="F120" s="105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  <c r="AA120" s="106"/>
      <c r="AB120" s="106"/>
      <c r="AC120" s="106"/>
      <c r="AD120" s="106"/>
      <c r="AE120" s="106"/>
      <c r="AF120" s="106"/>
      <c r="AG120" s="106"/>
      <c r="AH120" s="106"/>
      <c r="AI120" s="106"/>
      <c r="AJ120" s="107"/>
      <c r="AK120" s="322"/>
      <c r="AL120" s="280"/>
      <c r="AM120" s="306"/>
      <c r="AN120" s="309"/>
      <c r="AO120" s="312"/>
      <c r="AP120" s="312"/>
      <c r="AQ120" s="312"/>
      <c r="AR120" s="242"/>
      <c r="AS120" s="242"/>
      <c r="AT120" s="242"/>
      <c r="AU120" s="242"/>
      <c r="AV120" s="242"/>
      <c r="AW120" s="242"/>
      <c r="AX120" s="242"/>
      <c r="AY120" s="317"/>
      <c r="AZ120" s="317"/>
      <c r="BA120" s="320"/>
    </row>
    <row r="121" spans="1:53" ht="12.75" customHeight="1" x14ac:dyDescent="0.2">
      <c r="A121" s="292">
        <v>29</v>
      </c>
      <c r="B121" s="295" t="str">
        <f>IFERROR(VLOOKUP($C121,Списки!$A$1:$C$4003,2,0),"")</f>
        <v/>
      </c>
      <c r="C121" s="323"/>
      <c r="D121" s="324" t="str">
        <f>IFERROR(VLOOKUP($C121,Списки!$A$1:$C$4003,3,0),"")</f>
        <v/>
      </c>
      <c r="E121" s="145"/>
      <c r="F121" s="92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5"/>
      <c r="AK121" s="321">
        <f ca="1">SUMIF($F121:$AJ124,"Р",$F122:$AJ122)</f>
        <v>0</v>
      </c>
      <c r="AL121" s="279">
        <f ca="1">SUMIF($F123:$AJ124,"НУ",$F124:$AJ124)</f>
        <v>0</v>
      </c>
      <c r="AM121" s="305">
        <f ca="1">SUMIF(F121:AJ124,"РВ",F122:AJ122)</f>
        <v>0</v>
      </c>
      <c r="AN121" s="308">
        <f ca="1">AK121+AL121+AM121</f>
        <v>0</v>
      </c>
      <c r="AO121" s="310">
        <f t="shared" ref="AO121" si="81">COUNTIF($F121:$AJ124,"=Р")</f>
        <v>0</v>
      </c>
      <c r="AP121" s="311">
        <f>COUNTIF($F121:$AJ124,"=ВВ")</f>
        <v>0</v>
      </c>
      <c r="AQ121" s="311">
        <f>COUNTIF($F121:$AJ124,"=В")</f>
        <v>0</v>
      </c>
      <c r="AR121" s="241">
        <f>COUNTIF($F121:$AJ124,"=НА")</f>
        <v>0</v>
      </c>
      <c r="AS121" s="241">
        <f>COUNTIF(F121:AJ124,"=ТН")</f>
        <v>0</v>
      </c>
      <c r="AT121" s="241">
        <f>COUNTIF($F121:$AJ124,"=ВД")</f>
        <v>0</v>
      </c>
      <c r="AU121" s="241">
        <f>COUNTIF($F121:$AJ124,"=ВП")</f>
        <v>0</v>
      </c>
      <c r="AV121" s="241">
        <f>COUNTIF($F121:$AJ124,"=ДД")</f>
        <v>0</v>
      </c>
      <c r="AW121" s="241">
        <f>COUNTIF($F121:$AJ124,"=П")</f>
        <v>0</v>
      </c>
      <c r="AX121" s="241">
        <f>COUNTIF($F121:$AJ124,"=ПР")</f>
        <v>0</v>
      </c>
      <c r="AY121" s="316">
        <f>COUNTIF($F121:$AJ124,"=І")</f>
        <v>0</v>
      </c>
      <c r="AZ121" s="316">
        <f>COUNTIF($F121:$AJ124,"=НЗ")</f>
        <v>0</v>
      </c>
      <c r="BA121" s="318" t="str">
        <f>IF(C121&gt;1,Графік!$P$36,"")</f>
        <v/>
      </c>
    </row>
    <row r="122" spans="1:53" ht="12.75" customHeight="1" x14ac:dyDescent="0.2">
      <c r="A122" s="293"/>
      <c r="B122" s="296"/>
      <c r="C122" s="299"/>
      <c r="D122" s="325"/>
      <c r="E122" s="146"/>
      <c r="F122" s="96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  <c r="AA122" s="97"/>
      <c r="AB122" s="97"/>
      <c r="AC122" s="97"/>
      <c r="AD122" s="97"/>
      <c r="AE122" s="97"/>
      <c r="AF122" s="97"/>
      <c r="AG122" s="97"/>
      <c r="AH122" s="97"/>
      <c r="AI122" s="97"/>
      <c r="AJ122" s="98"/>
      <c r="AK122" s="321"/>
      <c r="AL122" s="279"/>
      <c r="AM122" s="305"/>
      <c r="AN122" s="308"/>
      <c r="AO122" s="311"/>
      <c r="AP122" s="311"/>
      <c r="AQ122" s="311"/>
      <c r="AR122" s="241"/>
      <c r="AS122" s="241"/>
      <c r="AT122" s="241"/>
      <c r="AU122" s="241"/>
      <c r="AV122" s="241"/>
      <c r="AW122" s="241"/>
      <c r="AX122" s="241"/>
      <c r="AY122" s="316"/>
      <c r="AZ122" s="316"/>
      <c r="BA122" s="319"/>
    </row>
    <row r="123" spans="1:53" ht="12.75" customHeight="1" x14ac:dyDescent="0.2">
      <c r="A123" s="293"/>
      <c r="B123" s="296"/>
      <c r="C123" s="299"/>
      <c r="D123" s="325"/>
      <c r="E123" s="146"/>
      <c r="F123" s="100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  <c r="AH123" s="101" t="str">
        <f t="shared" si="50"/>
        <v/>
      </c>
      <c r="AI123" s="101" t="str">
        <f t="shared" si="50"/>
        <v/>
      </c>
      <c r="AJ123" s="130" t="str">
        <f t="shared" si="50"/>
        <v/>
      </c>
      <c r="AK123" s="321"/>
      <c r="AL123" s="279"/>
      <c r="AM123" s="305"/>
      <c r="AN123" s="308"/>
      <c r="AO123" s="311"/>
      <c r="AP123" s="311"/>
      <c r="AQ123" s="311"/>
      <c r="AR123" s="241"/>
      <c r="AS123" s="241"/>
      <c r="AT123" s="241"/>
      <c r="AU123" s="241"/>
      <c r="AV123" s="241"/>
      <c r="AW123" s="241"/>
      <c r="AX123" s="241"/>
      <c r="AY123" s="316"/>
      <c r="AZ123" s="316"/>
      <c r="BA123" s="319"/>
    </row>
    <row r="124" spans="1:53" ht="13.5" customHeight="1" thickBot="1" x14ac:dyDescent="0.25">
      <c r="A124" s="294"/>
      <c r="B124" s="297"/>
      <c r="C124" s="300"/>
      <c r="D124" s="326"/>
      <c r="E124" s="147"/>
      <c r="F124" s="105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  <c r="AA124" s="106"/>
      <c r="AB124" s="106"/>
      <c r="AC124" s="106"/>
      <c r="AD124" s="106"/>
      <c r="AE124" s="106"/>
      <c r="AF124" s="106"/>
      <c r="AG124" s="106"/>
      <c r="AH124" s="106"/>
      <c r="AI124" s="106"/>
      <c r="AJ124" s="107"/>
      <c r="AK124" s="322"/>
      <c r="AL124" s="280"/>
      <c r="AM124" s="306"/>
      <c r="AN124" s="309"/>
      <c r="AO124" s="312"/>
      <c r="AP124" s="312"/>
      <c r="AQ124" s="312"/>
      <c r="AR124" s="242"/>
      <c r="AS124" s="242"/>
      <c r="AT124" s="242"/>
      <c r="AU124" s="242"/>
      <c r="AV124" s="242"/>
      <c r="AW124" s="242"/>
      <c r="AX124" s="242"/>
      <c r="AY124" s="317"/>
      <c r="AZ124" s="317"/>
      <c r="BA124" s="320"/>
    </row>
    <row r="125" spans="1:53" ht="12.75" hidden="1" customHeight="1" x14ac:dyDescent="0.2">
      <c r="A125" s="292">
        <v>30</v>
      </c>
      <c r="B125" s="295" t="str">
        <f>IFERROR(VLOOKUP($C125,Списки!$A$1:$C$4003,2,0),"")</f>
        <v/>
      </c>
      <c r="C125" s="323"/>
      <c r="D125" s="324" t="str">
        <f>IFERROR(VLOOKUP($C125,Списки!$A$1:$C$4003,3,0),"")</f>
        <v/>
      </c>
      <c r="E125" s="145"/>
      <c r="F125" s="92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5"/>
      <c r="AK125" s="321">
        <f ca="1">SUMIF($F125:$AJ128,"Р",$F126:$AJ126)</f>
        <v>0</v>
      </c>
      <c r="AL125" s="279">
        <f ca="1">SUMIF($F127:$AJ128,"НУ",$F128:$AJ128)</f>
        <v>0</v>
      </c>
      <c r="AM125" s="305">
        <f ca="1">SUMIF(F125:AJ128,"РВ",F126:AJ126)</f>
        <v>0</v>
      </c>
      <c r="AN125" s="308">
        <f ca="1">AK125+AL125+AM125</f>
        <v>0</v>
      </c>
      <c r="AO125" s="310">
        <f t="shared" ref="AO125" si="82">COUNTIF($F125:$AJ128,"=Р")</f>
        <v>0</v>
      </c>
      <c r="AP125" s="311">
        <f>COUNTIF($F125:$AJ128,"=ВВ")</f>
        <v>0</v>
      </c>
      <c r="AQ125" s="311">
        <f>COUNTIF($F125:$AJ128,"=В")</f>
        <v>0</v>
      </c>
      <c r="AR125" s="241">
        <f>COUNTIF($F125:$AJ128,"=НА")</f>
        <v>0</v>
      </c>
      <c r="AS125" s="241">
        <f>COUNTIF(F125:AJ128,"=ТН")</f>
        <v>0</v>
      </c>
      <c r="AT125" s="241">
        <f>COUNTIF($F125:$AJ128,"=ВД")</f>
        <v>0</v>
      </c>
      <c r="AU125" s="241">
        <f>COUNTIF($F125:$AJ128,"=ВП")</f>
        <v>0</v>
      </c>
      <c r="AV125" s="241">
        <f>COUNTIF($F125:$AJ128,"=ДД")</f>
        <v>0</v>
      </c>
      <c r="AW125" s="241">
        <f>COUNTIF($F125:$AJ128,"=П")</f>
        <v>0</v>
      </c>
      <c r="AX125" s="241">
        <f>COUNTIF($F125:$AJ128,"=ПР")</f>
        <v>0</v>
      </c>
      <c r="AY125" s="316">
        <f>COUNTIF($F125:$AJ128,"=І")</f>
        <v>0</v>
      </c>
      <c r="AZ125" s="316">
        <f>COUNTIF($F125:$AJ128,"=НЗ")</f>
        <v>0</v>
      </c>
      <c r="BA125" s="318" t="str">
        <f>IF(C125&gt;1,Графік!$P$36,"")</f>
        <v/>
      </c>
    </row>
    <row r="126" spans="1:53" ht="12.75" hidden="1" customHeight="1" x14ac:dyDescent="0.2">
      <c r="A126" s="293"/>
      <c r="B126" s="296"/>
      <c r="C126" s="299"/>
      <c r="D126" s="325"/>
      <c r="E126" s="146"/>
      <c r="F126" s="96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  <c r="Z126" s="97"/>
      <c r="AA126" s="97"/>
      <c r="AB126" s="97"/>
      <c r="AC126" s="97"/>
      <c r="AD126" s="97"/>
      <c r="AE126" s="97"/>
      <c r="AF126" s="97"/>
      <c r="AG126" s="97"/>
      <c r="AH126" s="97"/>
      <c r="AI126" s="97"/>
      <c r="AJ126" s="98"/>
      <c r="AK126" s="321"/>
      <c r="AL126" s="279"/>
      <c r="AM126" s="305"/>
      <c r="AN126" s="308"/>
      <c r="AO126" s="311"/>
      <c r="AP126" s="311"/>
      <c r="AQ126" s="311"/>
      <c r="AR126" s="241"/>
      <c r="AS126" s="241"/>
      <c r="AT126" s="241"/>
      <c r="AU126" s="241"/>
      <c r="AV126" s="241"/>
      <c r="AW126" s="241"/>
      <c r="AX126" s="241"/>
      <c r="AY126" s="316"/>
      <c r="AZ126" s="316"/>
      <c r="BA126" s="319"/>
    </row>
    <row r="127" spans="1:53" ht="12.75" hidden="1" customHeight="1" x14ac:dyDescent="0.2">
      <c r="A127" s="293"/>
      <c r="B127" s="296"/>
      <c r="C127" s="299"/>
      <c r="D127" s="325"/>
      <c r="E127" s="146"/>
      <c r="F127" s="100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 t="str">
        <f t="shared" si="50"/>
        <v/>
      </c>
      <c r="AI127" s="101" t="str">
        <f t="shared" si="50"/>
        <v/>
      </c>
      <c r="AJ127" s="130" t="str">
        <f t="shared" si="50"/>
        <v/>
      </c>
      <c r="AK127" s="321"/>
      <c r="AL127" s="279"/>
      <c r="AM127" s="305"/>
      <c r="AN127" s="308"/>
      <c r="AO127" s="311"/>
      <c r="AP127" s="311"/>
      <c r="AQ127" s="311"/>
      <c r="AR127" s="241"/>
      <c r="AS127" s="241"/>
      <c r="AT127" s="241"/>
      <c r="AU127" s="241"/>
      <c r="AV127" s="241"/>
      <c r="AW127" s="241"/>
      <c r="AX127" s="241"/>
      <c r="AY127" s="316"/>
      <c r="AZ127" s="316"/>
      <c r="BA127" s="319"/>
    </row>
    <row r="128" spans="1:53" ht="13.5" hidden="1" customHeight="1" thickBot="1" x14ac:dyDescent="0.25">
      <c r="A128" s="294"/>
      <c r="B128" s="297"/>
      <c r="C128" s="300"/>
      <c r="D128" s="326"/>
      <c r="E128" s="147"/>
      <c r="F128" s="105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6"/>
      <c r="T128" s="106"/>
      <c r="U128" s="106"/>
      <c r="V128" s="106"/>
      <c r="W128" s="106"/>
      <c r="X128" s="106"/>
      <c r="Y128" s="106"/>
      <c r="Z128" s="106"/>
      <c r="AA128" s="106"/>
      <c r="AB128" s="106"/>
      <c r="AC128" s="106"/>
      <c r="AD128" s="106"/>
      <c r="AE128" s="106"/>
      <c r="AF128" s="106"/>
      <c r="AG128" s="106"/>
      <c r="AH128" s="106"/>
      <c r="AI128" s="106"/>
      <c r="AJ128" s="107"/>
      <c r="AK128" s="322"/>
      <c r="AL128" s="280"/>
      <c r="AM128" s="306"/>
      <c r="AN128" s="309"/>
      <c r="AO128" s="312"/>
      <c r="AP128" s="312"/>
      <c r="AQ128" s="312"/>
      <c r="AR128" s="242"/>
      <c r="AS128" s="242"/>
      <c r="AT128" s="242"/>
      <c r="AU128" s="242"/>
      <c r="AV128" s="242"/>
      <c r="AW128" s="242"/>
      <c r="AX128" s="242"/>
      <c r="AY128" s="317"/>
      <c r="AZ128" s="317"/>
      <c r="BA128" s="320"/>
    </row>
    <row r="129" spans="1:53" ht="26.45" hidden="1" customHeight="1" x14ac:dyDescent="0.2">
      <c r="A129" s="292">
        <v>31</v>
      </c>
      <c r="B129" s="295" t="str">
        <f>IFERROR(VLOOKUP($C129,Списки!$A$1:$C$4003,2,0),"")</f>
        <v/>
      </c>
      <c r="C129" s="323"/>
      <c r="D129" s="324" t="str">
        <f>IFERROR(VLOOKUP($C129,Списки!$A$1:$C$4003,3,0),"")</f>
        <v/>
      </c>
      <c r="E129" s="145"/>
      <c r="F129" s="92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5"/>
      <c r="AK129" s="321">
        <f ca="1">SUMIF($F129:$AJ132,"Р",$F130:$AJ130)</f>
        <v>0</v>
      </c>
      <c r="AL129" s="279">
        <f ca="1">SUMIF($F131:$AJ132,"НУ",$F132:$AJ132)</f>
        <v>0</v>
      </c>
      <c r="AM129" s="305">
        <f ca="1">SUMIF(F129:AJ132,"РВ",F130:AJ130)</f>
        <v>0</v>
      </c>
      <c r="AN129" s="308">
        <f ca="1">AK129+AL129+AM129</f>
        <v>0</v>
      </c>
      <c r="AO129" s="310">
        <f t="shared" ref="AO129" si="83">COUNTIF($F129:$AJ132,"=Р")</f>
        <v>0</v>
      </c>
      <c r="AP129" s="311">
        <f>COUNTIF($F129:$AJ132,"=ВВ")</f>
        <v>0</v>
      </c>
      <c r="AQ129" s="311">
        <f>COUNTIF($F129:$AJ132,"=В")</f>
        <v>0</v>
      </c>
      <c r="AR129" s="241">
        <f>COUNTIF($F129:$AJ132,"=НА")</f>
        <v>0</v>
      </c>
      <c r="AS129" s="241">
        <f>COUNTIF(F129:AJ132,"=ТН")</f>
        <v>0</v>
      </c>
      <c r="AT129" s="241">
        <f>COUNTIF($F129:$AJ132,"=ВД")</f>
        <v>0</v>
      </c>
      <c r="AU129" s="241">
        <f>COUNTIF($F129:$AJ132,"=ВП")</f>
        <v>0</v>
      </c>
      <c r="AV129" s="241">
        <f>COUNTIF($F129:$AJ132,"=ДД")</f>
        <v>0</v>
      </c>
      <c r="AW129" s="241">
        <f>COUNTIF($F129:$AJ132,"=П")</f>
        <v>0</v>
      </c>
      <c r="AX129" s="241">
        <f>COUNTIF($F129:$AJ132,"=ПР")</f>
        <v>0</v>
      </c>
      <c r="AY129" s="316">
        <f>COUNTIF($F129:$AJ132,"=І")</f>
        <v>0</v>
      </c>
      <c r="AZ129" s="316">
        <f>COUNTIF($F129:$AJ132,"=НЗ")</f>
        <v>0</v>
      </c>
      <c r="BA129" s="318" t="str">
        <f>IF(C129&gt;1,Графік!$P$36,"")</f>
        <v/>
      </c>
    </row>
    <row r="130" spans="1:53" ht="12.75" hidden="1" customHeight="1" x14ac:dyDescent="0.2">
      <c r="A130" s="293"/>
      <c r="B130" s="296"/>
      <c r="C130" s="299"/>
      <c r="D130" s="325"/>
      <c r="E130" s="146"/>
      <c r="F130" s="96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  <c r="AA130" s="97"/>
      <c r="AB130" s="97"/>
      <c r="AC130" s="97"/>
      <c r="AD130" s="97"/>
      <c r="AE130" s="97"/>
      <c r="AF130" s="97"/>
      <c r="AG130" s="97"/>
      <c r="AH130" s="97"/>
      <c r="AI130" s="97"/>
      <c r="AJ130" s="98"/>
      <c r="AK130" s="321"/>
      <c r="AL130" s="279"/>
      <c r="AM130" s="305"/>
      <c r="AN130" s="308"/>
      <c r="AO130" s="311"/>
      <c r="AP130" s="311"/>
      <c r="AQ130" s="311"/>
      <c r="AR130" s="241"/>
      <c r="AS130" s="241"/>
      <c r="AT130" s="241"/>
      <c r="AU130" s="241"/>
      <c r="AV130" s="241"/>
      <c r="AW130" s="241"/>
      <c r="AX130" s="241"/>
      <c r="AY130" s="316"/>
      <c r="AZ130" s="316"/>
      <c r="BA130" s="319"/>
    </row>
    <row r="131" spans="1:53" ht="12.75" hidden="1" customHeight="1" x14ac:dyDescent="0.2">
      <c r="A131" s="293"/>
      <c r="B131" s="296"/>
      <c r="C131" s="299"/>
      <c r="D131" s="325"/>
      <c r="E131" s="146"/>
      <c r="F131" s="100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  <c r="AF131" s="101"/>
      <c r="AG131" s="101"/>
      <c r="AH131" s="101" t="str">
        <f t="shared" si="50"/>
        <v/>
      </c>
      <c r="AI131" s="101" t="str">
        <f t="shared" si="50"/>
        <v/>
      </c>
      <c r="AJ131" s="130" t="str">
        <f t="shared" si="50"/>
        <v/>
      </c>
      <c r="AK131" s="321"/>
      <c r="AL131" s="279"/>
      <c r="AM131" s="305"/>
      <c r="AN131" s="308"/>
      <c r="AO131" s="311"/>
      <c r="AP131" s="311"/>
      <c r="AQ131" s="311"/>
      <c r="AR131" s="241"/>
      <c r="AS131" s="241"/>
      <c r="AT131" s="241"/>
      <c r="AU131" s="241"/>
      <c r="AV131" s="241"/>
      <c r="AW131" s="241"/>
      <c r="AX131" s="241"/>
      <c r="AY131" s="316"/>
      <c r="AZ131" s="316"/>
      <c r="BA131" s="319"/>
    </row>
    <row r="132" spans="1:53" ht="13.5" hidden="1" customHeight="1" thickBot="1" x14ac:dyDescent="0.25">
      <c r="A132" s="294"/>
      <c r="B132" s="297"/>
      <c r="C132" s="300"/>
      <c r="D132" s="326"/>
      <c r="E132" s="147"/>
      <c r="F132" s="105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  <c r="AA132" s="106"/>
      <c r="AB132" s="106"/>
      <c r="AC132" s="106"/>
      <c r="AD132" s="106"/>
      <c r="AE132" s="106"/>
      <c r="AF132" s="106"/>
      <c r="AG132" s="106"/>
      <c r="AH132" s="106"/>
      <c r="AI132" s="106"/>
      <c r="AJ132" s="107"/>
      <c r="AK132" s="322"/>
      <c r="AL132" s="280"/>
      <c r="AM132" s="306"/>
      <c r="AN132" s="309"/>
      <c r="AO132" s="312"/>
      <c r="AP132" s="312"/>
      <c r="AQ132" s="312"/>
      <c r="AR132" s="242"/>
      <c r="AS132" s="242"/>
      <c r="AT132" s="242"/>
      <c r="AU132" s="242"/>
      <c r="AV132" s="242"/>
      <c r="AW132" s="242"/>
      <c r="AX132" s="242"/>
      <c r="AY132" s="317"/>
      <c r="AZ132" s="317"/>
      <c r="BA132" s="320"/>
    </row>
    <row r="133" spans="1:53" ht="12.75" hidden="1" customHeight="1" x14ac:dyDescent="0.2">
      <c r="A133" s="292">
        <v>32</v>
      </c>
      <c r="B133" s="295" t="str">
        <f>IFERROR(VLOOKUP($C133,Списки!$A$1:$C$4003,2,0),"")</f>
        <v/>
      </c>
      <c r="C133" s="323"/>
      <c r="D133" s="324" t="str">
        <f>IFERROR(VLOOKUP($C133,Списки!$A$1:$C$4003,3,0),"")</f>
        <v/>
      </c>
      <c r="E133" s="145"/>
      <c r="F133" s="92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5"/>
      <c r="AK133" s="321">
        <f ca="1">SUMIF($F133:$AJ136,"Р",$F134:$AJ134)</f>
        <v>0</v>
      </c>
      <c r="AL133" s="279">
        <f ca="1">SUMIF($F135:$AJ136,"НУ",$F136:$AJ136)</f>
        <v>0</v>
      </c>
      <c r="AM133" s="305">
        <f ca="1">SUMIF(F133:AJ136,"РВ",F134:AJ134)</f>
        <v>0</v>
      </c>
      <c r="AN133" s="308">
        <f ca="1">AK133+AL133+AM133</f>
        <v>0</v>
      </c>
      <c r="AO133" s="310">
        <f t="shared" ref="AO133" si="84">COUNTIF($F133:$AJ136,"=Р")</f>
        <v>0</v>
      </c>
      <c r="AP133" s="311">
        <f>COUNTIF($F133:$AJ136,"=ВВ")</f>
        <v>0</v>
      </c>
      <c r="AQ133" s="311">
        <f>COUNTIF($F133:$AJ136,"=В")</f>
        <v>0</v>
      </c>
      <c r="AR133" s="241">
        <f>COUNTIF($F133:$AJ136,"=НА")</f>
        <v>0</v>
      </c>
      <c r="AS133" s="241">
        <f>COUNTIF(F133:AJ136,"=ТН")</f>
        <v>0</v>
      </c>
      <c r="AT133" s="241">
        <f>COUNTIF($F133:$AJ136,"=ВД")</f>
        <v>0</v>
      </c>
      <c r="AU133" s="241">
        <f>COUNTIF($F133:$AJ136,"=ВП")</f>
        <v>0</v>
      </c>
      <c r="AV133" s="241">
        <f>COUNTIF($F133:$AJ136,"=ДД")</f>
        <v>0</v>
      </c>
      <c r="AW133" s="241">
        <f>COUNTIF($F133:$AJ136,"=П")</f>
        <v>0</v>
      </c>
      <c r="AX133" s="241">
        <f>COUNTIF($F133:$AJ136,"=ПР")</f>
        <v>0</v>
      </c>
      <c r="AY133" s="316">
        <f>COUNTIF($F133:$AJ136,"=І")</f>
        <v>0</v>
      </c>
      <c r="AZ133" s="316">
        <f>COUNTIF($F133:$AJ136,"=НЗ")</f>
        <v>0</v>
      </c>
      <c r="BA133" s="318" t="str">
        <f>IF(C133&gt;1,Графік!$P$36,"")</f>
        <v/>
      </c>
    </row>
    <row r="134" spans="1:53" ht="25.5" hidden="1" customHeight="1" x14ac:dyDescent="0.2">
      <c r="A134" s="293"/>
      <c r="B134" s="296"/>
      <c r="C134" s="299"/>
      <c r="D134" s="325"/>
      <c r="E134" s="146"/>
      <c r="F134" s="96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  <c r="AA134" s="97"/>
      <c r="AB134" s="97"/>
      <c r="AC134" s="97"/>
      <c r="AD134" s="97"/>
      <c r="AE134" s="97"/>
      <c r="AF134" s="97"/>
      <c r="AG134" s="97"/>
      <c r="AH134" s="97"/>
      <c r="AI134" s="97"/>
      <c r="AJ134" s="98"/>
      <c r="AK134" s="321"/>
      <c r="AL134" s="279"/>
      <c r="AM134" s="305"/>
      <c r="AN134" s="308"/>
      <c r="AO134" s="311"/>
      <c r="AP134" s="311"/>
      <c r="AQ134" s="311"/>
      <c r="AR134" s="241"/>
      <c r="AS134" s="241"/>
      <c r="AT134" s="241"/>
      <c r="AU134" s="241"/>
      <c r="AV134" s="241"/>
      <c r="AW134" s="241"/>
      <c r="AX134" s="241"/>
      <c r="AY134" s="316"/>
      <c r="AZ134" s="316"/>
      <c r="BA134" s="319"/>
    </row>
    <row r="135" spans="1:53" ht="12.75" hidden="1" customHeight="1" x14ac:dyDescent="0.2">
      <c r="A135" s="293"/>
      <c r="B135" s="296"/>
      <c r="C135" s="299"/>
      <c r="D135" s="325"/>
      <c r="E135" s="146"/>
      <c r="F135" s="100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1"/>
      <c r="AE135" s="101"/>
      <c r="AF135" s="101"/>
      <c r="AG135" s="101"/>
      <c r="AH135" s="101" t="str">
        <f t="shared" si="50"/>
        <v/>
      </c>
      <c r="AI135" s="101" t="str">
        <f t="shared" si="50"/>
        <v/>
      </c>
      <c r="AJ135" s="130" t="str">
        <f t="shared" si="50"/>
        <v/>
      </c>
      <c r="AK135" s="321"/>
      <c r="AL135" s="279"/>
      <c r="AM135" s="305"/>
      <c r="AN135" s="308"/>
      <c r="AO135" s="311"/>
      <c r="AP135" s="311"/>
      <c r="AQ135" s="311"/>
      <c r="AR135" s="241"/>
      <c r="AS135" s="241"/>
      <c r="AT135" s="241"/>
      <c r="AU135" s="241"/>
      <c r="AV135" s="241"/>
      <c r="AW135" s="241"/>
      <c r="AX135" s="241"/>
      <c r="AY135" s="316"/>
      <c r="AZ135" s="316"/>
      <c r="BA135" s="319"/>
    </row>
    <row r="136" spans="1:53" ht="13.5" hidden="1" customHeight="1" thickBot="1" x14ac:dyDescent="0.25">
      <c r="A136" s="294"/>
      <c r="B136" s="297"/>
      <c r="C136" s="300"/>
      <c r="D136" s="326"/>
      <c r="E136" s="147"/>
      <c r="F136" s="105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106"/>
      <c r="T136" s="106"/>
      <c r="U136" s="106"/>
      <c r="V136" s="106"/>
      <c r="W136" s="106"/>
      <c r="X136" s="106"/>
      <c r="Y136" s="106"/>
      <c r="Z136" s="106"/>
      <c r="AA136" s="106"/>
      <c r="AB136" s="106"/>
      <c r="AC136" s="106"/>
      <c r="AD136" s="106"/>
      <c r="AE136" s="106"/>
      <c r="AF136" s="106"/>
      <c r="AG136" s="106"/>
      <c r="AH136" s="106"/>
      <c r="AI136" s="106"/>
      <c r="AJ136" s="107"/>
      <c r="AK136" s="322"/>
      <c r="AL136" s="280"/>
      <c r="AM136" s="306"/>
      <c r="AN136" s="309"/>
      <c r="AO136" s="312"/>
      <c r="AP136" s="312"/>
      <c r="AQ136" s="312"/>
      <c r="AR136" s="242"/>
      <c r="AS136" s="242"/>
      <c r="AT136" s="242"/>
      <c r="AU136" s="242"/>
      <c r="AV136" s="242"/>
      <c r="AW136" s="242"/>
      <c r="AX136" s="242"/>
      <c r="AY136" s="317"/>
      <c r="AZ136" s="317"/>
      <c r="BA136" s="320"/>
    </row>
    <row r="137" spans="1:53" ht="12.75" hidden="1" customHeight="1" x14ac:dyDescent="0.2">
      <c r="A137" s="292">
        <v>33</v>
      </c>
      <c r="B137" s="295" t="str">
        <f>IFERROR(VLOOKUP($C137,Списки!$A$1:$C$4003,2,0),"")</f>
        <v/>
      </c>
      <c r="C137" s="323"/>
      <c r="D137" s="324" t="str">
        <f>IFERROR(VLOOKUP($C137,Списки!$A$1:$C$4003,3,0),"")</f>
        <v/>
      </c>
      <c r="E137" s="145"/>
      <c r="F137" s="92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  <c r="AB137" s="124"/>
      <c r="AC137" s="124"/>
      <c r="AD137" s="124"/>
      <c r="AE137" s="124"/>
      <c r="AF137" s="124"/>
      <c r="AG137" s="124"/>
      <c r="AH137" s="124"/>
      <c r="AI137" s="124"/>
      <c r="AJ137" s="125"/>
      <c r="AK137" s="321">
        <f ca="1">SUMIF($F137:$AJ140,"Р",$F138:$AJ138)</f>
        <v>0</v>
      </c>
      <c r="AL137" s="279">
        <f ca="1">SUMIF($F139:$AJ140,"НУ",$F140:$AJ140)</f>
        <v>0</v>
      </c>
      <c r="AM137" s="305">
        <f ca="1">SUMIF(F137:AJ140,"РВ",F138:AJ138)</f>
        <v>0</v>
      </c>
      <c r="AN137" s="308">
        <f ca="1">AK137+AL137+AM137</f>
        <v>0</v>
      </c>
      <c r="AO137" s="310">
        <f t="shared" ref="AO137" si="85">COUNTIF($F137:$AJ140,"=Р")</f>
        <v>0</v>
      </c>
      <c r="AP137" s="311">
        <f>COUNTIF($F137:$AJ140,"=ВВ")</f>
        <v>0</v>
      </c>
      <c r="AQ137" s="311">
        <f>COUNTIF($F137:$AJ140,"=В")</f>
        <v>0</v>
      </c>
      <c r="AR137" s="241">
        <f>COUNTIF($F137:$AJ140,"=НА")</f>
        <v>0</v>
      </c>
      <c r="AS137" s="241">
        <f>COUNTIF(F137:AJ140,"=ТН")</f>
        <v>0</v>
      </c>
      <c r="AT137" s="241">
        <f>COUNTIF($F137:$AJ140,"=ВД")</f>
        <v>0</v>
      </c>
      <c r="AU137" s="241">
        <f>COUNTIF($F137:$AJ140,"=ВП")</f>
        <v>0</v>
      </c>
      <c r="AV137" s="241">
        <f>COUNTIF($F137:$AJ140,"=ДД")</f>
        <v>0</v>
      </c>
      <c r="AW137" s="241">
        <f>COUNTIF($F137:$AJ140,"=П")</f>
        <v>0</v>
      </c>
      <c r="AX137" s="241">
        <f>COUNTIF($F137:$AJ140,"=ПР")</f>
        <v>0</v>
      </c>
      <c r="AY137" s="316">
        <f>COUNTIF($F137:$AJ140,"=І")</f>
        <v>0</v>
      </c>
      <c r="AZ137" s="316">
        <f>COUNTIF($F137:$AJ140,"=НЗ")</f>
        <v>0</v>
      </c>
      <c r="BA137" s="318" t="str">
        <f>IF(C137&gt;1,Графік!$P$36,"")</f>
        <v/>
      </c>
    </row>
    <row r="138" spans="1:53" ht="12.75" hidden="1" customHeight="1" x14ac:dyDescent="0.2">
      <c r="A138" s="293"/>
      <c r="B138" s="296"/>
      <c r="C138" s="299"/>
      <c r="D138" s="325"/>
      <c r="E138" s="146"/>
      <c r="F138" s="96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  <c r="AA138" s="97"/>
      <c r="AB138" s="97"/>
      <c r="AC138" s="97"/>
      <c r="AD138" s="97"/>
      <c r="AE138" s="97"/>
      <c r="AF138" s="97"/>
      <c r="AG138" s="97"/>
      <c r="AH138" s="97"/>
      <c r="AI138" s="97"/>
      <c r="AJ138" s="98"/>
      <c r="AK138" s="321"/>
      <c r="AL138" s="279"/>
      <c r="AM138" s="305"/>
      <c r="AN138" s="308"/>
      <c r="AO138" s="311"/>
      <c r="AP138" s="311"/>
      <c r="AQ138" s="311"/>
      <c r="AR138" s="241"/>
      <c r="AS138" s="241"/>
      <c r="AT138" s="241"/>
      <c r="AU138" s="241"/>
      <c r="AV138" s="241"/>
      <c r="AW138" s="241"/>
      <c r="AX138" s="241"/>
      <c r="AY138" s="316"/>
      <c r="AZ138" s="316"/>
      <c r="BA138" s="319"/>
    </row>
    <row r="139" spans="1:53" ht="12.75" hidden="1" customHeight="1" x14ac:dyDescent="0.2">
      <c r="A139" s="293"/>
      <c r="B139" s="296"/>
      <c r="C139" s="299"/>
      <c r="D139" s="325"/>
      <c r="E139" s="146"/>
      <c r="F139" s="100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101" t="str">
        <f t="shared" si="50"/>
        <v/>
      </c>
      <c r="AI139" s="101" t="str">
        <f t="shared" si="50"/>
        <v/>
      </c>
      <c r="AJ139" s="130" t="str">
        <f t="shared" si="50"/>
        <v/>
      </c>
      <c r="AK139" s="321"/>
      <c r="AL139" s="279"/>
      <c r="AM139" s="305"/>
      <c r="AN139" s="308"/>
      <c r="AO139" s="311"/>
      <c r="AP139" s="311"/>
      <c r="AQ139" s="311"/>
      <c r="AR139" s="241"/>
      <c r="AS139" s="241"/>
      <c r="AT139" s="241"/>
      <c r="AU139" s="241"/>
      <c r="AV139" s="241"/>
      <c r="AW139" s="241"/>
      <c r="AX139" s="241"/>
      <c r="AY139" s="316"/>
      <c r="AZ139" s="316"/>
      <c r="BA139" s="319"/>
    </row>
    <row r="140" spans="1:53" ht="13.5" hidden="1" customHeight="1" thickBot="1" x14ac:dyDescent="0.25">
      <c r="A140" s="294"/>
      <c r="B140" s="297"/>
      <c r="C140" s="300"/>
      <c r="D140" s="326"/>
      <c r="E140" s="147"/>
      <c r="F140" s="105"/>
      <c r="G140" s="106"/>
      <c r="H140" s="106"/>
      <c r="I140" s="106"/>
      <c r="J140" s="106"/>
      <c r="K140" s="106"/>
      <c r="L140" s="106"/>
      <c r="M140" s="106"/>
      <c r="N140" s="106"/>
      <c r="O140" s="106"/>
      <c r="P140" s="106"/>
      <c r="Q140" s="106"/>
      <c r="R140" s="106"/>
      <c r="S140" s="106"/>
      <c r="T140" s="106"/>
      <c r="U140" s="106"/>
      <c r="V140" s="106"/>
      <c r="W140" s="106"/>
      <c r="X140" s="106"/>
      <c r="Y140" s="106"/>
      <c r="Z140" s="106"/>
      <c r="AA140" s="106"/>
      <c r="AB140" s="106"/>
      <c r="AC140" s="106"/>
      <c r="AD140" s="106"/>
      <c r="AE140" s="106"/>
      <c r="AF140" s="106"/>
      <c r="AG140" s="106"/>
      <c r="AH140" s="106"/>
      <c r="AI140" s="106"/>
      <c r="AJ140" s="107"/>
      <c r="AK140" s="322"/>
      <c r="AL140" s="280"/>
      <c r="AM140" s="306"/>
      <c r="AN140" s="309"/>
      <c r="AO140" s="312"/>
      <c r="AP140" s="312"/>
      <c r="AQ140" s="312"/>
      <c r="AR140" s="242"/>
      <c r="AS140" s="242"/>
      <c r="AT140" s="242"/>
      <c r="AU140" s="242"/>
      <c r="AV140" s="242"/>
      <c r="AW140" s="242"/>
      <c r="AX140" s="242"/>
      <c r="AY140" s="317"/>
      <c r="AZ140" s="317"/>
      <c r="BA140" s="320"/>
    </row>
    <row r="141" spans="1:53" ht="12.75" hidden="1" customHeight="1" x14ac:dyDescent="0.2">
      <c r="A141" s="292">
        <v>34</v>
      </c>
      <c r="B141" s="295" t="str">
        <f>IFERROR(VLOOKUP($C141,Списки!$A$1:$C$4003,2,0),"")</f>
        <v/>
      </c>
      <c r="C141" s="323"/>
      <c r="D141" s="324" t="str">
        <f>IFERROR(VLOOKUP($C141,Списки!$A$1:$C$4003,3,0),"")</f>
        <v/>
      </c>
      <c r="E141" s="145"/>
      <c r="F141" s="92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4"/>
      <c r="AI141" s="124"/>
      <c r="AJ141" s="125"/>
      <c r="AK141" s="321">
        <f ca="1">SUMIF($F141:$AJ144,"Р",$F142:$AJ142)</f>
        <v>0</v>
      </c>
      <c r="AL141" s="279">
        <f ca="1">SUMIF($F143:$AJ144,"НУ",$F144:$AJ144)</f>
        <v>0</v>
      </c>
      <c r="AM141" s="305">
        <f ca="1">SUMIF(F141:AJ144,"РВ",F142:AJ142)</f>
        <v>0</v>
      </c>
      <c r="AN141" s="308">
        <f ca="1">AK141+AL141+AM141</f>
        <v>0</v>
      </c>
      <c r="AO141" s="310">
        <f t="shared" ref="AO141" si="86">COUNTIF($F141:$AJ144,"=Р")</f>
        <v>0</v>
      </c>
      <c r="AP141" s="311">
        <f>COUNTIF($F141:$AJ144,"=ВВ")</f>
        <v>0</v>
      </c>
      <c r="AQ141" s="311">
        <f>COUNTIF($F141:$AJ144,"=В")</f>
        <v>0</v>
      </c>
      <c r="AR141" s="241">
        <f>COUNTIF($F141:$AJ144,"=НА")</f>
        <v>0</v>
      </c>
      <c r="AS141" s="241">
        <f>COUNTIF(F141:AJ144,"=ТН")</f>
        <v>0</v>
      </c>
      <c r="AT141" s="241">
        <f>COUNTIF($F141:$AJ144,"=ВД")</f>
        <v>0</v>
      </c>
      <c r="AU141" s="241">
        <f>COUNTIF($F141:$AJ144,"=ВП")</f>
        <v>0</v>
      </c>
      <c r="AV141" s="241">
        <f>COUNTIF($F141:$AJ144,"=ДД")</f>
        <v>0</v>
      </c>
      <c r="AW141" s="241">
        <f>COUNTIF($F141:$AJ144,"=П")</f>
        <v>0</v>
      </c>
      <c r="AX141" s="241">
        <f>COUNTIF($F141:$AJ144,"=ПР")</f>
        <v>0</v>
      </c>
      <c r="AY141" s="316">
        <f>COUNTIF($F141:$AJ144,"=І")</f>
        <v>0</v>
      </c>
      <c r="AZ141" s="316">
        <f>COUNTIF($F141:$AJ144,"=НЗ")</f>
        <v>0</v>
      </c>
      <c r="BA141" s="318" t="str">
        <f>IF(C141&gt;1,Графік!$P$36,"")</f>
        <v/>
      </c>
    </row>
    <row r="142" spans="1:53" ht="12.75" hidden="1" customHeight="1" x14ac:dyDescent="0.2">
      <c r="A142" s="293"/>
      <c r="B142" s="296"/>
      <c r="C142" s="299"/>
      <c r="D142" s="325"/>
      <c r="E142" s="146"/>
      <c r="F142" s="96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  <c r="AA142" s="97"/>
      <c r="AB142" s="97"/>
      <c r="AC142" s="97"/>
      <c r="AD142" s="97"/>
      <c r="AE142" s="97"/>
      <c r="AF142" s="97"/>
      <c r="AG142" s="97"/>
      <c r="AH142" s="97"/>
      <c r="AI142" s="97"/>
      <c r="AJ142" s="98"/>
      <c r="AK142" s="321"/>
      <c r="AL142" s="279"/>
      <c r="AM142" s="305"/>
      <c r="AN142" s="308"/>
      <c r="AO142" s="311"/>
      <c r="AP142" s="311"/>
      <c r="AQ142" s="311"/>
      <c r="AR142" s="241"/>
      <c r="AS142" s="241"/>
      <c r="AT142" s="241"/>
      <c r="AU142" s="241"/>
      <c r="AV142" s="241"/>
      <c r="AW142" s="241"/>
      <c r="AX142" s="241"/>
      <c r="AY142" s="316"/>
      <c r="AZ142" s="316"/>
      <c r="BA142" s="319"/>
    </row>
    <row r="143" spans="1:53" ht="12.75" hidden="1" customHeight="1" x14ac:dyDescent="0.2">
      <c r="A143" s="293"/>
      <c r="B143" s="296"/>
      <c r="C143" s="299"/>
      <c r="D143" s="325"/>
      <c r="E143" s="146"/>
      <c r="F143" s="100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 t="str">
        <f t="shared" ref="AH143:AJ203" si="87">IF(AH144&gt;0,"НУ","")</f>
        <v/>
      </c>
      <c r="AI143" s="101" t="str">
        <f t="shared" si="87"/>
        <v/>
      </c>
      <c r="AJ143" s="130" t="str">
        <f t="shared" si="87"/>
        <v/>
      </c>
      <c r="AK143" s="321"/>
      <c r="AL143" s="279"/>
      <c r="AM143" s="305"/>
      <c r="AN143" s="308"/>
      <c r="AO143" s="311"/>
      <c r="AP143" s="311"/>
      <c r="AQ143" s="311"/>
      <c r="AR143" s="241"/>
      <c r="AS143" s="241"/>
      <c r="AT143" s="241"/>
      <c r="AU143" s="241"/>
      <c r="AV143" s="241"/>
      <c r="AW143" s="241"/>
      <c r="AX143" s="241"/>
      <c r="AY143" s="316"/>
      <c r="AZ143" s="316"/>
      <c r="BA143" s="319"/>
    </row>
    <row r="144" spans="1:53" ht="13.5" hidden="1" customHeight="1" thickBot="1" x14ac:dyDescent="0.25">
      <c r="A144" s="294"/>
      <c r="B144" s="297"/>
      <c r="C144" s="300"/>
      <c r="D144" s="326"/>
      <c r="E144" s="147"/>
      <c r="F144" s="105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06"/>
      <c r="Z144" s="106"/>
      <c r="AA144" s="106"/>
      <c r="AB144" s="106"/>
      <c r="AC144" s="106"/>
      <c r="AD144" s="106"/>
      <c r="AE144" s="106"/>
      <c r="AF144" s="106"/>
      <c r="AG144" s="106"/>
      <c r="AH144" s="106"/>
      <c r="AI144" s="106"/>
      <c r="AJ144" s="107"/>
      <c r="AK144" s="322"/>
      <c r="AL144" s="280"/>
      <c r="AM144" s="306"/>
      <c r="AN144" s="309"/>
      <c r="AO144" s="312"/>
      <c r="AP144" s="312"/>
      <c r="AQ144" s="312"/>
      <c r="AR144" s="242"/>
      <c r="AS144" s="242"/>
      <c r="AT144" s="242"/>
      <c r="AU144" s="242"/>
      <c r="AV144" s="242"/>
      <c r="AW144" s="242"/>
      <c r="AX144" s="242"/>
      <c r="AY144" s="317"/>
      <c r="AZ144" s="317"/>
      <c r="BA144" s="320"/>
    </row>
    <row r="145" spans="1:53" ht="12.75" hidden="1" customHeight="1" x14ac:dyDescent="0.2">
      <c r="A145" s="292">
        <v>35</v>
      </c>
      <c r="B145" s="295" t="str">
        <f>IFERROR(VLOOKUP($C145,Списки!$A$1:$C$4003,2,0),"")</f>
        <v/>
      </c>
      <c r="C145" s="323"/>
      <c r="D145" s="324" t="str">
        <f>IFERROR(VLOOKUP($C145,Списки!$A$1:$C$4003,3,0),"")</f>
        <v/>
      </c>
      <c r="E145" s="145"/>
      <c r="F145" s="92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  <c r="AB145" s="124"/>
      <c r="AC145" s="124"/>
      <c r="AD145" s="124"/>
      <c r="AE145" s="124"/>
      <c r="AF145" s="124"/>
      <c r="AG145" s="124"/>
      <c r="AH145" s="124"/>
      <c r="AI145" s="124"/>
      <c r="AJ145" s="125"/>
      <c r="AK145" s="321">
        <f ca="1">SUMIF($F145:$AJ148,"Р",$F146:$AJ146)</f>
        <v>0</v>
      </c>
      <c r="AL145" s="279">
        <f ca="1">SUMIF($F147:$AJ148,"НУ",$F148:$AJ148)</f>
        <v>0</v>
      </c>
      <c r="AM145" s="305">
        <f ca="1">SUMIF(F145:AJ148,"РВ",F146:AJ146)</f>
        <v>0</v>
      </c>
      <c r="AN145" s="308">
        <f ca="1">AK145+AL145+AM145</f>
        <v>0</v>
      </c>
      <c r="AO145" s="310">
        <f t="shared" ref="AO145" si="88">COUNTIF($F145:$AJ148,"=Р")</f>
        <v>0</v>
      </c>
      <c r="AP145" s="311">
        <f>COUNTIF($F145:$AJ148,"=ВВ")</f>
        <v>0</v>
      </c>
      <c r="AQ145" s="311">
        <f>COUNTIF($F145:$AJ148,"=В")</f>
        <v>0</v>
      </c>
      <c r="AR145" s="241">
        <f>COUNTIF($F145:$AJ148,"=НА")</f>
        <v>0</v>
      </c>
      <c r="AS145" s="241">
        <f>COUNTIF(F145:AJ148,"=ТН")</f>
        <v>0</v>
      </c>
      <c r="AT145" s="241">
        <f>COUNTIF($F145:$AJ148,"=ВД")</f>
        <v>0</v>
      </c>
      <c r="AU145" s="241">
        <f>COUNTIF($F145:$AJ148,"=ВП")</f>
        <v>0</v>
      </c>
      <c r="AV145" s="241">
        <f>COUNTIF($F145:$AJ148,"=ДД")</f>
        <v>0</v>
      </c>
      <c r="AW145" s="241">
        <f>COUNTIF($F145:$AJ148,"=П")</f>
        <v>0</v>
      </c>
      <c r="AX145" s="241">
        <f>COUNTIF($F145:$AJ148,"=ПР")</f>
        <v>0</v>
      </c>
      <c r="AY145" s="316">
        <f>COUNTIF($F145:$AJ148,"=І")</f>
        <v>0</v>
      </c>
      <c r="AZ145" s="316">
        <f>COUNTIF($F145:$AJ148,"=НЗ")</f>
        <v>0</v>
      </c>
      <c r="BA145" s="318" t="str">
        <f>IF(C145&gt;1,Графік!$P$36,"")</f>
        <v/>
      </c>
    </row>
    <row r="146" spans="1:53" ht="12.75" hidden="1" customHeight="1" x14ac:dyDescent="0.2">
      <c r="A146" s="293"/>
      <c r="B146" s="296"/>
      <c r="C146" s="299"/>
      <c r="D146" s="325"/>
      <c r="E146" s="146"/>
      <c r="F146" s="96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  <c r="AA146" s="97"/>
      <c r="AB146" s="97"/>
      <c r="AC146" s="97"/>
      <c r="AD146" s="97"/>
      <c r="AE146" s="97"/>
      <c r="AF146" s="97"/>
      <c r="AG146" s="97"/>
      <c r="AH146" s="97"/>
      <c r="AI146" s="97"/>
      <c r="AJ146" s="98"/>
      <c r="AK146" s="321"/>
      <c r="AL146" s="279"/>
      <c r="AM146" s="305"/>
      <c r="AN146" s="308"/>
      <c r="AO146" s="311"/>
      <c r="AP146" s="311"/>
      <c r="AQ146" s="311"/>
      <c r="AR146" s="241"/>
      <c r="AS146" s="241"/>
      <c r="AT146" s="241"/>
      <c r="AU146" s="241"/>
      <c r="AV146" s="241"/>
      <c r="AW146" s="241"/>
      <c r="AX146" s="241"/>
      <c r="AY146" s="316"/>
      <c r="AZ146" s="316"/>
      <c r="BA146" s="319"/>
    </row>
    <row r="147" spans="1:53" ht="12.75" hidden="1" customHeight="1" x14ac:dyDescent="0.2">
      <c r="A147" s="293"/>
      <c r="B147" s="296"/>
      <c r="C147" s="299"/>
      <c r="D147" s="325"/>
      <c r="E147" s="146"/>
      <c r="F147" s="100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 t="str">
        <f t="shared" si="87"/>
        <v/>
      </c>
      <c r="AI147" s="101" t="str">
        <f t="shared" si="87"/>
        <v/>
      </c>
      <c r="AJ147" s="130" t="str">
        <f t="shared" si="87"/>
        <v/>
      </c>
      <c r="AK147" s="321"/>
      <c r="AL147" s="279"/>
      <c r="AM147" s="305"/>
      <c r="AN147" s="308"/>
      <c r="AO147" s="311"/>
      <c r="AP147" s="311"/>
      <c r="AQ147" s="311"/>
      <c r="AR147" s="241"/>
      <c r="AS147" s="241"/>
      <c r="AT147" s="241"/>
      <c r="AU147" s="241"/>
      <c r="AV147" s="241"/>
      <c r="AW147" s="241"/>
      <c r="AX147" s="241"/>
      <c r="AY147" s="316"/>
      <c r="AZ147" s="316"/>
      <c r="BA147" s="319"/>
    </row>
    <row r="148" spans="1:53" ht="13.5" hidden="1" customHeight="1" thickBot="1" x14ac:dyDescent="0.25">
      <c r="A148" s="294"/>
      <c r="B148" s="297"/>
      <c r="C148" s="300"/>
      <c r="D148" s="326"/>
      <c r="E148" s="147"/>
      <c r="F148" s="105"/>
      <c r="G148" s="106"/>
      <c r="H148" s="106"/>
      <c r="I148" s="106"/>
      <c r="J148" s="106"/>
      <c r="K148" s="106"/>
      <c r="L148" s="106"/>
      <c r="M148" s="106"/>
      <c r="N148" s="106"/>
      <c r="O148" s="106"/>
      <c r="P148" s="106"/>
      <c r="Q148" s="106"/>
      <c r="R148" s="106"/>
      <c r="S148" s="106"/>
      <c r="T148" s="106"/>
      <c r="U148" s="106"/>
      <c r="V148" s="106"/>
      <c r="W148" s="106"/>
      <c r="X148" s="106"/>
      <c r="Y148" s="106"/>
      <c r="Z148" s="106"/>
      <c r="AA148" s="106"/>
      <c r="AB148" s="106"/>
      <c r="AC148" s="106"/>
      <c r="AD148" s="106"/>
      <c r="AE148" s="106"/>
      <c r="AF148" s="106"/>
      <c r="AG148" s="106"/>
      <c r="AH148" s="106"/>
      <c r="AI148" s="106"/>
      <c r="AJ148" s="107"/>
      <c r="AK148" s="322"/>
      <c r="AL148" s="280"/>
      <c r="AM148" s="306"/>
      <c r="AN148" s="309"/>
      <c r="AO148" s="312"/>
      <c r="AP148" s="312"/>
      <c r="AQ148" s="312"/>
      <c r="AR148" s="242"/>
      <c r="AS148" s="242"/>
      <c r="AT148" s="242"/>
      <c r="AU148" s="242"/>
      <c r="AV148" s="242"/>
      <c r="AW148" s="242"/>
      <c r="AX148" s="242"/>
      <c r="AY148" s="317"/>
      <c r="AZ148" s="317"/>
      <c r="BA148" s="320"/>
    </row>
    <row r="149" spans="1:53" ht="12.75" hidden="1" customHeight="1" x14ac:dyDescent="0.2">
      <c r="A149" s="292">
        <v>36</v>
      </c>
      <c r="B149" s="295" t="str">
        <f>IFERROR(VLOOKUP($C149,Списки!$A$1:$C$4003,2,0),"")</f>
        <v/>
      </c>
      <c r="C149" s="323"/>
      <c r="D149" s="324" t="str">
        <f>IFERROR(VLOOKUP($C149,Списки!$A$1:$C$4003,3,0),"")</f>
        <v/>
      </c>
      <c r="E149" s="145"/>
      <c r="F149" s="92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4"/>
      <c r="AB149" s="124"/>
      <c r="AC149" s="124"/>
      <c r="AD149" s="124"/>
      <c r="AE149" s="124"/>
      <c r="AF149" s="124"/>
      <c r="AG149" s="124"/>
      <c r="AH149" s="124"/>
      <c r="AI149" s="124"/>
      <c r="AJ149" s="125"/>
      <c r="AK149" s="321">
        <f ca="1">SUMIF($F149:$AJ152,"Р",$F150:$AJ150)</f>
        <v>0</v>
      </c>
      <c r="AL149" s="279">
        <f ca="1">SUMIF($F151:$AJ152,"НУ",$F152:$AJ152)</f>
        <v>0</v>
      </c>
      <c r="AM149" s="305">
        <f ca="1">SUMIF(F149:AJ152,"РВ",F150:AJ150)</f>
        <v>0</v>
      </c>
      <c r="AN149" s="308">
        <f ca="1">AK149+AL149+AM149</f>
        <v>0</v>
      </c>
      <c r="AO149" s="310">
        <f t="shared" ref="AO149" si="89">COUNTIF($F149:$AJ152,"=Р")</f>
        <v>0</v>
      </c>
      <c r="AP149" s="311">
        <f>COUNTIF($F149:$AJ152,"=ВВ")</f>
        <v>0</v>
      </c>
      <c r="AQ149" s="311">
        <f>COUNTIF($F149:$AJ152,"=В")</f>
        <v>0</v>
      </c>
      <c r="AR149" s="241">
        <f>COUNTIF($F149:$AJ152,"=НА")</f>
        <v>0</v>
      </c>
      <c r="AS149" s="241">
        <f>COUNTIF(F149:AJ152,"=ТН")</f>
        <v>0</v>
      </c>
      <c r="AT149" s="241">
        <f>COUNTIF($F149:$AJ152,"=ВД")</f>
        <v>0</v>
      </c>
      <c r="AU149" s="241">
        <f>COUNTIF($F149:$AJ152,"=ВП")</f>
        <v>0</v>
      </c>
      <c r="AV149" s="241">
        <f>COUNTIF($F149:$AJ152,"=ДД")</f>
        <v>0</v>
      </c>
      <c r="AW149" s="241">
        <f>COUNTIF($F149:$AJ152,"=П")</f>
        <v>0</v>
      </c>
      <c r="AX149" s="241">
        <f>COUNTIF($F149:$AJ152,"=ПР")</f>
        <v>0</v>
      </c>
      <c r="AY149" s="316">
        <f>COUNTIF($F149:$AJ152,"=І")</f>
        <v>0</v>
      </c>
      <c r="AZ149" s="316">
        <f>COUNTIF($F149:$AJ152,"=НЗ")</f>
        <v>0</v>
      </c>
      <c r="BA149" s="318" t="str">
        <f>IF(C149&gt;1,Графік!$P$36,"")</f>
        <v/>
      </c>
    </row>
    <row r="150" spans="1:53" ht="12.75" hidden="1" customHeight="1" x14ac:dyDescent="0.2">
      <c r="A150" s="293"/>
      <c r="B150" s="296"/>
      <c r="C150" s="299"/>
      <c r="D150" s="325"/>
      <c r="E150" s="146"/>
      <c r="F150" s="96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  <c r="AA150" s="97"/>
      <c r="AB150" s="97"/>
      <c r="AC150" s="97"/>
      <c r="AD150" s="97"/>
      <c r="AE150" s="97"/>
      <c r="AF150" s="97"/>
      <c r="AG150" s="97"/>
      <c r="AH150" s="97"/>
      <c r="AI150" s="97"/>
      <c r="AJ150" s="98"/>
      <c r="AK150" s="321"/>
      <c r="AL150" s="279"/>
      <c r="AM150" s="305"/>
      <c r="AN150" s="308"/>
      <c r="AO150" s="311"/>
      <c r="AP150" s="311"/>
      <c r="AQ150" s="311"/>
      <c r="AR150" s="241"/>
      <c r="AS150" s="241"/>
      <c r="AT150" s="241"/>
      <c r="AU150" s="241"/>
      <c r="AV150" s="241"/>
      <c r="AW150" s="241"/>
      <c r="AX150" s="241"/>
      <c r="AY150" s="316"/>
      <c r="AZ150" s="316"/>
      <c r="BA150" s="319"/>
    </row>
    <row r="151" spans="1:53" ht="12.75" hidden="1" customHeight="1" x14ac:dyDescent="0.2">
      <c r="A151" s="293"/>
      <c r="B151" s="296"/>
      <c r="C151" s="299"/>
      <c r="D151" s="325"/>
      <c r="E151" s="146"/>
      <c r="F151" s="100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101" t="str">
        <f t="shared" si="87"/>
        <v/>
      </c>
      <c r="AI151" s="101" t="str">
        <f t="shared" si="87"/>
        <v/>
      </c>
      <c r="AJ151" s="130" t="str">
        <f t="shared" si="87"/>
        <v/>
      </c>
      <c r="AK151" s="321"/>
      <c r="AL151" s="279"/>
      <c r="AM151" s="305"/>
      <c r="AN151" s="308"/>
      <c r="AO151" s="311"/>
      <c r="AP151" s="311"/>
      <c r="AQ151" s="311"/>
      <c r="AR151" s="241"/>
      <c r="AS151" s="241"/>
      <c r="AT151" s="241"/>
      <c r="AU151" s="241"/>
      <c r="AV151" s="241"/>
      <c r="AW151" s="241"/>
      <c r="AX151" s="241"/>
      <c r="AY151" s="316"/>
      <c r="AZ151" s="316"/>
      <c r="BA151" s="319"/>
    </row>
    <row r="152" spans="1:53" ht="13.5" hidden="1" customHeight="1" thickBot="1" x14ac:dyDescent="0.25">
      <c r="A152" s="294"/>
      <c r="B152" s="297"/>
      <c r="C152" s="300"/>
      <c r="D152" s="326"/>
      <c r="E152" s="147"/>
      <c r="F152" s="105"/>
      <c r="G152" s="106"/>
      <c r="H152" s="106"/>
      <c r="I152" s="106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  <c r="AA152" s="106"/>
      <c r="AB152" s="106"/>
      <c r="AC152" s="106"/>
      <c r="AD152" s="106"/>
      <c r="AE152" s="106"/>
      <c r="AF152" s="106"/>
      <c r="AG152" s="106"/>
      <c r="AH152" s="106"/>
      <c r="AI152" s="106"/>
      <c r="AJ152" s="107"/>
      <c r="AK152" s="322"/>
      <c r="AL152" s="280"/>
      <c r="AM152" s="306"/>
      <c r="AN152" s="309"/>
      <c r="AO152" s="312"/>
      <c r="AP152" s="312"/>
      <c r="AQ152" s="312"/>
      <c r="AR152" s="242"/>
      <c r="AS152" s="242"/>
      <c r="AT152" s="242"/>
      <c r="AU152" s="242"/>
      <c r="AV152" s="242"/>
      <c r="AW152" s="242"/>
      <c r="AX152" s="242"/>
      <c r="AY152" s="317"/>
      <c r="AZ152" s="317"/>
      <c r="BA152" s="320"/>
    </row>
    <row r="153" spans="1:53" ht="12.75" hidden="1" customHeight="1" x14ac:dyDescent="0.2">
      <c r="A153" s="292">
        <v>37</v>
      </c>
      <c r="B153" s="295" t="str">
        <f>IFERROR(VLOOKUP($C153,Списки!$A$1:$C$4003,2,0),"")</f>
        <v/>
      </c>
      <c r="C153" s="323"/>
      <c r="D153" s="324" t="str">
        <f>IFERROR(VLOOKUP($C153,Списки!$A$1:$C$4003,3,0),"")</f>
        <v/>
      </c>
      <c r="E153" s="145"/>
      <c r="F153" s="92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  <c r="AA153" s="124"/>
      <c r="AB153" s="124"/>
      <c r="AC153" s="124"/>
      <c r="AD153" s="124"/>
      <c r="AE153" s="124"/>
      <c r="AF153" s="124"/>
      <c r="AG153" s="124"/>
      <c r="AH153" s="124"/>
      <c r="AI153" s="124"/>
      <c r="AJ153" s="125"/>
      <c r="AK153" s="321">
        <f ca="1">SUMIF($F153:$AJ156,"Р",$F154:$AJ154)</f>
        <v>0</v>
      </c>
      <c r="AL153" s="279">
        <f ca="1">SUMIF($F155:$AJ156,"НУ",$F156:$AJ156)</f>
        <v>0</v>
      </c>
      <c r="AM153" s="305">
        <f ca="1">SUMIF(F153:AJ156,"РВ",F154:AJ154)</f>
        <v>0</v>
      </c>
      <c r="AN153" s="308">
        <f ca="1">AK153+AL153+AM153</f>
        <v>0</v>
      </c>
      <c r="AO153" s="310">
        <f t="shared" ref="AO153" si="90">COUNTIF($F153:$AJ156,"=Р")</f>
        <v>0</v>
      </c>
      <c r="AP153" s="311">
        <f>COUNTIF($F153:$AJ156,"=ВВ")</f>
        <v>0</v>
      </c>
      <c r="AQ153" s="311">
        <f>COUNTIF($F153:$AJ156,"=В")</f>
        <v>0</v>
      </c>
      <c r="AR153" s="241">
        <f>COUNTIF($F153:$AJ156,"=НА")</f>
        <v>0</v>
      </c>
      <c r="AS153" s="241">
        <f>COUNTIF(F153:AJ156,"=ТН")</f>
        <v>0</v>
      </c>
      <c r="AT153" s="241">
        <f>COUNTIF($F153:$AJ156,"=ВД")</f>
        <v>0</v>
      </c>
      <c r="AU153" s="241">
        <f>COUNTIF($F153:$AJ156,"=ВП")</f>
        <v>0</v>
      </c>
      <c r="AV153" s="241">
        <f>COUNTIF($F153:$AJ156,"=ДД")</f>
        <v>0</v>
      </c>
      <c r="AW153" s="241">
        <f>COUNTIF($F153:$AJ156,"=П")</f>
        <v>0</v>
      </c>
      <c r="AX153" s="241">
        <f>COUNTIF($F153:$AJ156,"=ПР")</f>
        <v>0</v>
      </c>
      <c r="AY153" s="316">
        <f>COUNTIF($F153:$AJ156,"=І")</f>
        <v>0</v>
      </c>
      <c r="AZ153" s="316">
        <f>COUNTIF($F153:$AJ156,"=НЗ")</f>
        <v>0</v>
      </c>
      <c r="BA153" s="318" t="str">
        <f>IF(C153&gt;1,Графік!$P$36,"")</f>
        <v/>
      </c>
    </row>
    <row r="154" spans="1:53" ht="12.75" hidden="1" customHeight="1" x14ac:dyDescent="0.2">
      <c r="A154" s="293"/>
      <c r="B154" s="296"/>
      <c r="C154" s="299"/>
      <c r="D154" s="325"/>
      <c r="E154" s="146"/>
      <c r="F154" s="96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  <c r="Z154" s="97"/>
      <c r="AA154" s="97"/>
      <c r="AB154" s="97"/>
      <c r="AC154" s="97"/>
      <c r="AD154" s="97"/>
      <c r="AE154" s="97"/>
      <c r="AF154" s="97"/>
      <c r="AG154" s="97"/>
      <c r="AH154" s="97"/>
      <c r="AI154" s="97"/>
      <c r="AJ154" s="98"/>
      <c r="AK154" s="321"/>
      <c r="AL154" s="279"/>
      <c r="AM154" s="305"/>
      <c r="AN154" s="308"/>
      <c r="AO154" s="311"/>
      <c r="AP154" s="311"/>
      <c r="AQ154" s="311"/>
      <c r="AR154" s="241"/>
      <c r="AS154" s="241"/>
      <c r="AT154" s="241"/>
      <c r="AU154" s="241"/>
      <c r="AV154" s="241"/>
      <c r="AW154" s="241"/>
      <c r="AX154" s="241"/>
      <c r="AY154" s="316"/>
      <c r="AZ154" s="316"/>
      <c r="BA154" s="319"/>
    </row>
    <row r="155" spans="1:53" ht="12.75" hidden="1" customHeight="1" x14ac:dyDescent="0.2">
      <c r="A155" s="293"/>
      <c r="B155" s="296"/>
      <c r="C155" s="299"/>
      <c r="D155" s="325"/>
      <c r="E155" s="146"/>
      <c r="F155" s="100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  <c r="AH155" s="101" t="str">
        <f t="shared" si="87"/>
        <v/>
      </c>
      <c r="AI155" s="101" t="str">
        <f t="shared" si="87"/>
        <v/>
      </c>
      <c r="AJ155" s="130" t="str">
        <f t="shared" si="87"/>
        <v/>
      </c>
      <c r="AK155" s="321"/>
      <c r="AL155" s="279"/>
      <c r="AM155" s="305"/>
      <c r="AN155" s="308"/>
      <c r="AO155" s="311"/>
      <c r="AP155" s="311"/>
      <c r="AQ155" s="311"/>
      <c r="AR155" s="241"/>
      <c r="AS155" s="241"/>
      <c r="AT155" s="241"/>
      <c r="AU155" s="241"/>
      <c r="AV155" s="241"/>
      <c r="AW155" s="241"/>
      <c r="AX155" s="241"/>
      <c r="AY155" s="316"/>
      <c r="AZ155" s="316"/>
      <c r="BA155" s="319"/>
    </row>
    <row r="156" spans="1:53" ht="13.5" hidden="1" customHeight="1" thickBot="1" x14ac:dyDescent="0.25">
      <c r="A156" s="294"/>
      <c r="B156" s="297"/>
      <c r="C156" s="300"/>
      <c r="D156" s="326"/>
      <c r="E156" s="147"/>
      <c r="F156" s="105"/>
      <c r="G156" s="106"/>
      <c r="H156" s="106"/>
      <c r="I156" s="106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  <c r="AA156" s="106"/>
      <c r="AB156" s="106"/>
      <c r="AC156" s="106"/>
      <c r="AD156" s="106"/>
      <c r="AE156" s="106"/>
      <c r="AF156" s="106"/>
      <c r="AG156" s="106"/>
      <c r="AH156" s="106"/>
      <c r="AI156" s="106"/>
      <c r="AJ156" s="107"/>
      <c r="AK156" s="322"/>
      <c r="AL156" s="280"/>
      <c r="AM156" s="306"/>
      <c r="AN156" s="309"/>
      <c r="AO156" s="312"/>
      <c r="AP156" s="312"/>
      <c r="AQ156" s="312"/>
      <c r="AR156" s="242"/>
      <c r="AS156" s="242"/>
      <c r="AT156" s="242"/>
      <c r="AU156" s="242"/>
      <c r="AV156" s="242"/>
      <c r="AW156" s="242"/>
      <c r="AX156" s="242"/>
      <c r="AY156" s="317"/>
      <c r="AZ156" s="317"/>
      <c r="BA156" s="320"/>
    </row>
    <row r="157" spans="1:53" ht="12.75" hidden="1" customHeight="1" x14ac:dyDescent="0.2">
      <c r="A157" s="292">
        <v>38</v>
      </c>
      <c r="B157" s="295" t="str">
        <f>IFERROR(VLOOKUP($C157,Списки!$A$1:$C$4003,2,0),"")</f>
        <v/>
      </c>
      <c r="C157" s="323"/>
      <c r="D157" s="324" t="str">
        <f>IFERROR(VLOOKUP($C157,Списки!$A$1:$C$4003,3,0),"")</f>
        <v/>
      </c>
      <c r="E157" s="145"/>
      <c r="F157" s="92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  <c r="AA157" s="124"/>
      <c r="AB157" s="124"/>
      <c r="AC157" s="124"/>
      <c r="AD157" s="124"/>
      <c r="AE157" s="124"/>
      <c r="AF157" s="124"/>
      <c r="AG157" s="124"/>
      <c r="AH157" s="124"/>
      <c r="AI157" s="124"/>
      <c r="AJ157" s="125"/>
      <c r="AK157" s="321">
        <f ca="1">SUMIF($F157:$AJ160,"Р",$F158:$AJ158)</f>
        <v>0</v>
      </c>
      <c r="AL157" s="279">
        <f ca="1">SUMIF($F159:$AJ160,"НУ",$F160:$AJ160)</f>
        <v>0</v>
      </c>
      <c r="AM157" s="305">
        <f ca="1">SUMIF(F157:AJ160,"РВ",F158:AJ158)</f>
        <v>0</v>
      </c>
      <c r="AN157" s="308">
        <f ca="1">AK157+AL157+AM157</f>
        <v>0</v>
      </c>
      <c r="AO157" s="310">
        <f t="shared" ref="AO157" si="91">COUNTIF($F157:$AJ160,"=Р")</f>
        <v>0</v>
      </c>
      <c r="AP157" s="311">
        <f>COUNTIF($F157:$AJ160,"=ВВ")</f>
        <v>0</v>
      </c>
      <c r="AQ157" s="311">
        <f>COUNTIF($F157:$AJ160,"=В")</f>
        <v>0</v>
      </c>
      <c r="AR157" s="241">
        <f>COUNTIF($F157:$AJ160,"=НА")</f>
        <v>0</v>
      </c>
      <c r="AS157" s="241">
        <f>COUNTIF(F157:AJ160,"=ТН")</f>
        <v>0</v>
      </c>
      <c r="AT157" s="241">
        <f>COUNTIF($F157:$AJ160,"=ВД")</f>
        <v>0</v>
      </c>
      <c r="AU157" s="241">
        <f>COUNTIF($F157:$AJ160,"=ВП")</f>
        <v>0</v>
      </c>
      <c r="AV157" s="241">
        <f>COUNTIF($F157:$AJ160,"=ДД")</f>
        <v>0</v>
      </c>
      <c r="AW157" s="241">
        <f>COUNTIF($F157:$AJ160,"=П")</f>
        <v>0</v>
      </c>
      <c r="AX157" s="241">
        <f>COUNTIF($F157:$AJ160,"=ПР")</f>
        <v>0</v>
      </c>
      <c r="AY157" s="316">
        <f>COUNTIF($F157:$AJ160,"=І")</f>
        <v>0</v>
      </c>
      <c r="AZ157" s="316">
        <f>COUNTIF($F157:$AJ160,"=НЗ")</f>
        <v>0</v>
      </c>
      <c r="BA157" s="318" t="str">
        <f>IF(C157&gt;1,Графік!$P$36,"")</f>
        <v/>
      </c>
    </row>
    <row r="158" spans="1:53" ht="12.75" hidden="1" customHeight="1" x14ac:dyDescent="0.2">
      <c r="A158" s="293"/>
      <c r="B158" s="296"/>
      <c r="C158" s="299"/>
      <c r="D158" s="325"/>
      <c r="E158" s="146"/>
      <c r="F158" s="96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  <c r="AA158" s="97"/>
      <c r="AB158" s="97"/>
      <c r="AC158" s="97"/>
      <c r="AD158" s="97"/>
      <c r="AE158" s="97"/>
      <c r="AF158" s="97"/>
      <c r="AG158" s="97"/>
      <c r="AH158" s="97"/>
      <c r="AI158" s="97"/>
      <c r="AJ158" s="98"/>
      <c r="AK158" s="321"/>
      <c r="AL158" s="279"/>
      <c r="AM158" s="305"/>
      <c r="AN158" s="308"/>
      <c r="AO158" s="311"/>
      <c r="AP158" s="311"/>
      <c r="AQ158" s="311"/>
      <c r="AR158" s="241"/>
      <c r="AS158" s="241"/>
      <c r="AT158" s="241"/>
      <c r="AU158" s="241"/>
      <c r="AV158" s="241"/>
      <c r="AW158" s="241"/>
      <c r="AX158" s="241"/>
      <c r="AY158" s="316"/>
      <c r="AZ158" s="316"/>
      <c r="BA158" s="319"/>
    </row>
    <row r="159" spans="1:53" ht="12.75" hidden="1" customHeight="1" x14ac:dyDescent="0.2">
      <c r="A159" s="293"/>
      <c r="B159" s="296"/>
      <c r="C159" s="299"/>
      <c r="D159" s="325"/>
      <c r="E159" s="146"/>
      <c r="F159" s="100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 t="str">
        <f t="shared" si="87"/>
        <v/>
      </c>
      <c r="AI159" s="101" t="str">
        <f t="shared" si="87"/>
        <v/>
      </c>
      <c r="AJ159" s="130" t="str">
        <f t="shared" si="87"/>
        <v/>
      </c>
      <c r="AK159" s="321"/>
      <c r="AL159" s="279"/>
      <c r="AM159" s="305"/>
      <c r="AN159" s="308"/>
      <c r="AO159" s="311"/>
      <c r="AP159" s="311"/>
      <c r="AQ159" s="311"/>
      <c r="AR159" s="241"/>
      <c r="AS159" s="241"/>
      <c r="AT159" s="241"/>
      <c r="AU159" s="241"/>
      <c r="AV159" s="241"/>
      <c r="AW159" s="241"/>
      <c r="AX159" s="241"/>
      <c r="AY159" s="316"/>
      <c r="AZ159" s="316"/>
      <c r="BA159" s="319"/>
    </row>
    <row r="160" spans="1:53" ht="13.5" hidden="1" customHeight="1" thickBot="1" x14ac:dyDescent="0.25">
      <c r="A160" s="294"/>
      <c r="B160" s="297"/>
      <c r="C160" s="300"/>
      <c r="D160" s="326"/>
      <c r="E160" s="147"/>
      <c r="F160" s="105"/>
      <c r="G160" s="106"/>
      <c r="H160" s="106"/>
      <c r="I160" s="106"/>
      <c r="J160" s="106"/>
      <c r="K160" s="106"/>
      <c r="L160" s="106"/>
      <c r="M160" s="106"/>
      <c r="N160" s="106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  <c r="AA160" s="106"/>
      <c r="AB160" s="106"/>
      <c r="AC160" s="106"/>
      <c r="AD160" s="106"/>
      <c r="AE160" s="106"/>
      <c r="AF160" s="106"/>
      <c r="AG160" s="106"/>
      <c r="AH160" s="106"/>
      <c r="AI160" s="106"/>
      <c r="AJ160" s="107"/>
      <c r="AK160" s="322"/>
      <c r="AL160" s="280"/>
      <c r="AM160" s="306"/>
      <c r="AN160" s="309"/>
      <c r="AO160" s="312"/>
      <c r="AP160" s="312"/>
      <c r="AQ160" s="312"/>
      <c r="AR160" s="242"/>
      <c r="AS160" s="242"/>
      <c r="AT160" s="242"/>
      <c r="AU160" s="242"/>
      <c r="AV160" s="242"/>
      <c r="AW160" s="242"/>
      <c r="AX160" s="242"/>
      <c r="AY160" s="317"/>
      <c r="AZ160" s="317"/>
      <c r="BA160" s="320"/>
    </row>
    <row r="161" spans="1:53" ht="12.75" hidden="1" customHeight="1" x14ac:dyDescent="0.2">
      <c r="A161" s="292">
        <v>39</v>
      </c>
      <c r="B161" s="295" t="str">
        <f>IFERROR(VLOOKUP($C161,Списки!$A$1:$C$4003,2,0),"")</f>
        <v/>
      </c>
      <c r="C161" s="323"/>
      <c r="D161" s="324" t="str">
        <f>IFERROR(VLOOKUP($C161,Списки!$A$1:$C$4003,3,0),"")</f>
        <v/>
      </c>
      <c r="E161" s="145"/>
      <c r="F161" s="92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4"/>
      <c r="AB161" s="124"/>
      <c r="AC161" s="124"/>
      <c r="AD161" s="124"/>
      <c r="AE161" s="124"/>
      <c r="AF161" s="124"/>
      <c r="AG161" s="124"/>
      <c r="AH161" s="124"/>
      <c r="AI161" s="124"/>
      <c r="AJ161" s="125"/>
      <c r="AK161" s="321">
        <f ca="1">SUMIF($F161:$AJ164,"Р",$F162:$AJ162)</f>
        <v>0</v>
      </c>
      <c r="AL161" s="279">
        <f ca="1">SUMIF($F163:$AJ164,"НУ",$F164:$AJ164)</f>
        <v>0</v>
      </c>
      <c r="AM161" s="305">
        <f ca="1">SUMIF(F161:AJ164,"РВ",F162:AJ162)</f>
        <v>0</v>
      </c>
      <c r="AN161" s="308">
        <f ca="1">AK161+AL161+AM161</f>
        <v>0</v>
      </c>
      <c r="AO161" s="310">
        <f t="shared" ref="AO161" si="92">COUNTIF($F161:$AJ164,"=Р")</f>
        <v>0</v>
      </c>
      <c r="AP161" s="311">
        <f>COUNTIF($F161:$AJ164,"=ВВ")</f>
        <v>0</v>
      </c>
      <c r="AQ161" s="311">
        <f>COUNTIF($F161:$AJ164,"=В")</f>
        <v>0</v>
      </c>
      <c r="AR161" s="241">
        <f>COUNTIF($F161:$AJ164,"=НА")</f>
        <v>0</v>
      </c>
      <c r="AS161" s="241">
        <f>COUNTIF(F161:AJ164,"=ТН")</f>
        <v>0</v>
      </c>
      <c r="AT161" s="241">
        <f>COUNTIF($F161:$AJ164,"=ВД")</f>
        <v>0</v>
      </c>
      <c r="AU161" s="241">
        <f>COUNTIF($F161:$AJ164,"=ВП")</f>
        <v>0</v>
      </c>
      <c r="AV161" s="241">
        <f>COUNTIF($F161:$AJ164,"=ДД")</f>
        <v>0</v>
      </c>
      <c r="AW161" s="241">
        <f>COUNTIF($F161:$AJ164,"=П")</f>
        <v>0</v>
      </c>
      <c r="AX161" s="241">
        <f>COUNTIF($F161:$AJ164,"=ПР")</f>
        <v>0</v>
      </c>
      <c r="AY161" s="316">
        <f>COUNTIF($F161:$AJ164,"=І")</f>
        <v>0</v>
      </c>
      <c r="AZ161" s="316">
        <f>COUNTIF($F161:$AJ164,"=НЗ")</f>
        <v>0</v>
      </c>
      <c r="BA161" s="318" t="str">
        <f>IF(C161&gt;1,Графік!$P$36,"")</f>
        <v/>
      </c>
    </row>
    <row r="162" spans="1:53" ht="12.75" hidden="1" customHeight="1" x14ac:dyDescent="0.2">
      <c r="A162" s="293"/>
      <c r="B162" s="296"/>
      <c r="C162" s="299"/>
      <c r="D162" s="325"/>
      <c r="E162" s="146"/>
      <c r="F162" s="96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  <c r="AA162" s="97"/>
      <c r="AB162" s="97"/>
      <c r="AC162" s="97"/>
      <c r="AD162" s="97"/>
      <c r="AE162" s="97"/>
      <c r="AF162" s="97"/>
      <c r="AG162" s="97"/>
      <c r="AH162" s="97"/>
      <c r="AI162" s="97"/>
      <c r="AJ162" s="98"/>
      <c r="AK162" s="321"/>
      <c r="AL162" s="279"/>
      <c r="AM162" s="305"/>
      <c r="AN162" s="308"/>
      <c r="AO162" s="311"/>
      <c r="AP162" s="311"/>
      <c r="AQ162" s="311"/>
      <c r="AR162" s="241"/>
      <c r="AS162" s="241"/>
      <c r="AT162" s="241"/>
      <c r="AU162" s="241"/>
      <c r="AV162" s="241"/>
      <c r="AW162" s="241"/>
      <c r="AX162" s="241"/>
      <c r="AY162" s="316"/>
      <c r="AZ162" s="316"/>
      <c r="BA162" s="319"/>
    </row>
    <row r="163" spans="1:53" ht="12.75" hidden="1" customHeight="1" x14ac:dyDescent="0.2">
      <c r="A163" s="293"/>
      <c r="B163" s="296"/>
      <c r="C163" s="299"/>
      <c r="D163" s="325"/>
      <c r="E163" s="146"/>
      <c r="F163" s="100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 t="str">
        <f t="shared" si="87"/>
        <v/>
      </c>
      <c r="AI163" s="101" t="str">
        <f t="shared" si="87"/>
        <v/>
      </c>
      <c r="AJ163" s="130" t="str">
        <f t="shared" si="87"/>
        <v/>
      </c>
      <c r="AK163" s="321"/>
      <c r="AL163" s="279"/>
      <c r="AM163" s="305"/>
      <c r="AN163" s="308"/>
      <c r="AO163" s="311"/>
      <c r="AP163" s="311"/>
      <c r="AQ163" s="311"/>
      <c r="AR163" s="241"/>
      <c r="AS163" s="241"/>
      <c r="AT163" s="241"/>
      <c r="AU163" s="241"/>
      <c r="AV163" s="241"/>
      <c r="AW163" s="241"/>
      <c r="AX163" s="241"/>
      <c r="AY163" s="316"/>
      <c r="AZ163" s="316"/>
      <c r="BA163" s="319"/>
    </row>
    <row r="164" spans="1:53" ht="13.5" hidden="1" customHeight="1" thickBot="1" x14ac:dyDescent="0.25">
      <c r="A164" s="294"/>
      <c r="B164" s="297"/>
      <c r="C164" s="300"/>
      <c r="D164" s="326"/>
      <c r="E164" s="147"/>
      <c r="F164" s="105"/>
      <c r="G164" s="106"/>
      <c r="H164" s="106"/>
      <c r="I164" s="106"/>
      <c r="J164" s="106"/>
      <c r="K164" s="106"/>
      <c r="L164" s="106"/>
      <c r="M164" s="106"/>
      <c r="N164" s="106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106"/>
      <c r="Z164" s="106"/>
      <c r="AA164" s="106"/>
      <c r="AB164" s="106"/>
      <c r="AC164" s="106"/>
      <c r="AD164" s="106"/>
      <c r="AE164" s="106"/>
      <c r="AF164" s="106"/>
      <c r="AG164" s="106"/>
      <c r="AH164" s="106"/>
      <c r="AI164" s="106"/>
      <c r="AJ164" s="107"/>
      <c r="AK164" s="322"/>
      <c r="AL164" s="280"/>
      <c r="AM164" s="306"/>
      <c r="AN164" s="309"/>
      <c r="AO164" s="312"/>
      <c r="AP164" s="312"/>
      <c r="AQ164" s="312"/>
      <c r="AR164" s="242"/>
      <c r="AS164" s="242"/>
      <c r="AT164" s="242"/>
      <c r="AU164" s="242"/>
      <c r="AV164" s="242"/>
      <c r="AW164" s="242"/>
      <c r="AX164" s="242"/>
      <c r="AY164" s="317"/>
      <c r="AZ164" s="317"/>
      <c r="BA164" s="320"/>
    </row>
    <row r="165" spans="1:53" ht="12.75" hidden="1" customHeight="1" x14ac:dyDescent="0.2">
      <c r="A165" s="292">
        <v>40</v>
      </c>
      <c r="B165" s="295" t="str">
        <f>IFERROR(VLOOKUP($C165,Списки!$A$1:$C$4003,2,0),"")</f>
        <v/>
      </c>
      <c r="C165" s="323"/>
      <c r="D165" s="324" t="str">
        <f>IFERROR(VLOOKUP($C165,Списки!$A$1:$C$4003,3,0),"")</f>
        <v/>
      </c>
      <c r="E165" s="145"/>
      <c r="F165" s="92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4"/>
      <c r="AB165" s="124"/>
      <c r="AC165" s="124"/>
      <c r="AD165" s="124"/>
      <c r="AE165" s="124"/>
      <c r="AF165" s="124"/>
      <c r="AG165" s="124"/>
      <c r="AH165" s="124"/>
      <c r="AI165" s="124"/>
      <c r="AJ165" s="125"/>
      <c r="AK165" s="321">
        <f ca="1">SUMIF($F165:$AJ168,"Р",$F166:$AJ166)</f>
        <v>0</v>
      </c>
      <c r="AL165" s="279">
        <f ca="1">SUMIF($F167:$AJ168,"НУ",$F168:$AJ168)</f>
        <v>0</v>
      </c>
      <c r="AM165" s="305">
        <f ca="1">SUMIF(F165:AJ168,"РВ",F166:AJ166)</f>
        <v>0</v>
      </c>
      <c r="AN165" s="308">
        <f ca="1">AK165+AL165+AM165</f>
        <v>0</v>
      </c>
      <c r="AO165" s="310">
        <f t="shared" ref="AO165" si="93">COUNTIF($F165:$AJ168,"=Р")</f>
        <v>0</v>
      </c>
      <c r="AP165" s="311">
        <f>COUNTIF($F165:$AJ168,"=ВВ")</f>
        <v>0</v>
      </c>
      <c r="AQ165" s="311">
        <f>COUNTIF($F165:$AJ168,"=В")</f>
        <v>0</v>
      </c>
      <c r="AR165" s="241">
        <f>COUNTIF($F165:$AJ168,"=НА")</f>
        <v>0</v>
      </c>
      <c r="AS165" s="241">
        <f>COUNTIF(F165:AJ168,"=ТН")</f>
        <v>0</v>
      </c>
      <c r="AT165" s="241">
        <f>COUNTIF($F165:$AJ168,"=ВД")</f>
        <v>0</v>
      </c>
      <c r="AU165" s="241">
        <f>COUNTIF($F165:$AJ168,"=ВП")</f>
        <v>0</v>
      </c>
      <c r="AV165" s="241">
        <f>COUNTIF($F165:$AJ168,"=ДД")</f>
        <v>0</v>
      </c>
      <c r="AW165" s="241">
        <f>COUNTIF($F165:$AJ168,"=П")</f>
        <v>0</v>
      </c>
      <c r="AX165" s="241">
        <f>COUNTIF($F165:$AJ168,"=ПР")</f>
        <v>0</v>
      </c>
      <c r="AY165" s="316">
        <f>COUNTIF($F165:$AJ168,"=І")</f>
        <v>0</v>
      </c>
      <c r="AZ165" s="316">
        <f>COUNTIF($F165:$AJ168,"=НЗ")</f>
        <v>0</v>
      </c>
      <c r="BA165" s="318" t="str">
        <f>IF(C165&gt;1,Графік!$P$36,"")</f>
        <v/>
      </c>
    </row>
    <row r="166" spans="1:53" ht="12.75" hidden="1" customHeight="1" x14ac:dyDescent="0.2">
      <c r="A166" s="293"/>
      <c r="B166" s="296"/>
      <c r="C166" s="299"/>
      <c r="D166" s="325"/>
      <c r="E166" s="146"/>
      <c r="F166" s="96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  <c r="Z166" s="97"/>
      <c r="AA166" s="97"/>
      <c r="AB166" s="97"/>
      <c r="AC166" s="97"/>
      <c r="AD166" s="97"/>
      <c r="AE166" s="97"/>
      <c r="AF166" s="97"/>
      <c r="AG166" s="97"/>
      <c r="AH166" s="97"/>
      <c r="AI166" s="97"/>
      <c r="AJ166" s="98"/>
      <c r="AK166" s="321"/>
      <c r="AL166" s="279"/>
      <c r="AM166" s="305"/>
      <c r="AN166" s="308"/>
      <c r="AO166" s="311"/>
      <c r="AP166" s="311"/>
      <c r="AQ166" s="311"/>
      <c r="AR166" s="241"/>
      <c r="AS166" s="241"/>
      <c r="AT166" s="241"/>
      <c r="AU166" s="241"/>
      <c r="AV166" s="241"/>
      <c r="AW166" s="241"/>
      <c r="AX166" s="241"/>
      <c r="AY166" s="316"/>
      <c r="AZ166" s="316"/>
      <c r="BA166" s="319"/>
    </row>
    <row r="167" spans="1:53" ht="12.75" hidden="1" customHeight="1" x14ac:dyDescent="0.2">
      <c r="A167" s="293"/>
      <c r="B167" s="296"/>
      <c r="C167" s="299"/>
      <c r="D167" s="325"/>
      <c r="E167" s="146"/>
      <c r="F167" s="100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  <c r="AH167" s="101" t="str">
        <f t="shared" si="87"/>
        <v/>
      </c>
      <c r="AI167" s="101" t="str">
        <f t="shared" si="87"/>
        <v/>
      </c>
      <c r="AJ167" s="130" t="str">
        <f t="shared" si="87"/>
        <v/>
      </c>
      <c r="AK167" s="321"/>
      <c r="AL167" s="279"/>
      <c r="AM167" s="305"/>
      <c r="AN167" s="308"/>
      <c r="AO167" s="311"/>
      <c r="AP167" s="311"/>
      <c r="AQ167" s="311"/>
      <c r="AR167" s="241"/>
      <c r="AS167" s="241"/>
      <c r="AT167" s="241"/>
      <c r="AU167" s="241"/>
      <c r="AV167" s="241"/>
      <c r="AW167" s="241"/>
      <c r="AX167" s="241"/>
      <c r="AY167" s="316"/>
      <c r="AZ167" s="316"/>
      <c r="BA167" s="319"/>
    </row>
    <row r="168" spans="1:53" ht="13.5" hidden="1" customHeight="1" thickBot="1" x14ac:dyDescent="0.25">
      <c r="A168" s="294"/>
      <c r="B168" s="297"/>
      <c r="C168" s="300"/>
      <c r="D168" s="326"/>
      <c r="E168" s="147"/>
      <c r="F168" s="105"/>
      <c r="G168" s="106"/>
      <c r="H168" s="106"/>
      <c r="I168" s="106"/>
      <c r="J168" s="106"/>
      <c r="K168" s="106"/>
      <c r="L168" s="106"/>
      <c r="M168" s="106"/>
      <c r="N168" s="106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  <c r="AA168" s="106"/>
      <c r="AB168" s="106"/>
      <c r="AC168" s="106"/>
      <c r="AD168" s="106"/>
      <c r="AE168" s="106"/>
      <c r="AF168" s="106"/>
      <c r="AG168" s="106"/>
      <c r="AH168" s="106"/>
      <c r="AI168" s="106"/>
      <c r="AJ168" s="107"/>
      <c r="AK168" s="322"/>
      <c r="AL168" s="280"/>
      <c r="AM168" s="306"/>
      <c r="AN168" s="309"/>
      <c r="AO168" s="312"/>
      <c r="AP168" s="312"/>
      <c r="AQ168" s="312"/>
      <c r="AR168" s="242"/>
      <c r="AS168" s="242"/>
      <c r="AT168" s="242"/>
      <c r="AU168" s="242"/>
      <c r="AV168" s="242"/>
      <c r="AW168" s="242"/>
      <c r="AX168" s="242"/>
      <c r="AY168" s="317"/>
      <c r="AZ168" s="317"/>
      <c r="BA168" s="320"/>
    </row>
    <row r="169" spans="1:53" ht="12.75" hidden="1" customHeight="1" x14ac:dyDescent="0.2">
      <c r="A169" s="292">
        <v>41</v>
      </c>
      <c r="B169" s="295" t="str">
        <f>IFERROR(VLOOKUP($C169,Списки!$A$1:$C$4003,2,0),"")</f>
        <v/>
      </c>
      <c r="C169" s="323"/>
      <c r="D169" s="324" t="str">
        <f>IFERROR(VLOOKUP($C169,Списки!$A$1:$C$4003,3,0),"")</f>
        <v/>
      </c>
      <c r="E169" s="145"/>
      <c r="F169" s="92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  <c r="AA169" s="124"/>
      <c r="AB169" s="124"/>
      <c r="AC169" s="124"/>
      <c r="AD169" s="124"/>
      <c r="AE169" s="124"/>
      <c r="AF169" s="124"/>
      <c r="AG169" s="124"/>
      <c r="AH169" s="124"/>
      <c r="AI169" s="124"/>
      <c r="AJ169" s="125"/>
      <c r="AK169" s="321">
        <f ca="1">SUMIF($F169:$AJ172,"Р",$F170:$AJ170)</f>
        <v>0</v>
      </c>
      <c r="AL169" s="279">
        <f ca="1">SUMIF($F171:$AJ172,"НУ",$F172:$AJ172)</f>
        <v>0</v>
      </c>
      <c r="AM169" s="305">
        <f ca="1">SUMIF(F169:AJ172,"РВ",F170:AJ170)</f>
        <v>0</v>
      </c>
      <c r="AN169" s="308">
        <f ca="1">AK169+AL169+AM169</f>
        <v>0</v>
      </c>
      <c r="AO169" s="310">
        <f t="shared" ref="AO169" si="94">COUNTIF($F169:$AJ172,"=Р")</f>
        <v>0</v>
      </c>
      <c r="AP169" s="311">
        <f>COUNTIF($F169:$AJ172,"=ВВ")</f>
        <v>0</v>
      </c>
      <c r="AQ169" s="311">
        <f>COUNTIF($F169:$AJ172,"=В")</f>
        <v>0</v>
      </c>
      <c r="AR169" s="241">
        <f>COUNTIF($F169:$AJ172,"=НА")</f>
        <v>0</v>
      </c>
      <c r="AS169" s="241">
        <f>COUNTIF(F169:AJ172,"=ТН")</f>
        <v>0</v>
      </c>
      <c r="AT169" s="241">
        <f>COUNTIF($F169:$AJ172,"=ВД")</f>
        <v>0</v>
      </c>
      <c r="AU169" s="241">
        <f>COUNTIF($F169:$AJ172,"=ВП")</f>
        <v>0</v>
      </c>
      <c r="AV169" s="241">
        <f>COUNTIF($F169:$AJ172,"=ДД")</f>
        <v>0</v>
      </c>
      <c r="AW169" s="241">
        <f>COUNTIF($F169:$AJ172,"=П")</f>
        <v>0</v>
      </c>
      <c r="AX169" s="241">
        <f>COUNTIF($F169:$AJ172,"=ПР")</f>
        <v>0</v>
      </c>
      <c r="AY169" s="316">
        <f>COUNTIF($F169:$AJ172,"=І")</f>
        <v>0</v>
      </c>
      <c r="AZ169" s="316">
        <f>COUNTIF($F169:$AJ172,"=НЗ")</f>
        <v>0</v>
      </c>
      <c r="BA169" s="318" t="str">
        <f>IF(C169&gt;1,Графік!$P$36,"")</f>
        <v/>
      </c>
    </row>
    <row r="170" spans="1:53" ht="12.75" hidden="1" customHeight="1" x14ac:dyDescent="0.2">
      <c r="A170" s="293"/>
      <c r="B170" s="296"/>
      <c r="C170" s="299"/>
      <c r="D170" s="325"/>
      <c r="E170" s="146"/>
      <c r="F170" s="96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  <c r="Z170" s="97"/>
      <c r="AA170" s="97"/>
      <c r="AB170" s="97"/>
      <c r="AC170" s="97"/>
      <c r="AD170" s="97"/>
      <c r="AE170" s="97"/>
      <c r="AF170" s="97"/>
      <c r="AG170" s="97"/>
      <c r="AH170" s="97"/>
      <c r="AI170" s="97"/>
      <c r="AJ170" s="98"/>
      <c r="AK170" s="321"/>
      <c r="AL170" s="279"/>
      <c r="AM170" s="305"/>
      <c r="AN170" s="308"/>
      <c r="AO170" s="311"/>
      <c r="AP170" s="311"/>
      <c r="AQ170" s="311"/>
      <c r="AR170" s="241"/>
      <c r="AS170" s="241"/>
      <c r="AT170" s="241"/>
      <c r="AU170" s="241"/>
      <c r="AV170" s="241"/>
      <c r="AW170" s="241"/>
      <c r="AX170" s="241"/>
      <c r="AY170" s="316"/>
      <c r="AZ170" s="316"/>
      <c r="BA170" s="319"/>
    </row>
    <row r="171" spans="1:53" ht="12.75" hidden="1" customHeight="1" x14ac:dyDescent="0.2">
      <c r="A171" s="293"/>
      <c r="B171" s="296"/>
      <c r="C171" s="299"/>
      <c r="D171" s="325"/>
      <c r="E171" s="146"/>
      <c r="F171" s="100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 s="101"/>
      <c r="AD171" s="101"/>
      <c r="AE171" s="101"/>
      <c r="AF171" s="101"/>
      <c r="AG171" s="101"/>
      <c r="AH171" s="101" t="str">
        <f t="shared" si="87"/>
        <v/>
      </c>
      <c r="AI171" s="101" t="str">
        <f t="shared" si="87"/>
        <v/>
      </c>
      <c r="AJ171" s="130" t="str">
        <f t="shared" si="87"/>
        <v/>
      </c>
      <c r="AK171" s="321"/>
      <c r="AL171" s="279"/>
      <c r="AM171" s="305"/>
      <c r="AN171" s="308"/>
      <c r="AO171" s="311"/>
      <c r="AP171" s="311"/>
      <c r="AQ171" s="311"/>
      <c r="AR171" s="241"/>
      <c r="AS171" s="241"/>
      <c r="AT171" s="241"/>
      <c r="AU171" s="241"/>
      <c r="AV171" s="241"/>
      <c r="AW171" s="241"/>
      <c r="AX171" s="241"/>
      <c r="AY171" s="316"/>
      <c r="AZ171" s="316"/>
      <c r="BA171" s="319"/>
    </row>
    <row r="172" spans="1:53" ht="13.5" hidden="1" customHeight="1" thickBot="1" x14ac:dyDescent="0.25">
      <c r="A172" s="294"/>
      <c r="B172" s="297"/>
      <c r="C172" s="300"/>
      <c r="D172" s="326"/>
      <c r="E172" s="147"/>
      <c r="F172" s="105"/>
      <c r="G172" s="106"/>
      <c r="H172" s="106"/>
      <c r="I172" s="106"/>
      <c r="J172" s="106"/>
      <c r="K172" s="106"/>
      <c r="L172" s="106"/>
      <c r="M172" s="106"/>
      <c r="N172" s="106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  <c r="AA172" s="106"/>
      <c r="AB172" s="106"/>
      <c r="AC172" s="106"/>
      <c r="AD172" s="106"/>
      <c r="AE172" s="106"/>
      <c r="AF172" s="106"/>
      <c r="AG172" s="106"/>
      <c r="AH172" s="106"/>
      <c r="AI172" s="106"/>
      <c r="AJ172" s="107"/>
      <c r="AK172" s="322"/>
      <c r="AL172" s="280"/>
      <c r="AM172" s="306"/>
      <c r="AN172" s="309"/>
      <c r="AO172" s="312"/>
      <c r="AP172" s="312"/>
      <c r="AQ172" s="312"/>
      <c r="AR172" s="242"/>
      <c r="AS172" s="242"/>
      <c r="AT172" s="242"/>
      <c r="AU172" s="242"/>
      <c r="AV172" s="242"/>
      <c r="AW172" s="242"/>
      <c r="AX172" s="242"/>
      <c r="AY172" s="317"/>
      <c r="AZ172" s="317"/>
      <c r="BA172" s="320"/>
    </row>
    <row r="173" spans="1:53" ht="12.75" hidden="1" customHeight="1" x14ac:dyDescent="0.2">
      <c r="A173" s="292">
        <v>42</v>
      </c>
      <c r="B173" s="295" t="str">
        <f>IFERROR(VLOOKUP($C173,Списки!$A$1:$C$4003,2,0),"")</f>
        <v/>
      </c>
      <c r="C173" s="323"/>
      <c r="D173" s="324" t="str">
        <f>IFERROR(VLOOKUP($C173,Списки!$A$1:$C$4003,3,0),"")</f>
        <v/>
      </c>
      <c r="E173" s="145"/>
      <c r="F173" s="92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  <c r="AA173" s="124"/>
      <c r="AB173" s="124"/>
      <c r="AC173" s="124"/>
      <c r="AD173" s="124"/>
      <c r="AE173" s="124"/>
      <c r="AF173" s="124"/>
      <c r="AG173" s="124"/>
      <c r="AH173" s="124"/>
      <c r="AI173" s="124"/>
      <c r="AJ173" s="125"/>
      <c r="AK173" s="321">
        <f ca="1">SUMIF($F173:$AJ176,"Р",$F174:$AJ174)</f>
        <v>0</v>
      </c>
      <c r="AL173" s="279">
        <f ca="1">SUMIF($F175:$AJ176,"НУ",$F176:$AJ176)</f>
        <v>0</v>
      </c>
      <c r="AM173" s="305">
        <f ca="1">SUMIF(F173:AJ176,"РВ",F174:AJ174)</f>
        <v>0</v>
      </c>
      <c r="AN173" s="308">
        <f ca="1">AK173+AL173+AM173</f>
        <v>0</v>
      </c>
      <c r="AO173" s="310">
        <f t="shared" ref="AO173" si="95">COUNTIF($F173:$AJ176,"=Р")</f>
        <v>0</v>
      </c>
      <c r="AP173" s="311">
        <f>COUNTIF($F173:$AJ176,"=ВВ")</f>
        <v>0</v>
      </c>
      <c r="AQ173" s="311">
        <f>COUNTIF($F173:$AJ176,"=В")</f>
        <v>0</v>
      </c>
      <c r="AR173" s="241">
        <f>COUNTIF($F173:$AJ176,"=НА")</f>
        <v>0</v>
      </c>
      <c r="AS173" s="241">
        <f>COUNTIF(F173:AJ176,"=ТН")</f>
        <v>0</v>
      </c>
      <c r="AT173" s="241">
        <f>COUNTIF($F173:$AJ176,"=ВД")</f>
        <v>0</v>
      </c>
      <c r="AU173" s="241">
        <f>COUNTIF($F173:$AJ176,"=ВП")</f>
        <v>0</v>
      </c>
      <c r="AV173" s="241">
        <f>COUNTIF($F173:$AJ176,"=ДД")</f>
        <v>0</v>
      </c>
      <c r="AW173" s="241">
        <f>COUNTIF($F173:$AJ176,"=П")</f>
        <v>0</v>
      </c>
      <c r="AX173" s="241">
        <f>COUNTIF($F173:$AJ176,"=ПР")</f>
        <v>0</v>
      </c>
      <c r="AY173" s="316">
        <f>COUNTIF($F173:$AJ176,"=І")</f>
        <v>0</v>
      </c>
      <c r="AZ173" s="316">
        <f>COUNTIF($F173:$AJ176,"=НЗ")</f>
        <v>0</v>
      </c>
      <c r="BA173" s="318" t="str">
        <f>IF(C173&gt;1,Графік!$P$36,"")</f>
        <v/>
      </c>
    </row>
    <row r="174" spans="1:53" ht="12.75" hidden="1" customHeight="1" x14ac:dyDescent="0.2">
      <c r="A174" s="293"/>
      <c r="B174" s="296"/>
      <c r="C174" s="299"/>
      <c r="D174" s="325"/>
      <c r="E174" s="146"/>
      <c r="F174" s="96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  <c r="AA174" s="97"/>
      <c r="AB174" s="97"/>
      <c r="AC174" s="97"/>
      <c r="AD174" s="97"/>
      <c r="AE174" s="97"/>
      <c r="AF174" s="97"/>
      <c r="AG174" s="97"/>
      <c r="AH174" s="97"/>
      <c r="AI174" s="97"/>
      <c r="AJ174" s="98"/>
      <c r="AK174" s="321"/>
      <c r="AL174" s="279"/>
      <c r="AM174" s="305"/>
      <c r="AN174" s="308"/>
      <c r="AO174" s="311"/>
      <c r="AP174" s="311"/>
      <c r="AQ174" s="311"/>
      <c r="AR174" s="241"/>
      <c r="AS174" s="241"/>
      <c r="AT174" s="241"/>
      <c r="AU174" s="241"/>
      <c r="AV174" s="241"/>
      <c r="AW174" s="241"/>
      <c r="AX174" s="241"/>
      <c r="AY174" s="316"/>
      <c r="AZ174" s="316"/>
      <c r="BA174" s="319"/>
    </row>
    <row r="175" spans="1:53" ht="12.75" hidden="1" customHeight="1" x14ac:dyDescent="0.2">
      <c r="A175" s="293"/>
      <c r="B175" s="296"/>
      <c r="C175" s="299"/>
      <c r="D175" s="325"/>
      <c r="E175" s="146"/>
      <c r="F175" s="100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 s="101"/>
      <c r="AD175" s="101"/>
      <c r="AE175" s="101"/>
      <c r="AF175" s="101"/>
      <c r="AG175" s="101"/>
      <c r="AH175" s="101" t="str">
        <f t="shared" si="87"/>
        <v/>
      </c>
      <c r="AI175" s="101" t="str">
        <f t="shared" si="87"/>
        <v/>
      </c>
      <c r="AJ175" s="130" t="str">
        <f t="shared" si="87"/>
        <v/>
      </c>
      <c r="AK175" s="321"/>
      <c r="AL175" s="279"/>
      <c r="AM175" s="305"/>
      <c r="AN175" s="308"/>
      <c r="AO175" s="311"/>
      <c r="AP175" s="311"/>
      <c r="AQ175" s="311"/>
      <c r="AR175" s="241"/>
      <c r="AS175" s="241"/>
      <c r="AT175" s="241"/>
      <c r="AU175" s="241"/>
      <c r="AV175" s="241"/>
      <c r="AW175" s="241"/>
      <c r="AX175" s="241"/>
      <c r="AY175" s="316"/>
      <c r="AZ175" s="316"/>
      <c r="BA175" s="319"/>
    </row>
    <row r="176" spans="1:53" ht="13.5" hidden="1" customHeight="1" thickBot="1" x14ac:dyDescent="0.25">
      <c r="A176" s="294"/>
      <c r="B176" s="297"/>
      <c r="C176" s="300"/>
      <c r="D176" s="326"/>
      <c r="E176" s="147"/>
      <c r="F176" s="105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Z176" s="106"/>
      <c r="AA176" s="106"/>
      <c r="AB176" s="106"/>
      <c r="AC176" s="106"/>
      <c r="AD176" s="106"/>
      <c r="AE176" s="106"/>
      <c r="AF176" s="106"/>
      <c r="AG176" s="106"/>
      <c r="AH176" s="106"/>
      <c r="AI176" s="106"/>
      <c r="AJ176" s="107"/>
      <c r="AK176" s="322"/>
      <c r="AL176" s="280"/>
      <c r="AM176" s="306"/>
      <c r="AN176" s="309"/>
      <c r="AO176" s="312"/>
      <c r="AP176" s="312"/>
      <c r="AQ176" s="312"/>
      <c r="AR176" s="242"/>
      <c r="AS176" s="242"/>
      <c r="AT176" s="242"/>
      <c r="AU176" s="242"/>
      <c r="AV176" s="242"/>
      <c r="AW176" s="242"/>
      <c r="AX176" s="242"/>
      <c r="AY176" s="317"/>
      <c r="AZ176" s="317"/>
      <c r="BA176" s="320"/>
    </row>
    <row r="177" spans="1:53" ht="12.75" hidden="1" customHeight="1" x14ac:dyDescent="0.2">
      <c r="A177" s="292">
        <v>43</v>
      </c>
      <c r="B177" s="295" t="str">
        <f>IFERROR(VLOOKUP($C177,Списки!$A$1:$C$4003,2,0),"")</f>
        <v/>
      </c>
      <c r="C177" s="323"/>
      <c r="D177" s="324" t="str">
        <f>IFERROR(VLOOKUP($C177,Списки!$A$1:$C$4003,3,0),"")</f>
        <v/>
      </c>
      <c r="E177" s="145"/>
      <c r="F177" s="92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  <c r="AA177" s="124"/>
      <c r="AB177" s="124"/>
      <c r="AC177" s="124"/>
      <c r="AD177" s="124"/>
      <c r="AE177" s="124"/>
      <c r="AF177" s="124"/>
      <c r="AG177" s="124"/>
      <c r="AH177" s="124"/>
      <c r="AI177" s="124"/>
      <c r="AJ177" s="125"/>
      <c r="AK177" s="321">
        <f ca="1">SUMIF($F177:$AJ180,"Р",$F178:$AJ178)</f>
        <v>0</v>
      </c>
      <c r="AL177" s="279">
        <f ca="1">SUMIF($F179:$AJ180,"НУ",$F180:$AJ180)</f>
        <v>0</v>
      </c>
      <c r="AM177" s="305">
        <f ca="1">SUMIF(F177:AJ180,"РВ",F178:AJ178)</f>
        <v>0</v>
      </c>
      <c r="AN177" s="308">
        <f ca="1">AK177+AL177+AM177</f>
        <v>0</v>
      </c>
      <c r="AO177" s="310">
        <f t="shared" ref="AO177" si="96">COUNTIF($F177:$AJ180,"=Р")</f>
        <v>0</v>
      </c>
      <c r="AP177" s="311">
        <f>COUNTIF($F177:$AJ180,"=ВВ")</f>
        <v>0</v>
      </c>
      <c r="AQ177" s="311">
        <f>COUNTIF($F177:$AJ180,"=В")</f>
        <v>0</v>
      </c>
      <c r="AR177" s="241">
        <f>COUNTIF($F177:$AJ180,"=НА")</f>
        <v>0</v>
      </c>
      <c r="AS177" s="241">
        <f>COUNTIF(F177:AJ180,"=ТН")</f>
        <v>0</v>
      </c>
      <c r="AT177" s="241">
        <f>COUNTIF($F177:$AJ180,"=ВД")</f>
        <v>0</v>
      </c>
      <c r="AU177" s="241">
        <f>COUNTIF($F177:$AJ180,"=ВП")</f>
        <v>0</v>
      </c>
      <c r="AV177" s="241">
        <f>COUNTIF($F177:$AJ180,"=ДД")</f>
        <v>0</v>
      </c>
      <c r="AW177" s="241">
        <f>COUNTIF($F177:$AJ180,"=П")</f>
        <v>0</v>
      </c>
      <c r="AX177" s="241">
        <f>COUNTIF($F177:$AJ180,"=ПР")</f>
        <v>0</v>
      </c>
      <c r="AY177" s="316">
        <f>COUNTIF($F177:$AJ180,"=І")</f>
        <v>0</v>
      </c>
      <c r="AZ177" s="316">
        <f>COUNTIF($F177:$AJ180,"=НЗ")</f>
        <v>0</v>
      </c>
      <c r="BA177" s="318" t="str">
        <f>IF(C177&gt;1,Графік!$P$36,"")</f>
        <v/>
      </c>
    </row>
    <row r="178" spans="1:53" ht="12.75" hidden="1" customHeight="1" x14ac:dyDescent="0.2">
      <c r="A178" s="293"/>
      <c r="B178" s="296"/>
      <c r="C178" s="299"/>
      <c r="D178" s="325"/>
      <c r="E178" s="146"/>
      <c r="F178" s="96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  <c r="AA178" s="97"/>
      <c r="AB178" s="97"/>
      <c r="AC178" s="97"/>
      <c r="AD178" s="97"/>
      <c r="AE178" s="97"/>
      <c r="AF178" s="97"/>
      <c r="AG178" s="97"/>
      <c r="AH178" s="97"/>
      <c r="AI178" s="97"/>
      <c r="AJ178" s="98"/>
      <c r="AK178" s="321"/>
      <c r="AL178" s="279"/>
      <c r="AM178" s="305"/>
      <c r="AN178" s="308"/>
      <c r="AO178" s="311"/>
      <c r="AP178" s="311"/>
      <c r="AQ178" s="311"/>
      <c r="AR178" s="241"/>
      <c r="AS178" s="241"/>
      <c r="AT178" s="241"/>
      <c r="AU178" s="241"/>
      <c r="AV178" s="241"/>
      <c r="AW178" s="241"/>
      <c r="AX178" s="241"/>
      <c r="AY178" s="316"/>
      <c r="AZ178" s="316"/>
      <c r="BA178" s="319"/>
    </row>
    <row r="179" spans="1:53" ht="12.75" hidden="1" customHeight="1" x14ac:dyDescent="0.2">
      <c r="A179" s="293"/>
      <c r="B179" s="296"/>
      <c r="C179" s="299"/>
      <c r="D179" s="325"/>
      <c r="E179" s="146"/>
      <c r="F179" s="100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  <c r="AC179" s="101"/>
      <c r="AD179" s="101"/>
      <c r="AE179" s="101"/>
      <c r="AF179" s="101"/>
      <c r="AG179" s="101"/>
      <c r="AH179" s="101" t="str">
        <f t="shared" si="87"/>
        <v/>
      </c>
      <c r="AI179" s="101" t="str">
        <f t="shared" si="87"/>
        <v/>
      </c>
      <c r="AJ179" s="130" t="str">
        <f t="shared" si="87"/>
        <v/>
      </c>
      <c r="AK179" s="321"/>
      <c r="AL179" s="279"/>
      <c r="AM179" s="305"/>
      <c r="AN179" s="308"/>
      <c r="AO179" s="311"/>
      <c r="AP179" s="311"/>
      <c r="AQ179" s="311"/>
      <c r="AR179" s="241"/>
      <c r="AS179" s="241"/>
      <c r="AT179" s="241"/>
      <c r="AU179" s="241"/>
      <c r="AV179" s="241"/>
      <c r="AW179" s="241"/>
      <c r="AX179" s="241"/>
      <c r="AY179" s="316"/>
      <c r="AZ179" s="316"/>
      <c r="BA179" s="319"/>
    </row>
    <row r="180" spans="1:53" ht="13.5" hidden="1" customHeight="1" thickBot="1" x14ac:dyDescent="0.25">
      <c r="A180" s="294"/>
      <c r="B180" s="297"/>
      <c r="C180" s="300"/>
      <c r="D180" s="326"/>
      <c r="E180" s="147"/>
      <c r="F180" s="105"/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  <c r="AA180" s="106"/>
      <c r="AB180" s="106"/>
      <c r="AC180" s="106"/>
      <c r="AD180" s="106"/>
      <c r="AE180" s="106"/>
      <c r="AF180" s="106"/>
      <c r="AG180" s="106"/>
      <c r="AH180" s="106"/>
      <c r="AI180" s="106"/>
      <c r="AJ180" s="107"/>
      <c r="AK180" s="322"/>
      <c r="AL180" s="280"/>
      <c r="AM180" s="306"/>
      <c r="AN180" s="309"/>
      <c r="AO180" s="312"/>
      <c r="AP180" s="312"/>
      <c r="AQ180" s="312"/>
      <c r="AR180" s="242"/>
      <c r="AS180" s="242"/>
      <c r="AT180" s="242"/>
      <c r="AU180" s="242"/>
      <c r="AV180" s="242"/>
      <c r="AW180" s="242"/>
      <c r="AX180" s="242"/>
      <c r="AY180" s="317"/>
      <c r="AZ180" s="317"/>
      <c r="BA180" s="320"/>
    </row>
    <row r="181" spans="1:53" ht="12.75" hidden="1" customHeight="1" x14ac:dyDescent="0.2">
      <c r="A181" s="292">
        <v>44</v>
      </c>
      <c r="B181" s="295" t="str">
        <f>IFERROR(VLOOKUP($C181,Списки!$A$1:$C$4003,2,0),"")</f>
        <v/>
      </c>
      <c r="C181" s="323"/>
      <c r="D181" s="324" t="str">
        <f>IFERROR(VLOOKUP($C181,Списки!$A$1:$C$4003,3,0),"")</f>
        <v/>
      </c>
      <c r="E181" s="145"/>
      <c r="F181" s="92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  <c r="AA181" s="124"/>
      <c r="AB181" s="124"/>
      <c r="AC181" s="124"/>
      <c r="AD181" s="124"/>
      <c r="AE181" s="124"/>
      <c r="AF181" s="124"/>
      <c r="AG181" s="124"/>
      <c r="AH181" s="124"/>
      <c r="AI181" s="124"/>
      <c r="AJ181" s="125"/>
      <c r="AK181" s="321">
        <f ca="1">SUMIF($F181:$AJ184,"Р",$F182:$AJ182)</f>
        <v>0</v>
      </c>
      <c r="AL181" s="279">
        <f ca="1">SUMIF($F183:$AJ184,"НУ",$F184:$AJ184)</f>
        <v>0</v>
      </c>
      <c r="AM181" s="305">
        <f ca="1">SUMIF(F181:AJ184,"РВ",F182:AJ182)</f>
        <v>0</v>
      </c>
      <c r="AN181" s="308">
        <f ca="1">AK181+AL181+AM181</f>
        <v>0</v>
      </c>
      <c r="AO181" s="310">
        <f t="shared" ref="AO181" si="97">COUNTIF($F181:$AJ184,"=Р")</f>
        <v>0</v>
      </c>
      <c r="AP181" s="311">
        <f>COUNTIF($F181:$AJ184,"=ВВ")</f>
        <v>0</v>
      </c>
      <c r="AQ181" s="311">
        <f>COUNTIF($F181:$AJ184,"=В")</f>
        <v>0</v>
      </c>
      <c r="AR181" s="241">
        <f>COUNTIF($F181:$AJ184,"=НА")</f>
        <v>0</v>
      </c>
      <c r="AS181" s="241">
        <f>COUNTIF(F181:AJ184,"=ТН")</f>
        <v>0</v>
      </c>
      <c r="AT181" s="241">
        <f>COUNTIF($F181:$AJ184,"=ВД")</f>
        <v>0</v>
      </c>
      <c r="AU181" s="241">
        <f>COUNTIF($F181:$AJ184,"=ВП")</f>
        <v>0</v>
      </c>
      <c r="AV181" s="241">
        <f>COUNTIF($F181:$AJ184,"=ДД")</f>
        <v>0</v>
      </c>
      <c r="AW181" s="241">
        <f>COUNTIF($F181:$AJ184,"=П")</f>
        <v>0</v>
      </c>
      <c r="AX181" s="241">
        <f>COUNTIF($F181:$AJ184,"=ПР")</f>
        <v>0</v>
      </c>
      <c r="AY181" s="316">
        <f>COUNTIF($F181:$AJ184,"=І")</f>
        <v>0</v>
      </c>
      <c r="AZ181" s="316">
        <f>COUNTIF($F181:$AJ184,"=НЗ")</f>
        <v>0</v>
      </c>
      <c r="BA181" s="318" t="str">
        <f>IF(C181&gt;1,Графік!$P$36,"")</f>
        <v/>
      </c>
    </row>
    <row r="182" spans="1:53" ht="12.75" hidden="1" customHeight="1" x14ac:dyDescent="0.2">
      <c r="A182" s="293"/>
      <c r="B182" s="296"/>
      <c r="C182" s="299"/>
      <c r="D182" s="325"/>
      <c r="E182" s="146"/>
      <c r="F182" s="96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  <c r="Z182" s="97"/>
      <c r="AA182" s="97"/>
      <c r="AB182" s="97"/>
      <c r="AC182" s="97"/>
      <c r="AD182" s="97"/>
      <c r="AE182" s="97"/>
      <c r="AF182" s="97"/>
      <c r="AG182" s="97"/>
      <c r="AH182" s="97"/>
      <c r="AI182" s="97"/>
      <c r="AJ182" s="98"/>
      <c r="AK182" s="321"/>
      <c r="AL182" s="279"/>
      <c r="AM182" s="305"/>
      <c r="AN182" s="308"/>
      <c r="AO182" s="311"/>
      <c r="AP182" s="311"/>
      <c r="AQ182" s="311"/>
      <c r="AR182" s="241"/>
      <c r="AS182" s="241"/>
      <c r="AT182" s="241"/>
      <c r="AU182" s="241"/>
      <c r="AV182" s="241"/>
      <c r="AW182" s="241"/>
      <c r="AX182" s="241"/>
      <c r="AY182" s="316"/>
      <c r="AZ182" s="316"/>
      <c r="BA182" s="319"/>
    </row>
    <row r="183" spans="1:53" ht="12.75" hidden="1" customHeight="1" x14ac:dyDescent="0.2">
      <c r="A183" s="293"/>
      <c r="B183" s="296"/>
      <c r="C183" s="299"/>
      <c r="D183" s="325"/>
      <c r="E183" s="146"/>
      <c r="F183" s="100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  <c r="AB183" s="101"/>
      <c r="AC183" s="101"/>
      <c r="AD183" s="101"/>
      <c r="AE183" s="101"/>
      <c r="AF183" s="101"/>
      <c r="AG183" s="101"/>
      <c r="AH183" s="101" t="str">
        <f t="shared" si="87"/>
        <v/>
      </c>
      <c r="AI183" s="101" t="str">
        <f t="shared" si="87"/>
        <v/>
      </c>
      <c r="AJ183" s="130" t="str">
        <f t="shared" si="87"/>
        <v/>
      </c>
      <c r="AK183" s="321"/>
      <c r="AL183" s="279"/>
      <c r="AM183" s="305"/>
      <c r="AN183" s="308"/>
      <c r="AO183" s="311"/>
      <c r="AP183" s="311"/>
      <c r="AQ183" s="311"/>
      <c r="AR183" s="241"/>
      <c r="AS183" s="241"/>
      <c r="AT183" s="241"/>
      <c r="AU183" s="241"/>
      <c r="AV183" s="241"/>
      <c r="AW183" s="241"/>
      <c r="AX183" s="241"/>
      <c r="AY183" s="316"/>
      <c r="AZ183" s="316"/>
      <c r="BA183" s="319"/>
    </row>
    <row r="184" spans="1:53" ht="13.5" hidden="1" customHeight="1" thickBot="1" x14ac:dyDescent="0.25">
      <c r="A184" s="294"/>
      <c r="B184" s="297"/>
      <c r="C184" s="300"/>
      <c r="D184" s="326"/>
      <c r="E184" s="147"/>
      <c r="F184" s="105"/>
      <c r="G184" s="106"/>
      <c r="H184" s="106"/>
      <c r="I184" s="106"/>
      <c r="J184" s="106"/>
      <c r="K184" s="106"/>
      <c r="L184" s="106"/>
      <c r="M184" s="106"/>
      <c r="N184" s="106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106"/>
      <c r="Z184" s="106"/>
      <c r="AA184" s="106"/>
      <c r="AB184" s="106"/>
      <c r="AC184" s="106"/>
      <c r="AD184" s="106"/>
      <c r="AE184" s="106"/>
      <c r="AF184" s="106"/>
      <c r="AG184" s="106"/>
      <c r="AH184" s="106"/>
      <c r="AI184" s="106"/>
      <c r="AJ184" s="107"/>
      <c r="AK184" s="322"/>
      <c r="AL184" s="280"/>
      <c r="AM184" s="306"/>
      <c r="AN184" s="309"/>
      <c r="AO184" s="312"/>
      <c r="AP184" s="312"/>
      <c r="AQ184" s="312"/>
      <c r="AR184" s="242"/>
      <c r="AS184" s="242"/>
      <c r="AT184" s="242"/>
      <c r="AU184" s="242"/>
      <c r="AV184" s="242"/>
      <c r="AW184" s="242"/>
      <c r="AX184" s="242"/>
      <c r="AY184" s="317"/>
      <c r="AZ184" s="317"/>
      <c r="BA184" s="320"/>
    </row>
    <row r="185" spans="1:53" ht="12.75" hidden="1" customHeight="1" x14ac:dyDescent="0.2">
      <c r="A185" s="292">
        <v>45</v>
      </c>
      <c r="B185" s="295" t="str">
        <f>IFERROR(VLOOKUP($C185,Списки!$A$1:$C$4003,2,0),"")</f>
        <v/>
      </c>
      <c r="C185" s="323"/>
      <c r="D185" s="324" t="str">
        <f>IFERROR(VLOOKUP($C185,Списки!$A$1:$C$4003,3,0),"")</f>
        <v/>
      </c>
      <c r="E185" s="145"/>
      <c r="F185" s="92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  <c r="AA185" s="124"/>
      <c r="AB185" s="124"/>
      <c r="AC185" s="124"/>
      <c r="AD185" s="124"/>
      <c r="AE185" s="124"/>
      <c r="AF185" s="124"/>
      <c r="AG185" s="124"/>
      <c r="AH185" s="124"/>
      <c r="AI185" s="124"/>
      <c r="AJ185" s="125"/>
      <c r="AK185" s="321">
        <f ca="1">SUMIF($F185:$AJ188,"Р",$F186:$AJ186)</f>
        <v>0</v>
      </c>
      <c r="AL185" s="279">
        <f ca="1">SUMIF($F187:$AJ188,"НУ",$F188:$AJ188)</f>
        <v>0</v>
      </c>
      <c r="AM185" s="305">
        <f ca="1">SUMIF(F185:AJ188,"РВ",F186:AJ186)</f>
        <v>0</v>
      </c>
      <c r="AN185" s="308">
        <f ca="1">AK185+AL185+AM185</f>
        <v>0</v>
      </c>
      <c r="AO185" s="310">
        <f t="shared" ref="AO185" si="98">COUNTIF($F185:$AJ188,"=Р")</f>
        <v>0</v>
      </c>
      <c r="AP185" s="311">
        <f>COUNTIF($F185:$AJ188,"=ВВ")</f>
        <v>0</v>
      </c>
      <c r="AQ185" s="311">
        <f>COUNTIF($F185:$AJ188,"=В")</f>
        <v>0</v>
      </c>
      <c r="AR185" s="241">
        <f>COUNTIF($F185:$AJ188,"=НА")</f>
        <v>0</v>
      </c>
      <c r="AS185" s="241">
        <f>COUNTIF(F185:AJ188,"=ТН")</f>
        <v>0</v>
      </c>
      <c r="AT185" s="241">
        <f>COUNTIF($F185:$AJ188,"=ВД")</f>
        <v>0</v>
      </c>
      <c r="AU185" s="241">
        <f>COUNTIF($F185:$AJ188,"=ВП")</f>
        <v>0</v>
      </c>
      <c r="AV185" s="241">
        <f>COUNTIF($F185:$AJ188,"=ДД")</f>
        <v>0</v>
      </c>
      <c r="AW185" s="241">
        <f>COUNTIF($F185:$AJ188,"=П")</f>
        <v>0</v>
      </c>
      <c r="AX185" s="241">
        <f>COUNTIF($F185:$AJ188,"=ПР")</f>
        <v>0</v>
      </c>
      <c r="AY185" s="316">
        <f>COUNTIF($F185:$AJ188,"=І")</f>
        <v>0</v>
      </c>
      <c r="AZ185" s="316">
        <f>COUNTIF($F185:$AJ188,"=НЗ")</f>
        <v>0</v>
      </c>
      <c r="BA185" s="318" t="str">
        <f>IF(C185&gt;1,Графік!$P$36,"")</f>
        <v/>
      </c>
    </row>
    <row r="186" spans="1:53" ht="12.75" hidden="1" customHeight="1" x14ac:dyDescent="0.2">
      <c r="A186" s="293"/>
      <c r="B186" s="296"/>
      <c r="C186" s="299"/>
      <c r="D186" s="325"/>
      <c r="E186" s="146"/>
      <c r="F186" s="96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  <c r="Z186" s="97"/>
      <c r="AA186" s="97"/>
      <c r="AB186" s="97"/>
      <c r="AC186" s="97"/>
      <c r="AD186" s="97"/>
      <c r="AE186" s="97"/>
      <c r="AF186" s="97"/>
      <c r="AG186" s="97"/>
      <c r="AH186" s="97"/>
      <c r="AI186" s="97"/>
      <c r="AJ186" s="98"/>
      <c r="AK186" s="321"/>
      <c r="AL186" s="279"/>
      <c r="AM186" s="305"/>
      <c r="AN186" s="308"/>
      <c r="AO186" s="311"/>
      <c r="AP186" s="311"/>
      <c r="AQ186" s="311"/>
      <c r="AR186" s="241"/>
      <c r="AS186" s="241"/>
      <c r="AT186" s="241"/>
      <c r="AU186" s="241"/>
      <c r="AV186" s="241"/>
      <c r="AW186" s="241"/>
      <c r="AX186" s="241"/>
      <c r="AY186" s="316"/>
      <c r="AZ186" s="316"/>
      <c r="BA186" s="319"/>
    </row>
    <row r="187" spans="1:53" ht="12.75" hidden="1" customHeight="1" x14ac:dyDescent="0.2">
      <c r="A187" s="293"/>
      <c r="B187" s="296"/>
      <c r="C187" s="299"/>
      <c r="D187" s="325"/>
      <c r="E187" s="146"/>
      <c r="F187" s="100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  <c r="AB187" s="101"/>
      <c r="AC187" s="101"/>
      <c r="AD187" s="101"/>
      <c r="AE187" s="101"/>
      <c r="AF187" s="101"/>
      <c r="AG187" s="101"/>
      <c r="AH187" s="101" t="str">
        <f t="shared" si="87"/>
        <v/>
      </c>
      <c r="AI187" s="101" t="str">
        <f t="shared" si="87"/>
        <v/>
      </c>
      <c r="AJ187" s="130" t="str">
        <f t="shared" si="87"/>
        <v/>
      </c>
      <c r="AK187" s="321"/>
      <c r="AL187" s="279"/>
      <c r="AM187" s="305"/>
      <c r="AN187" s="308"/>
      <c r="AO187" s="311"/>
      <c r="AP187" s="311"/>
      <c r="AQ187" s="311"/>
      <c r="AR187" s="241"/>
      <c r="AS187" s="241"/>
      <c r="AT187" s="241"/>
      <c r="AU187" s="241"/>
      <c r="AV187" s="241"/>
      <c r="AW187" s="241"/>
      <c r="AX187" s="241"/>
      <c r="AY187" s="316"/>
      <c r="AZ187" s="316"/>
      <c r="BA187" s="319"/>
    </row>
    <row r="188" spans="1:53" ht="13.5" hidden="1" customHeight="1" thickBot="1" x14ac:dyDescent="0.25">
      <c r="A188" s="294"/>
      <c r="B188" s="297"/>
      <c r="C188" s="300"/>
      <c r="D188" s="326"/>
      <c r="E188" s="147"/>
      <c r="F188" s="105"/>
      <c r="G188" s="106"/>
      <c r="H188" s="106"/>
      <c r="I188" s="106"/>
      <c r="J188" s="106"/>
      <c r="K188" s="106"/>
      <c r="L188" s="106"/>
      <c r="M188" s="106"/>
      <c r="N188" s="106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106"/>
      <c r="Z188" s="106"/>
      <c r="AA188" s="106"/>
      <c r="AB188" s="106"/>
      <c r="AC188" s="106"/>
      <c r="AD188" s="106"/>
      <c r="AE188" s="106"/>
      <c r="AF188" s="106"/>
      <c r="AG188" s="106"/>
      <c r="AH188" s="106"/>
      <c r="AI188" s="106"/>
      <c r="AJ188" s="107"/>
      <c r="AK188" s="322"/>
      <c r="AL188" s="280"/>
      <c r="AM188" s="306"/>
      <c r="AN188" s="309"/>
      <c r="AO188" s="312"/>
      <c r="AP188" s="312"/>
      <c r="AQ188" s="312"/>
      <c r="AR188" s="242"/>
      <c r="AS188" s="242"/>
      <c r="AT188" s="242"/>
      <c r="AU188" s="242"/>
      <c r="AV188" s="242"/>
      <c r="AW188" s="242"/>
      <c r="AX188" s="242"/>
      <c r="AY188" s="317"/>
      <c r="AZ188" s="317"/>
      <c r="BA188" s="320"/>
    </row>
    <row r="189" spans="1:53" ht="12.75" hidden="1" customHeight="1" x14ac:dyDescent="0.2">
      <c r="A189" s="292">
        <v>46</v>
      </c>
      <c r="B189" s="295" t="str">
        <f>IFERROR(VLOOKUP($C189,Списки!$A$1:$C$4003,2,0),"")</f>
        <v/>
      </c>
      <c r="C189" s="323"/>
      <c r="D189" s="324" t="str">
        <f>IFERROR(VLOOKUP($C189,Списки!$A$1:$C$4003,3,0),"")</f>
        <v/>
      </c>
      <c r="E189" s="145"/>
      <c r="F189" s="92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  <c r="AA189" s="124"/>
      <c r="AB189" s="124"/>
      <c r="AC189" s="124"/>
      <c r="AD189" s="124"/>
      <c r="AE189" s="124"/>
      <c r="AF189" s="124"/>
      <c r="AG189" s="124"/>
      <c r="AH189" s="124"/>
      <c r="AI189" s="124"/>
      <c r="AJ189" s="125"/>
      <c r="AK189" s="321">
        <f ca="1">SUMIF($F189:$AJ192,"Р",$F190:$AJ190)</f>
        <v>0</v>
      </c>
      <c r="AL189" s="279">
        <f ca="1">SUMIF($F191:$AJ192,"НУ",$F192:$AJ192)</f>
        <v>0</v>
      </c>
      <c r="AM189" s="305">
        <f ca="1">SUMIF(F189:AJ192,"РВ",F190:AJ190)</f>
        <v>0</v>
      </c>
      <c r="AN189" s="308">
        <f ca="1">AK189+AL189+AM189</f>
        <v>0</v>
      </c>
      <c r="AO189" s="310">
        <f t="shared" ref="AO189" si="99">COUNTIF($F189:$AJ192,"=Р")</f>
        <v>0</v>
      </c>
      <c r="AP189" s="311">
        <f>COUNTIF($F189:$AJ192,"=ВВ")</f>
        <v>0</v>
      </c>
      <c r="AQ189" s="311">
        <f>COUNTIF($F189:$AJ192,"=В")</f>
        <v>0</v>
      </c>
      <c r="AR189" s="241">
        <f>COUNTIF($F189:$AJ192,"=НА")</f>
        <v>0</v>
      </c>
      <c r="AS189" s="241">
        <f>COUNTIF(F189:AJ192,"=ТН")</f>
        <v>0</v>
      </c>
      <c r="AT189" s="241">
        <f>COUNTIF($F189:$AJ192,"=ВД")</f>
        <v>0</v>
      </c>
      <c r="AU189" s="241">
        <f>COUNTIF($F189:$AJ192,"=ВП")</f>
        <v>0</v>
      </c>
      <c r="AV189" s="241">
        <f>COUNTIF($F189:$AJ192,"=ДД")</f>
        <v>0</v>
      </c>
      <c r="AW189" s="241">
        <f>COUNTIF($F189:$AJ192,"=П")</f>
        <v>0</v>
      </c>
      <c r="AX189" s="241">
        <f>COUNTIF($F189:$AJ192,"=ПР")</f>
        <v>0</v>
      </c>
      <c r="AY189" s="316">
        <f>COUNTIF($F189:$AJ192,"=І")</f>
        <v>0</v>
      </c>
      <c r="AZ189" s="316">
        <f>COUNTIF($F189:$AJ192,"=НЗ")</f>
        <v>0</v>
      </c>
      <c r="BA189" s="318" t="str">
        <f>IF(C189&gt;1,Графік!$P$36,"")</f>
        <v/>
      </c>
    </row>
    <row r="190" spans="1:53" ht="12.75" hidden="1" customHeight="1" x14ac:dyDescent="0.2">
      <c r="A190" s="293"/>
      <c r="B190" s="296"/>
      <c r="C190" s="299"/>
      <c r="D190" s="325"/>
      <c r="E190" s="146"/>
      <c r="F190" s="96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  <c r="AA190" s="97"/>
      <c r="AB190" s="97"/>
      <c r="AC190" s="97"/>
      <c r="AD190" s="97"/>
      <c r="AE190" s="97"/>
      <c r="AF190" s="97"/>
      <c r="AG190" s="97"/>
      <c r="AH190" s="97"/>
      <c r="AI190" s="97"/>
      <c r="AJ190" s="98"/>
      <c r="AK190" s="321"/>
      <c r="AL190" s="279"/>
      <c r="AM190" s="305"/>
      <c r="AN190" s="308"/>
      <c r="AO190" s="311"/>
      <c r="AP190" s="311"/>
      <c r="AQ190" s="311"/>
      <c r="AR190" s="241"/>
      <c r="AS190" s="241"/>
      <c r="AT190" s="241"/>
      <c r="AU190" s="241"/>
      <c r="AV190" s="241"/>
      <c r="AW190" s="241"/>
      <c r="AX190" s="241"/>
      <c r="AY190" s="316"/>
      <c r="AZ190" s="316"/>
      <c r="BA190" s="319"/>
    </row>
    <row r="191" spans="1:53" ht="12.75" hidden="1" customHeight="1" x14ac:dyDescent="0.2">
      <c r="A191" s="293"/>
      <c r="B191" s="296"/>
      <c r="C191" s="299"/>
      <c r="D191" s="325"/>
      <c r="E191" s="146"/>
      <c r="F191" s="100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  <c r="AA191" s="101"/>
      <c r="AB191" s="101"/>
      <c r="AC191" s="101"/>
      <c r="AD191" s="101"/>
      <c r="AE191" s="101"/>
      <c r="AF191" s="101"/>
      <c r="AG191" s="101"/>
      <c r="AH191" s="101" t="str">
        <f t="shared" si="87"/>
        <v/>
      </c>
      <c r="AI191" s="101" t="str">
        <f t="shared" si="87"/>
        <v/>
      </c>
      <c r="AJ191" s="130" t="str">
        <f t="shared" si="87"/>
        <v/>
      </c>
      <c r="AK191" s="321"/>
      <c r="AL191" s="279"/>
      <c r="AM191" s="305"/>
      <c r="AN191" s="308"/>
      <c r="AO191" s="311"/>
      <c r="AP191" s="311"/>
      <c r="AQ191" s="311"/>
      <c r="AR191" s="241"/>
      <c r="AS191" s="241"/>
      <c r="AT191" s="241"/>
      <c r="AU191" s="241"/>
      <c r="AV191" s="241"/>
      <c r="AW191" s="241"/>
      <c r="AX191" s="241"/>
      <c r="AY191" s="316"/>
      <c r="AZ191" s="316"/>
      <c r="BA191" s="319"/>
    </row>
    <row r="192" spans="1:53" ht="13.5" hidden="1" customHeight="1" thickBot="1" x14ac:dyDescent="0.25">
      <c r="A192" s="294"/>
      <c r="B192" s="297"/>
      <c r="C192" s="300"/>
      <c r="D192" s="326"/>
      <c r="E192" s="147"/>
      <c r="F192" s="105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106"/>
      <c r="Z192" s="106"/>
      <c r="AA192" s="106"/>
      <c r="AB192" s="106"/>
      <c r="AC192" s="106"/>
      <c r="AD192" s="106"/>
      <c r="AE192" s="106"/>
      <c r="AF192" s="106"/>
      <c r="AG192" s="106"/>
      <c r="AH192" s="106"/>
      <c r="AI192" s="106"/>
      <c r="AJ192" s="107"/>
      <c r="AK192" s="322"/>
      <c r="AL192" s="280"/>
      <c r="AM192" s="306"/>
      <c r="AN192" s="309"/>
      <c r="AO192" s="312"/>
      <c r="AP192" s="312"/>
      <c r="AQ192" s="312"/>
      <c r="AR192" s="242"/>
      <c r="AS192" s="242"/>
      <c r="AT192" s="242"/>
      <c r="AU192" s="242"/>
      <c r="AV192" s="242"/>
      <c r="AW192" s="242"/>
      <c r="AX192" s="242"/>
      <c r="AY192" s="317"/>
      <c r="AZ192" s="317"/>
      <c r="BA192" s="320"/>
    </row>
    <row r="193" spans="1:53" ht="12.75" hidden="1" customHeight="1" x14ac:dyDescent="0.2">
      <c r="A193" s="292">
        <v>47</v>
      </c>
      <c r="B193" s="295" t="str">
        <f>IFERROR(VLOOKUP($C193,Списки!$A$1:$C$4003,2,0),"")</f>
        <v/>
      </c>
      <c r="C193" s="323"/>
      <c r="D193" s="324" t="str">
        <f>IFERROR(VLOOKUP($C193,Списки!$A$1:$C$4003,3,0),"")</f>
        <v/>
      </c>
      <c r="E193" s="145"/>
      <c r="F193" s="92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  <c r="AA193" s="124"/>
      <c r="AB193" s="124"/>
      <c r="AC193" s="124"/>
      <c r="AD193" s="124"/>
      <c r="AE193" s="124"/>
      <c r="AF193" s="124"/>
      <c r="AG193" s="124"/>
      <c r="AH193" s="124"/>
      <c r="AI193" s="124"/>
      <c r="AJ193" s="125"/>
      <c r="AK193" s="321">
        <f ca="1">SUMIF($F193:$AJ196,"Р",$F194:$AJ194)</f>
        <v>0</v>
      </c>
      <c r="AL193" s="279">
        <f ca="1">SUMIF($F195:$AJ196,"НУ",$F196:$AJ196)</f>
        <v>0</v>
      </c>
      <c r="AM193" s="305">
        <f ca="1">SUMIF(F193:AJ196,"РВ",F194:AJ194)</f>
        <v>0</v>
      </c>
      <c r="AN193" s="308">
        <f ca="1">AK193+AL193+AM193</f>
        <v>0</v>
      </c>
      <c r="AO193" s="310">
        <f t="shared" ref="AO193" si="100">COUNTIF($F193:$AJ196,"=Р")</f>
        <v>0</v>
      </c>
      <c r="AP193" s="311">
        <f>COUNTIF($F193:$AJ196,"=ВВ")</f>
        <v>0</v>
      </c>
      <c r="AQ193" s="311">
        <f>COUNTIF($F193:$AJ196,"=В")</f>
        <v>0</v>
      </c>
      <c r="AR193" s="241">
        <f>COUNTIF($F193:$AJ196,"=НА")</f>
        <v>0</v>
      </c>
      <c r="AS193" s="241">
        <f>COUNTIF(F193:AJ196,"=ТН")</f>
        <v>0</v>
      </c>
      <c r="AT193" s="241">
        <f>COUNTIF($F193:$AJ196,"=ВД")</f>
        <v>0</v>
      </c>
      <c r="AU193" s="241">
        <f>COUNTIF($F193:$AJ196,"=ВП")</f>
        <v>0</v>
      </c>
      <c r="AV193" s="241">
        <f>COUNTIF($F193:$AJ196,"=ДД")</f>
        <v>0</v>
      </c>
      <c r="AW193" s="241">
        <f>COUNTIF($F193:$AJ196,"=П")</f>
        <v>0</v>
      </c>
      <c r="AX193" s="241">
        <f>COUNTIF($F193:$AJ196,"=ПР")</f>
        <v>0</v>
      </c>
      <c r="AY193" s="316">
        <f>COUNTIF($F193:$AJ196,"=І")</f>
        <v>0</v>
      </c>
      <c r="AZ193" s="316">
        <f>COUNTIF($F193:$AJ196,"=НЗ")</f>
        <v>0</v>
      </c>
      <c r="BA193" s="318" t="str">
        <f>IF(C193&gt;1,Графік!$P$36,"")</f>
        <v/>
      </c>
    </row>
    <row r="194" spans="1:53" ht="12.75" hidden="1" customHeight="1" x14ac:dyDescent="0.2">
      <c r="A194" s="293"/>
      <c r="B194" s="296"/>
      <c r="C194" s="299"/>
      <c r="D194" s="325"/>
      <c r="E194" s="146"/>
      <c r="F194" s="96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  <c r="Z194" s="97"/>
      <c r="AA194" s="97"/>
      <c r="AB194" s="97"/>
      <c r="AC194" s="97"/>
      <c r="AD194" s="97"/>
      <c r="AE194" s="97"/>
      <c r="AF194" s="97"/>
      <c r="AG194" s="97"/>
      <c r="AH194" s="97"/>
      <c r="AI194" s="97"/>
      <c r="AJ194" s="98"/>
      <c r="AK194" s="321"/>
      <c r="AL194" s="279"/>
      <c r="AM194" s="305"/>
      <c r="AN194" s="308"/>
      <c r="AO194" s="311"/>
      <c r="AP194" s="311"/>
      <c r="AQ194" s="311"/>
      <c r="AR194" s="241"/>
      <c r="AS194" s="241"/>
      <c r="AT194" s="241"/>
      <c r="AU194" s="241"/>
      <c r="AV194" s="241"/>
      <c r="AW194" s="241"/>
      <c r="AX194" s="241"/>
      <c r="AY194" s="316"/>
      <c r="AZ194" s="316"/>
      <c r="BA194" s="319"/>
    </row>
    <row r="195" spans="1:53" ht="12.75" hidden="1" customHeight="1" x14ac:dyDescent="0.2">
      <c r="A195" s="293"/>
      <c r="B195" s="296"/>
      <c r="C195" s="299"/>
      <c r="D195" s="325"/>
      <c r="E195" s="146"/>
      <c r="F195" s="100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  <c r="AA195" s="101"/>
      <c r="AB195" s="101"/>
      <c r="AC195" s="101"/>
      <c r="AD195" s="101"/>
      <c r="AE195" s="101"/>
      <c r="AF195" s="101"/>
      <c r="AG195" s="101"/>
      <c r="AH195" s="101" t="str">
        <f t="shared" si="87"/>
        <v/>
      </c>
      <c r="AI195" s="101" t="str">
        <f t="shared" si="87"/>
        <v/>
      </c>
      <c r="AJ195" s="130" t="str">
        <f t="shared" si="87"/>
        <v/>
      </c>
      <c r="AK195" s="321"/>
      <c r="AL195" s="279"/>
      <c r="AM195" s="305"/>
      <c r="AN195" s="308"/>
      <c r="AO195" s="311"/>
      <c r="AP195" s="311"/>
      <c r="AQ195" s="311"/>
      <c r="AR195" s="241"/>
      <c r="AS195" s="241"/>
      <c r="AT195" s="241"/>
      <c r="AU195" s="241"/>
      <c r="AV195" s="241"/>
      <c r="AW195" s="241"/>
      <c r="AX195" s="241"/>
      <c r="AY195" s="316"/>
      <c r="AZ195" s="316"/>
      <c r="BA195" s="319"/>
    </row>
    <row r="196" spans="1:53" ht="13.5" hidden="1" customHeight="1" thickBot="1" x14ac:dyDescent="0.25">
      <c r="A196" s="294"/>
      <c r="B196" s="297"/>
      <c r="C196" s="300"/>
      <c r="D196" s="326"/>
      <c r="E196" s="147"/>
      <c r="F196" s="105"/>
      <c r="G196" s="106"/>
      <c r="H196" s="106"/>
      <c r="I196" s="106"/>
      <c r="J196" s="106"/>
      <c r="K196" s="106"/>
      <c r="L196" s="106"/>
      <c r="M196" s="106"/>
      <c r="N196" s="106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106"/>
      <c r="Z196" s="106"/>
      <c r="AA196" s="106"/>
      <c r="AB196" s="106"/>
      <c r="AC196" s="106"/>
      <c r="AD196" s="106"/>
      <c r="AE196" s="106"/>
      <c r="AF196" s="106"/>
      <c r="AG196" s="106"/>
      <c r="AH196" s="106"/>
      <c r="AI196" s="106"/>
      <c r="AJ196" s="107"/>
      <c r="AK196" s="322"/>
      <c r="AL196" s="280"/>
      <c r="AM196" s="306"/>
      <c r="AN196" s="309"/>
      <c r="AO196" s="312"/>
      <c r="AP196" s="312"/>
      <c r="AQ196" s="312"/>
      <c r="AR196" s="242"/>
      <c r="AS196" s="242"/>
      <c r="AT196" s="242"/>
      <c r="AU196" s="242"/>
      <c r="AV196" s="242"/>
      <c r="AW196" s="242"/>
      <c r="AX196" s="242"/>
      <c r="AY196" s="317"/>
      <c r="AZ196" s="317"/>
      <c r="BA196" s="320"/>
    </row>
    <row r="197" spans="1:53" ht="12.75" hidden="1" customHeight="1" x14ac:dyDescent="0.2">
      <c r="A197" s="292">
        <v>48</v>
      </c>
      <c r="B197" s="295" t="str">
        <f>IFERROR(VLOOKUP($C197,Списки!$A$1:$C$4003,2,0),"")</f>
        <v/>
      </c>
      <c r="C197" s="323"/>
      <c r="D197" s="324" t="str">
        <f>IFERROR(VLOOKUP($C197,Списки!$A$1:$C$4003,3,0),"")</f>
        <v/>
      </c>
      <c r="E197" s="145"/>
      <c r="F197" s="92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  <c r="AA197" s="124"/>
      <c r="AB197" s="124"/>
      <c r="AC197" s="124"/>
      <c r="AD197" s="124"/>
      <c r="AE197" s="124"/>
      <c r="AF197" s="124"/>
      <c r="AG197" s="124"/>
      <c r="AH197" s="124"/>
      <c r="AI197" s="124"/>
      <c r="AJ197" s="125"/>
      <c r="AK197" s="321">
        <f ca="1">SUMIF($F197:$AJ200,"Р",$F198:$AJ198)</f>
        <v>0</v>
      </c>
      <c r="AL197" s="279">
        <f ca="1">SUMIF($F199:$AJ200,"НУ",$F200:$AJ200)</f>
        <v>0</v>
      </c>
      <c r="AM197" s="305">
        <f ca="1">SUMIF(F197:AJ200,"РВ",F198:AJ198)</f>
        <v>0</v>
      </c>
      <c r="AN197" s="308">
        <f ca="1">AK197+AL197+AM197</f>
        <v>0</v>
      </c>
      <c r="AO197" s="310">
        <f t="shared" ref="AO197" si="101">COUNTIF($F197:$AJ200,"=Р")</f>
        <v>0</v>
      </c>
      <c r="AP197" s="311">
        <f>COUNTIF($F197:$AJ200,"=ВВ")</f>
        <v>0</v>
      </c>
      <c r="AQ197" s="311">
        <f>COUNTIF($F197:$AJ200,"=В")</f>
        <v>0</v>
      </c>
      <c r="AR197" s="241">
        <f>COUNTIF($F197:$AJ200,"=НА")</f>
        <v>0</v>
      </c>
      <c r="AS197" s="241">
        <f>COUNTIF(F197:AJ200,"=ТН")</f>
        <v>0</v>
      </c>
      <c r="AT197" s="241">
        <f>COUNTIF($F197:$AJ200,"=ВД")</f>
        <v>0</v>
      </c>
      <c r="AU197" s="241">
        <f>COUNTIF($F197:$AJ200,"=ВП")</f>
        <v>0</v>
      </c>
      <c r="AV197" s="241">
        <f>COUNTIF($F197:$AJ200,"=ДД")</f>
        <v>0</v>
      </c>
      <c r="AW197" s="241">
        <f>COUNTIF($F197:$AJ200,"=П")</f>
        <v>0</v>
      </c>
      <c r="AX197" s="241">
        <f>COUNTIF($F197:$AJ200,"=ПР")</f>
        <v>0</v>
      </c>
      <c r="AY197" s="316">
        <f>COUNTIF($F197:$AJ200,"=І")</f>
        <v>0</v>
      </c>
      <c r="AZ197" s="316">
        <f>COUNTIF($F197:$AJ200,"=НЗ")</f>
        <v>0</v>
      </c>
      <c r="BA197" s="318" t="str">
        <f>IF(C197&gt;1,Графік!$P$36,"")</f>
        <v/>
      </c>
    </row>
    <row r="198" spans="1:53" ht="12.75" hidden="1" customHeight="1" x14ac:dyDescent="0.2">
      <c r="A198" s="293"/>
      <c r="B198" s="296"/>
      <c r="C198" s="299"/>
      <c r="D198" s="325"/>
      <c r="E198" s="146"/>
      <c r="F198" s="96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  <c r="Z198" s="97"/>
      <c r="AA198" s="97"/>
      <c r="AB198" s="97"/>
      <c r="AC198" s="97"/>
      <c r="AD198" s="97"/>
      <c r="AE198" s="97"/>
      <c r="AF198" s="97"/>
      <c r="AG198" s="97"/>
      <c r="AH198" s="97"/>
      <c r="AI198" s="97"/>
      <c r="AJ198" s="98"/>
      <c r="AK198" s="321"/>
      <c r="AL198" s="279"/>
      <c r="AM198" s="305"/>
      <c r="AN198" s="308"/>
      <c r="AO198" s="311"/>
      <c r="AP198" s="311"/>
      <c r="AQ198" s="311"/>
      <c r="AR198" s="241"/>
      <c r="AS198" s="241"/>
      <c r="AT198" s="241"/>
      <c r="AU198" s="241"/>
      <c r="AV198" s="241"/>
      <c r="AW198" s="241"/>
      <c r="AX198" s="241"/>
      <c r="AY198" s="316"/>
      <c r="AZ198" s="316"/>
      <c r="BA198" s="319"/>
    </row>
    <row r="199" spans="1:53" ht="12.75" hidden="1" customHeight="1" x14ac:dyDescent="0.2">
      <c r="A199" s="293"/>
      <c r="B199" s="296"/>
      <c r="C199" s="299"/>
      <c r="D199" s="325"/>
      <c r="E199" s="146"/>
      <c r="F199" s="100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  <c r="AA199" s="101"/>
      <c r="AB199" s="101"/>
      <c r="AC199" s="101"/>
      <c r="AD199" s="101"/>
      <c r="AE199" s="101"/>
      <c r="AF199" s="101"/>
      <c r="AG199" s="101"/>
      <c r="AH199" s="101" t="str">
        <f t="shared" si="87"/>
        <v/>
      </c>
      <c r="AI199" s="101" t="str">
        <f t="shared" si="87"/>
        <v/>
      </c>
      <c r="AJ199" s="130" t="str">
        <f t="shared" si="87"/>
        <v/>
      </c>
      <c r="AK199" s="321"/>
      <c r="AL199" s="279"/>
      <c r="AM199" s="305"/>
      <c r="AN199" s="308"/>
      <c r="AO199" s="311"/>
      <c r="AP199" s="311"/>
      <c r="AQ199" s="311"/>
      <c r="AR199" s="241"/>
      <c r="AS199" s="241"/>
      <c r="AT199" s="241"/>
      <c r="AU199" s="241"/>
      <c r="AV199" s="241"/>
      <c r="AW199" s="241"/>
      <c r="AX199" s="241"/>
      <c r="AY199" s="316"/>
      <c r="AZ199" s="316"/>
      <c r="BA199" s="319"/>
    </row>
    <row r="200" spans="1:53" ht="13.5" hidden="1" customHeight="1" thickBot="1" x14ac:dyDescent="0.25">
      <c r="A200" s="294"/>
      <c r="B200" s="297"/>
      <c r="C200" s="300"/>
      <c r="D200" s="326"/>
      <c r="E200" s="147"/>
      <c r="F200" s="105"/>
      <c r="G200" s="106"/>
      <c r="H200" s="106"/>
      <c r="I200" s="106"/>
      <c r="J200" s="106"/>
      <c r="K200" s="106"/>
      <c r="L200" s="106"/>
      <c r="M200" s="106"/>
      <c r="N200" s="106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Z200" s="106"/>
      <c r="AA200" s="106"/>
      <c r="AB200" s="106"/>
      <c r="AC200" s="106"/>
      <c r="AD200" s="106"/>
      <c r="AE200" s="106"/>
      <c r="AF200" s="106"/>
      <c r="AG200" s="106"/>
      <c r="AH200" s="106"/>
      <c r="AI200" s="106"/>
      <c r="AJ200" s="107"/>
      <c r="AK200" s="322"/>
      <c r="AL200" s="280"/>
      <c r="AM200" s="306"/>
      <c r="AN200" s="309"/>
      <c r="AO200" s="312"/>
      <c r="AP200" s="312"/>
      <c r="AQ200" s="312"/>
      <c r="AR200" s="242"/>
      <c r="AS200" s="242"/>
      <c r="AT200" s="242"/>
      <c r="AU200" s="242"/>
      <c r="AV200" s="242"/>
      <c r="AW200" s="242"/>
      <c r="AX200" s="242"/>
      <c r="AY200" s="317"/>
      <c r="AZ200" s="317"/>
      <c r="BA200" s="320"/>
    </row>
    <row r="201" spans="1:53" ht="12.75" hidden="1" customHeight="1" x14ac:dyDescent="0.2">
      <c r="A201" s="292">
        <v>49</v>
      </c>
      <c r="B201" s="295" t="str">
        <f>IFERROR(VLOOKUP($C201,Списки!$A$1:$C$4003,2,0),"")</f>
        <v/>
      </c>
      <c r="C201" s="323"/>
      <c r="D201" s="324" t="str">
        <f>IFERROR(VLOOKUP($C201,Списки!$A$1:$C$4003,3,0),"")</f>
        <v/>
      </c>
      <c r="E201" s="145"/>
      <c r="F201" s="92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  <c r="AA201" s="124"/>
      <c r="AB201" s="124"/>
      <c r="AC201" s="124"/>
      <c r="AD201" s="124"/>
      <c r="AE201" s="124"/>
      <c r="AF201" s="124"/>
      <c r="AG201" s="124"/>
      <c r="AH201" s="124"/>
      <c r="AI201" s="124"/>
      <c r="AJ201" s="125"/>
      <c r="AK201" s="321">
        <f ca="1">SUMIF($F201:$AJ204,"Р",$F202:$AJ202)</f>
        <v>0</v>
      </c>
      <c r="AL201" s="279">
        <f ca="1">SUMIF($F203:$AJ204,"НУ",$F204:$AJ204)</f>
        <v>0</v>
      </c>
      <c r="AM201" s="305">
        <f ca="1">SUMIF(F201:AJ204,"РВ",F202:AJ202)</f>
        <v>0</v>
      </c>
      <c r="AN201" s="308">
        <f ca="1">AK201+AL201+AM201</f>
        <v>0</v>
      </c>
      <c r="AO201" s="310">
        <f t="shared" ref="AO201" si="102">COUNTIF($F201:$AJ204,"=Р")</f>
        <v>0</v>
      </c>
      <c r="AP201" s="311">
        <f>COUNTIF($F201:$AJ204,"=ВВ")</f>
        <v>0</v>
      </c>
      <c r="AQ201" s="311">
        <f>COUNTIF($F201:$AJ204,"=В")</f>
        <v>0</v>
      </c>
      <c r="AR201" s="241">
        <f>COUNTIF($F201:$AJ204,"=НА")</f>
        <v>0</v>
      </c>
      <c r="AS201" s="241">
        <f>COUNTIF(F201:AJ204,"=ТН")</f>
        <v>0</v>
      </c>
      <c r="AT201" s="241">
        <f>COUNTIF($F201:$AJ204,"=ВД")</f>
        <v>0</v>
      </c>
      <c r="AU201" s="241">
        <f>COUNTIF($F201:$AJ204,"=ВП")</f>
        <v>0</v>
      </c>
      <c r="AV201" s="241">
        <f>COUNTIF($F201:$AJ204,"=ДД")</f>
        <v>0</v>
      </c>
      <c r="AW201" s="241">
        <f>COUNTIF($F201:$AJ204,"=П")</f>
        <v>0</v>
      </c>
      <c r="AX201" s="241">
        <f>COUNTIF($F201:$AJ204,"=ПР")</f>
        <v>0</v>
      </c>
      <c r="AY201" s="316">
        <f>COUNTIF($F201:$AJ204,"=І")</f>
        <v>0</v>
      </c>
      <c r="AZ201" s="316">
        <f>COUNTIF($F201:$AJ204,"=НЗ")</f>
        <v>0</v>
      </c>
      <c r="BA201" s="318" t="str">
        <f>IF(C201&gt;1,Графік!$P$36,"")</f>
        <v/>
      </c>
    </row>
    <row r="202" spans="1:53" ht="12.75" hidden="1" customHeight="1" x14ac:dyDescent="0.2">
      <c r="A202" s="293"/>
      <c r="B202" s="296"/>
      <c r="C202" s="299"/>
      <c r="D202" s="325"/>
      <c r="E202" s="146"/>
      <c r="F202" s="96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  <c r="Z202" s="97"/>
      <c r="AA202" s="97"/>
      <c r="AB202" s="97"/>
      <c r="AC202" s="97"/>
      <c r="AD202" s="97"/>
      <c r="AE202" s="97"/>
      <c r="AF202" s="97"/>
      <c r="AG202" s="97"/>
      <c r="AH202" s="97"/>
      <c r="AI202" s="97"/>
      <c r="AJ202" s="98"/>
      <c r="AK202" s="321"/>
      <c r="AL202" s="279"/>
      <c r="AM202" s="305"/>
      <c r="AN202" s="308"/>
      <c r="AO202" s="311"/>
      <c r="AP202" s="311"/>
      <c r="AQ202" s="311"/>
      <c r="AR202" s="241"/>
      <c r="AS202" s="241"/>
      <c r="AT202" s="241"/>
      <c r="AU202" s="241"/>
      <c r="AV202" s="241"/>
      <c r="AW202" s="241"/>
      <c r="AX202" s="241"/>
      <c r="AY202" s="316"/>
      <c r="AZ202" s="316"/>
      <c r="BA202" s="319"/>
    </row>
    <row r="203" spans="1:53" ht="12.75" hidden="1" customHeight="1" x14ac:dyDescent="0.2">
      <c r="A203" s="293"/>
      <c r="B203" s="296"/>
      <c r="C203" s="299"/>
      <c r="D203" s="325"/>
      <c r="E203" s="146"/>
      <c r="F203" s="100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  <c r="AA203" s="101"/>
      <c r="AB203" s="101"/>
      <c r="AC203" s="101"/>
      <c r="AD203" s="101"/>
      <c r="AE203" s="101"/>
      <c r="AF203" s="101"/>
      <c r="AG203" s="101"/>
      <c r="AH203" s="101" t="str">
        <f t="shared" si="87"/>
        <v/>
      </c>
      <c r="AI203" s="101" t="str">
        <f t="shared" si="87"/>
        <v/>
      </c>
      <c r="AJ203" s="130" t="str">
        <f t="shared" si="87"/>
        <v/>
      </c>
      <c r="AK203" s="321"/>
      <c r="AL203" s="279"/>
      <c r="AM203" s="305"/>
      <c r="AN203" s="308"/>
      <c r="AO203" s="311"/>
      <c r="AP203" s="311"/>
      <c r="AQ203" s="311"/>
      <c r="AR203" s="241"/>
      <c r="AS203" s="241"/>
      <c r="AT203" s="241"/>
      <c r="AU203" s="241"/>
      <c r="AV203" s="241"/>
      <c r="AW203" s="241"/>
      <c r="AX203" s="241"/>
      <c r="AY203" s="316"/>
      <c r="AZ203" s="316"/>
      <c r="BA203" s="319"/>
    </row>
    <row r="204" spans="1:53" ht="13.5" hidden="1" customHeight="1" thickBot="1" x14ac:dyDescent="0.25">
      <c r="A204" s="294"/>
      <c r="B204" s="297"/>
      <c r="C204" s="300"/>
      <c r="D204" s="326"/>
      <c r="E204" s="147"/>
      <c r="F204" s="105"/>
      <c r="G204" s="106"/>
      <c r="H204" s="106"/>
      <c r="I204" s="106"/>
      <c r="J204" s="106"/>
      <c r="K204" s="106"/>
      <c r="L204" s="106"/>
      <c r="M204" s="106"/>
      <c r="N204" s="106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Z204" s="106"/>
      <c r="AA204" s="106"/>
      <c r="AB204" s="106"/>
      <c r="AC204" s="106"/>
      <c r="AD204" s="106"/>
      <c r="AE204" s="106"/>
      <c r="AF204" s="106"/>
      <c r="AG204" s="106"/>
      <c r="AH204" s="106"/>
      <c r="AI204" s="106"/>
      <c r="AJ204" s="107"/>
      <c r="AK204" s="322"/>
      <c r="AL204" s="280"/>
      <c r="AM204" s="306"/>
      <c r="AN204" s="309"/>
      <c r="AO204" s="312"/>
      <c r="AP204" s="312"/>
      <c r="AQ204" s="312"/>
      <c r="AR204" s="242"/>
      <c r="AS204" s="242"/>
      <c r="AT204" s="242"/>
      <c r="AU204" s="242"/>
      <c r="AV204" s="242"/>
      <c r="AW204" s="242"/>
      <c r="AX204" s="242"/>
      <c r="AY204" s="317"/>
      <c r="AZ204" s="317"/>
      <c r="BA204" s="320"/>
    </row>
    <row r="205" spans="1:53" ht="12.75" hidden="1" customHeight="1" x14ac:dyDescent="0.2">
      <c r="A205" s="292">
        <v>50</v>
      </c>
      <c r="B205" s="295" t="str">
        <f>IFERROR(VLOOKUP($C205,Списки!$A$1:$C$4003,2,0),"")</f>
        <v/>
      </c>
      <c r="C205" s="323"/>
      <c r="D205" s="324" t="str">
        <f>IFERROR(VLOOKUP($C205,Списки!$A$1:$C$4003,3,0),"")</f>
        <v/>
      </c>
      <c r="E205" s="145"/>
      <c r="F205" s="92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  <c r="AA205" s="124"/>
      <c r="AB205" s="124"/>
      <c r="AC205" s="124"/>
      <c r="AD205" s="124"/>
      <c r="AE205" s="124"/>
      <c r="AF205" s="124"/>
      <c r="AG205" s="124"/>
      <c r="AH205" s="124"/>
      <c r="AI205" s="124"/>
      <c r="AJ205" s="125"/>
      <c r="AK205" s="321">
        <f ca="1">SUMIF($F205:$AJ208,"Р",$F206:$AJ206)</f>
        <v>0</v>
      </c>
      <c r="AL205" s="279">
        <f ca="1">SUMIF($F207:$AJ208,"НУ",$F208:$AJ208)</f>
        <v>0</v>
      </c>
      <c r="AM205" s="305">
        <f ca="1">SUMIF(F205:AJ208,"РВ",F206:AJ206)</f>
        <v>0</v>
      </c>
      <c r="AN205" s="308">
        <f ca="1">AK205+AL205+AM205</f>
        <v>0</v>
      </c>
      <c r="AO205" s="310">
        <f t="shared" ref="AO205" si="103">COUNTIF($F205:$AJ208,"=Р")</f>
        <v>0</v>
      </c>
      <c r="AP205" s="311">
        <f>COUNTIF($F205:$AJ208,"=ВВ")</f>
        <v>0</v>
      </c>
      <c r="AQ205" s="311">
        <f>COUNTIF($F205:$AJ208,"=В")</f>
        <v>0</v>
      </c>
      <c r="AR205" s="241">
        <f>COUNTIF($F205:$AJ208,"=НА")</f>
        <v>0</v>
      </c>
      <c r="AS205" s="241">
        <f>COUNTIF(F205:AJ208,"=ТН")</f>
        <v>0</v>
      </c>
      <c r="AT205" s="241">
        <f>COUNTIF($F205:$AJ208,"=ВД")</f>
        <v>0</v>
      </c>
      <c r="AU205" s="241">
        <f>COUNTIF($F205:$AJ208,"=ВП")</f>
        <v>0</v>
      </c>
      <c r="AV205" s="241">
        <f>COUNTIF($F205:$AJ208,"=ДД")</f>
        <v>0</v>
      </c>
      <c r="AW205" s="241">
        <f>COUNTIF($F205:$AJ208,"=П")</f>
        <v>0</v>
      </c>
      <c r="AX205" s="241">
        <f>COUNTIF($F205:$AJ208,"=ПР")</f>
        <v>0</v>
      </c>
      <c r="AY205" s="316">
        <f>COUNTIF($F205:$AJ208,"=І")</f>
        <v>0</v>
      </c>
      <c r="AZ205" s="316">
        <f>COUNTIF($F205:$AJ208,"=НЗ")</f>
        <v>0</v>
      </c>
      <c r="BA205" s="318" t="str">
        <f>IF(C205&gt;1,Графік!$P$36,"")</f>
        <v/>
      </c>
    </row>
    <row r="206" spans="1:53" ht="12.75" hidden="1" customHeight="1" x14ac:dyDescent="0.2">
      <c r="A206" s="293"/>
      <c r="B206" s="296"/>
      <c r="C206" s="299"/>
      <c r="D206" s="325"/>
      <c r="E206" s="146"/>
      <c r="F206" s="96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  <c r="Z206" s="97"/>
      <c r="AA206" s="97"/>
      <c r="AB206" s="97"/>
      <c r="AC206" s="97"/>
      <c r="AD206" s="97"/>
      <c r="AE206" s="97"/>
      <c r="AF206" s="97"/>
      <c r="AG206" s="97"/>
      <c r="AH206" s="97"/>
      <c r="AI206" s="97"/>
      <c r="AJ206" s="98"/>
      <c r="AK206" s="321"/>
      <c r="AL206" s="279"/>
      <c r="AM206" s="305"/>
      <c r="AN206" s="308"/>
      <c r="AO206" s="311"/>
      <c r="AP206" s="311"/>
      <c r="AQ206" s="311"/>
      <c r="AR206" s="241"/>
      <c r="AS206" s="241"/>
      <c r="AT206" s="241"/>
      <c r="AU206" s="241"/>
      <c r="AV206" s="241"/>
      <c r="AW206" s="241"/>
      <c r="AX206" s="241"/>
      <c r="AY206" s="316"/>
      <c r="AZ206" s="316"/>
      <c r="BA206" s="319"/>
    </row>
    <row r="207" spans="1:53" ht="12.75" hidden="1" customHeight="1" x14ac:dyDescent="0.2">
      <c r="A207" s="293"/>
      <c r="B207" s="296"/>
      <c r="C207" s="299"/>
      <c r="D207" s="325"/>
      <c r="E207" s="146"/>
      <c r="F207" s="100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  <c r="AA207" s="101"/>
      <c r="AB207" s="101"/>
      <c r="AC207" s="101"/>
      <c r="AD207" s="101"/>
      <c r="AE207" s="101"/>
      <c r="AF207" s="101"/>
      <c r="AG207" s="101"/>
      <c r="AH207" s="101" t="str">
        <f t="shared" ref="AH207:AJ267" si="104">IF(AH208&gt;0,"НУ","")</f>
        <v/>
      </c>
      <c r="AI207" s="101" t="str">
        <f t="shared" si="104"/>
        <v/>
      </c>
      <c r="AJ207" s="130" t="str">
        <f t="shared" si="104"/>
        <v/>
      </c>
      <c r="AK207" s="321"/>
      <c r="AL207" s="279"/>
      <c r="AM207" s="305"/>
      <c r="AN207" s="308"/>
      <c r="AO207" s="311"/>
      <c r="AP207" s="311"/>
      <c r="AQ207" s="311"/>
      <c r="AR207" s="241"/>
      <c r="AS207" s="241"/>
      <c r="AT207" s="241"/>
      <c r="AU207" s="241"/>
      <c r="AV207" s="241"/>
      <c r="AW207" s="241"/>
      <c r="AX207" s="241"/>
      <c r="AY207" s="316"/>
      <c r="AZ207" s="316"/>
      <c r="BA207" s="319"/>
    </row>
    <row r="208" spans="1:53" ht="13.5" hidden="1" customHeight="1" thickBot="1" x14ac:dyDescent="0.25">
      <c r="A208" s="294"/>
      <c r="B208" s="297"/>
      <c r="C208" s="300"/>
      <c r="D208" s="326"/>
      <c r="E208" s="147"/>
      <c r="F208" s="105"/>
      <c r="G208" s="106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106"/>
      <c r="Z208" s="106"/>
      <c r="AA208" s="106"/>
      <c r="AB208" s="106"/>
      <c r="AC208" s="106"/>
      <c r="AD208" s="106"/>
      <c r="AE208" s="106"/>
      <c r="AF208" s="106"/>
      <c r="AG208" s="106"/>
      <c r="AH208" s="106"/>
      <c r="AI208" s="106"/>
      <c r="AJ208" s="107"/>
      <c r="AK208" s="322"/>
      <c r="AL208" s="280"/>
      <c r="AM208" s="306"/>
      <c r="AN208" s="309"/>
      <c r="AO208" s="312"/>
      <c r="AP208" s="312"/>
      <c r="AQ208" s="312"/>
      <c r="AR208" s="242"/>
      <c r="AS208" s="242"/>
      <c r="AT208" s="242"/>
      <c r="AU208" s="242"/>
      <c r="AV208" s="242"/>
      <c r="AW208" s="242"/>
      <c r="AX208" s="242"/>
      <c r="AY208" s="317"/>
      <c r="AZ208" s="317"/>
      <c r="BA208" s="320"/>
    </row>
    <row r="209" spans="1:53" ht="12.75" hidden="1" customHeight="1" x14ac:dyDescent="0.2">
      <c r="A209" s="292">
        <v>51</v>
      </c>
      <c r="B209" s="295" t="str">
        <f>IFERROR(VLOOKUP($C209,Списки!$A$1:$C$4003,2,0),"")</f>
        <v/>
      </c>
      <c r="C209" s="323"/>
      <c r="D209" s="324" t="str">
        <f>IFERROR(VLOOKUP($C209,Списки!$A$1:$C$4003,3,0),"")</f>
        <v/>
      </c>
      <c r="E209" s="145"/>
      <c r="F209" s="92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  <c r="AA209" s="124"/>
      <c r="AB209" s="124"/>
      <c r="AC209" s="124"/>
      <c r="AD209" s="124"/>
      <c r="AE209" s="124"/>
      <c r="AF209" s="124"/>
      <c r="AG209" s="124"/>
      <c r="AH209" s="124"/>
      <c r="AI209" s="124"/>
      <c r="AJ209" s="125"/>
      <c r="AK209" s="321">
        <f ca="1">SUMIF($F209:$AJ212,"Р",$F210:$AJ210)</f>
        <v>0</v>
      </c>
      <c r="AL209" s="279">
        <f ca="1">SUMIF($F211:$AJ212,"НУ",$F212:$AJ212)</f>
        <v>0</v>
      </c>
      <c r="AM209" s="305">
        <f ca="1">SUMIF(F209:AJ212,"РВ",F210:AJ210)</f>
        <v>0</v>
      </c>
      <c r="AN209" s="308">
        <f ca="1">AK209+AL209+AM209</f>
        <v>0</v>
      </c>
      <c r="AO209" s="310">
        <f t="shared" ref="AO209" si="105">COUNTIF($F209:$AJ212,"=Р")</f>
        <v>0</v>
      </c>
      <c r="AP209" s="311">
        <f>COUNTIF($F209:$AJ212,"=ВВ")</f>
        <v>0</v>
      </c>
      <c r="AQ209" s="311">
        <f>COUNTIF($F209:$AJ212,"=В")</f>
        <v>0</v>
      </c>
      <c r="AR209" s="241">
        <f>COUNTIF($F209:$AJ212,"=НА")</f>
        <v>0</v>
      </c>
      <c r="AS209" s="241">
        <f>COUNTIF(F209:AJ212,"=ТН")</f>
        <v>0</v>
      </c>
      <c r="AT209" s="241">
        <f>COUNTIF($F209:$AJ212,"=ВД")</f>
        <v>0</v>
      </c>
      <c r="AU209" s="241">
        <f>COUNTIF($F209:$AJ212,"=ВП")</f>
        <v>0</v>
      </c>
      <c r="AV209" s="241">
        <f>COUNTIF($F209:$AJ212,"=ДД")</f>
        <v>0</v>
      </c>
      <c r="AW209" s="241">
        <f>COUNTIF($F209:$AJ212,"=П")</f>
        <v>0</v>
      </c>
      <c r="AX209" s="241">
        <f>COUNTIF($F209:$AJ212,"=ПР")</f>
        <v>0</v>
      </c>
      <c r="AY209" s="316">
        <f>COUNTIF($F209:$AJ212,"=І")</f>
        <v>0</v>
      </c>
      <c r="AZ209" s="316">
        <f>COUNTIF($F209:$AJ212,"=НЗ")</f>
        <v>0</v>
      </c>
      <c r="BA209" s="318" t="str">
        <f>IF(C209&gt;1,Графік!$P$36,"")</f>
        <v/>
      </c>
    </row>
    <row r="210" spans="1:53" ht="12.75" hidden="1" customHeight="1" x14ac:dyDescent="0.2">
      <c r="A210" s="293"/>
      <c r="B210" s="296"/>
      <c r="C210" s="299"/>
      <c r="D210" s="325"/>
      <c r="E210" s="146"/>
      <c r="F210" s="96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  <c r="Z210" s="97"/>
      <c r="AA210" s="97"/>
      <c r="AB210" s="97"/>
      <c r="AC210" s="97"/>
      <c r="AD210" s="97"/>
      <c r="AE210" s="97"/>
      <c r="AF210" s="97"/>
      <c r="AG210" s="97"/>
      <c r="AH210" s="97"/>
      <c r="AI210" s="97"/>
      <c r="AJ210" s="98"/>
      <c r="AK210" s="321"/>
      <c r="AL210" s="279"/>
      <c r="AM210" s="305"/>
      <c r="AN210" s="308"/>
      <c r="AO210" s="311"/>
      <c r="AP210" s="311"/>
      <c r="AQ210" s="311"/>
      <c r="AR210" s="241"/>
      <c r="AS210" s="241"/>
      <c r="AT210" s="241"/>
      <c r="AU210" s="241"/>
      <c r="AV210" s="241"/>
      <c r="AW210" s="241"/>
      <c r="AX210" s="241"/>
      <c r="AY210" s="316"/>
      <c r="AZ210" s="316"/>
      <c r="BA210" s="319"/>
    </row>
    <row r="211" spans="1:53" ht="12.75" hidden="1" customHeight="1" x14ac:dyDescent="0.2">
      <c r="A211" s="293"/>
      <c r="B211" s="296"/>
      <c r="C211" s="299"/>
      <c r="D211" s="325"/>
      <c r="E211" s="146"/>
      <c r="F211" s="100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  <c r="AA211" s="101"/>
      <c r="AB211" s="101"/>
      <c r="AC211" s="101"/>
      <c r="AD211" s="101"/>
      <c r="AE211" s="101"/>
      <c r="AF211" s="101"/>
      <c r="AG211" s="101"/>
      <c r="AH211" s="101" t="str">
        <f t="shared" si="104"/>
        <v/>
      </c>
      <c r="AI211" s="101" t="str">
        <f t="shared" si="104"/>
        <v/>
      </c>
      <c r="AJ211" s="130" t="str">
        <f t="shared" si="104"/>
        <v/>
      </c>
      <c r="AK211" s="321"/>
      <c r="AL211" s="279"/>
      <c r="AM211" s="305"/>
      <c r="AN211" s="308"/>
      <c r="AO211" s="311"/>
      <c r="AP211" s="311"/>
      <c r="AQ211" s="311"/>
      <c r="AR211" s="241"/>
      <c r="AS211" s="241"/>
      <c r="AT211" s="241"/>
      <c r="AU211" s="241"/>
      <c r="AV211" s="241"/>
      <c r="AW211" s="241"/>
      <c r="AX211" s="241"/>
      <c r="AY211" s="316"/>
      <c r="AZ211" s="316"/>
      <c r="BA211" s="319"/>
    </row>
    <row r="212" spans="1:53" ht="13.5" hidden="1" customHeight="1" thickBot="1" x14ac:dyDescent="0.25">
      <c r="A212" s="294"/>
      <c r="B212" s="297"/>
      <c r="C212" s="300"/>
      <c r="D212" s="326"/>
      <c r="E212" s="147"/>
      <c r="F212" s="105"/>
      <c r="G212" s="106"/>
      <c r="H212" s="106"/>
      <c r="I212" s="106"/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Z212" s="106"/>
      <c r="AA212" s="106"/>
      <c r="AB212" s="106"/>
      <c r="AC212" s="106"/>
      <c r="AD212" s="106"/>
      <c r="AE212" s="106"/>
      <c r="AF212" s="106"/>
      <c r="AG212" s="106"/>
      <c r="AH212" s="106"/>
      <c r="AI212" s="106"/>
      <c r="AJ212" s="107"/>
      <c r="AK212" s="322"/>
      <c r="AL212" s="280"/>
      <c r="AM212" s="306"/>
      <c r="AN212" s="309"/>
      <c r="AO212" s="312"/>
      <c r="AP212" s="312"/>
      <c r="AQ212" s="312"/>
      <c r="AR212" s="242"/>
      <c r="AS212" s="242"/>
      <c r="AT212" s="242"/>
      <c r="AU212" s="242"/>
      <c r="AV212" s="242"/>
      <c r="AW212" s="242"/>
      <c r="AX212" s="242"/>
      <c r="AY212" s="317"/>
      <c r="AZ212" s="317"/>
      <c r="BA212" s="320"/>
    </row>
    <row r="213" spans="1:53" ht="12.75" hidden="1" customHeight="1" x14ac:dyDescent="0.2">
      <c r="A213" s="292">
        <v>52</v>
      </c>
      <c r="B213" s="295" t="str">
        <f>IFERROR(VLOOKUP($C213,Списки!$A$1:$C$4003,2,0),"")</f>
        <v/>
      </c>
      <c r="C213" s="323"/>
      <c r="D213" s="324" t="str">
        <f>IFERROR(VLOOKUP($C213,Списки!$A$1:$C$4003,3,0),"")</f>
        <v/>
      </c>
      <c r="E213" s="145"/>
      <c r="F213" s="92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  <c r="AA213" s="124"/>
      <c r="AB213" s="124"/>
      <c r="AC213" s="124"/>
      <c r="AD213" s="124"/>
      <c r="AE213" s="124"/>
      <c r="AF213" s="124"/>
      <c r="AG213" s="124"/>
      <c r="AH213" s="124"/>
      <c r="AI213" s="124"/>
      <c r="AJ213" s="125"/>
      <c r="AK213" s="321">
        <f ca="1">SUMIF($F213:$AJ216,"Р",$F214:$AJ214)</f>
        <v>0</v>
      </c>
      <c r="AL213" s="279">
        <f ca="1">SUMIF($F215:$AJ216,"НУ",$F216:$AJ216)</f>
        <v>0</v>
      </c>
      <c r="AM213" s="305">
        <f ca="1">SUMIF(F213:AJ216,"РВ",F214:AJ214)</f>
        <v>0</v>
      </c>
      <c r="AN213" s="308">
        <f ca="1">AK213+AL213+AM213</f>
        <v>0</v>
      </c>
      <c r="AO213" s="310">
        <f t="shared" ref="AO213" si="106">COUNTIF($F213:$AJ216,"=Р")</f>
        <v>0</v>
      </c>
      <c r="AP213" s="311">
        <f>COUNTIF($F213:$AJ216,"=ВВ")</f>
        <v>0</v>
      </c>
      <c r="AQ213" s="311">
        <f>COUNTIF($F213:$AJ216,"=В")</f>
        <v>0</v>
      </c>
      <c r="AR213" s="241">
        <f>COUNTIF($F213:$AJ216,"=НА")</f>
        <v>0</v>
      </c>
      <c r="AS213" s="241">
        <f>COUNTIF(F213:AJ216,"=ТН")</f>
        <v>0</v>
      </c>
      <c r="AT213" s="241">
        <f>COUNTIF($F213:$AJ216,"=ВД")</f>
        <v>0</v>
      </c>
      <c r="AU213" s="241">
        <f>COUNTIF($F213:$AJ216,"=ВП")</f>
        <v>0</v>
      </c>
      <c r="AV213" s="241">
        <f>COUNTIF($F213:$AJ216,"=ДД")</f>
        <v>0</v>
      </c>
      <c r="AW213" s="241">
        <f>COUNTIF($F213:$AJ216,"=П")</f>
        <v>0</v>
      </c>
      <c r="AX213" s="241">
        <f>COUNTIF($F213:$AJ216,"=ПР")</f>
        <v>0</v>
      </c>
      <c r="AY213" s="316">
        <f>COUNTIF($F213:$AJ216,"=І")</f>
        <v>0</v>
      </c>
      <c r="AZ213" s="316">
        <f>COUNTIF($F213:$AJ216,"=НЗ")</f>
        <v>0</v>
      </c>
      <c r="BA213" s="318" t="str">
        <f>IF(C213&gt;1,Графік!$P$36,"")</f>
        <v/>
      </c>
    </row>
    <row r="214" spans="1:53" ht="12.75" hidden="1" customHeight="1" x14ac:dyDescent="0.2">
      <c r="A214" s="293"/>
      <c r="B214" s="296"/>
      <c r="C214" s="299"/>
      <c r="D214" s="325"/>
      <c r="E214" s="146"/>
      <c r="F214" s="96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  <c r="Z214" s="97"/>
      <c r="AA214" s="97"/>
      <c r="AB214" s="97"/>
      <c r="AC214" s="97"/>
      <c r="AD214" s="97"/>
      <c r="AE214" s="97"/>
      <c r="AF214" s="97"/>
      <c r="AG214" s="97"/>
      <c r="AH214" s="97"/>
      <c r="AI214" s="97"/>
      <c r="AJ214" s="98"/>
      <c r="AK214" s="321"/>
      <c r="AL214" s="279"/>
      <c r="AM214" s="305"/>
      <c r="AN214" s="308"/>
      <c r="AO214" s="311"/>
      <c r="AP214" s="311"/>
      <c r="AQ214" s="311"/>
      <c r="AR214" s="241"/>
      <c r="AS214" s="241"/>
      <c r="AT214" s="241"/>
      <c r="AU214" s="241"/>
      <c r="AV214" s="241"/>
      <c r="AW214" s="241"/>
      <c r="AX214" s="241"/>
      <c r="AY214" s="316"/>
      <c r="AZ214" s="316"/>
      <c r="BA214" s="319"/>
    </row>
    <row r="215" spans="1:53" ht="12.75" hidden="1" customHeight="1" x14ac:dyDescent="0.2">
      <c r="A215" s="293"/>
      <c r="B215" s="296"/>
      <c r="C215" s="299"/>
      <c r="D215" s="325"/>
      <c r="E215" s="146"/>
      <c r="F215" s="100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  <c r="AA215" s="101"/>
      <c r="AB215" s="101"/>
      <c r="AC215" s="101"/>
      <c r="AD215" s="101"/>
      <c r="AE215" s="101"/>
      <c r="AF215" s="101"/>
      <c r="AG215" s="101"/>
      <c r="AH215" s="101" t="str">
        <f t="shared" si="104"/>
        <v/>
      </c>
      <c r="AI215" s="101" t="str">
        <f t="shared" si="104"/>
        <v/>
      </c>
      <c r="AJ215" s="130" t="str">
        <f t="shared" si="104"/>
        <v/>
      </c>
      <c r="AK215" s="321"/>
      <c r="AL215" s="279"/>
      <c r="AM215" s="305"/>
      <c r="AN215" s="308"/>
      <c r="AO215" s="311"/>
      <c r="AP215" s="311"/>
      <c r="AQ215" s="311"/>
      <c r="AR215" s="241"/>
      <c r="AS215" s="241"/>
      <c r="AT215" s="241"/>
      <c r="AU215" s="241"/>
      <c r="AV215" s="241"/>
      <c r="AW215" s="241"/>
      <c r="AX215" s="241"/>
      <c r="AY215" s="316"/>
      <c r="AZ215" s="316"/>
      <c r="BA215" s="319"/>
    </row>
    <row r="216" spans="1:53" ht="13.5" hidden="1" customHeight="1" thickBot="1" x14ac:dyDescent="0.25">
      <c r="A216" s="294"/>
      <c r="B216" s="297"/>
      <c r="C216" s="300"/>
      <c r="D216" s="326"/>
      <c r="E216" s="147"/>
      <c r="F216" s="105"/>
      <c r="G216" s="106"/>
      <c r="H216" s="106"/>
      <c r="I216" s="106"/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  <c r="Y216" s="106"/>
      <c r="Z216" s="106"/>
      <c r="AA216" s="106"/>
      <c r="AB216" s="106"/>
      <c r="AC216" s="106"/>
      <c r="AD216" s="106"/>
      <c r="AE216" s="106"/>
      <c r="AF216" s="106"/>
      <c r="AG216" s="106"/>
      <c r="AH216" s="106"/>
      <c r="AI216" s="106"/>
      <c r="AJ216" s="107"/>
      <c r="AK216" s="322"/>
      <c r="AL216" s="280"/>
      <c r="AM216" s="306"/>
      <c r="AN216" s="309"/>
      <c r="AO216" s="312"/>
      <c r="AP216" s="312"/>
      <c r="AQ216" s="312"/>
      <c r="AR216" s="242"/>
      <c r="AS216" s="242"/>
      <c r="AT216" s="242"/>
      <c r="AU216" s="242"/>
      <c r="AV216" s="242"/>
      <c r="AW216" s="242"/>
      <c r="AX216" s="242"/>
      <c r="AY216" s="317"/>
      <c r="AZ216" s="317"/>
      <c r="BA216" s="320"/>
    </row>
    <row r="217" spans="1:53" ht="12.75" hidden="1" customHeight="1" x14ac:dyDescent="0.2">
      <c r="A217" s="292">
        <v>53</v>
      </c>
      <c r="B217" s="295" t="str">
        <f>IFERROR(VLOOKUP($C217,Списки!$A$1:$C$4003,2,0),"")</f>
        <v/>
      </c>
      <c r="C217" s="323"/>
      <c r="D217" s="324" t="str">
        <f>IFERROR(VLOOKUP($C217,Списки!$A$1:$C$4003,3,0),"")</f>
        <v/>
      </c>
      <c r="E217" s="145"/>
      <c r="F217" s="92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  <c r="AA217" s="124"/>
      <c r="AB217" s="124"/>
      <c r="AC217" s="124"/>
      <c r="AD217" s="124"/>
      <c r="AE217" s="124"/>
      <c r="AF217" s="124"/>
      <c r="AG217" s="124"/>
      <c r="AH217" s="124"/>
      <c r="AI217" s="124"/>
      <c r="AJ217" s="125"/>
      <c r="AK217" s="321">
        <f ca="1">SUMIF($F217:$AJ220,"Р",$F218:$AJ218)</f>
        <v>0</v>
      </c>
      <c r="AL217" s="279">
        <f ca="1">SUMIF($F219:$AJ220,"НУ",$F220:$AJ220)</f>
        <v>0</v>
      </c>
      <c r="AM217" s="305">
        <f ca="1">SUMIF(F217:AJ220,"РВ",F218:AJ218)</f>
        <v>0</v>
      </c>
      <c r="AN217" s="308">
        <f ca="1">AK217+AL217+AM217</f>
        <v>0</v>
      </c>
      <c r="AO217" s="310">
        <f t="shared" ref="AO217" si="107">COUNTIF($F217:$AJ220,"=Р")</f>
        <v>0</v>
      </c>
      <c r="AP217" s="311">
        <f>COUNTIF($F217:$AJ220,"=ВВ")</f>
        <v>0</v>
      </c>
      <c r="AQ217" s="311">
        <f>COUNTIF($F217:$AJ220,"=В")</f>
        <v>0</v>
      </c>
      <c r="AR217" s="241">
        <f>COUNTIF($F217:$AJ220,"=НА")</f>
        <v>0</v>
      </c>
      <c r="AS217" s="241">
        <f>COUNTIF(F217:AJ220,"=ТН")</f>
        <v>0</v>
      </c>
      <c r="AT217" s="241">
        <f>COUNTIF($F217:$AJ220,"=ВД")</f>
        <v>0</v>
      </c>
      <c r="AU217" s="241">
        <f>COUNTIF($F217:$AJ220,"=ВП")</f>
        <v>0</v>
      </c>
      <c r="AV217" s="241">
        <f>COUNTIF($F217:$AJ220,"=ДД")</f>
        <v>0</v>
      </c>
      <c r="AW217" s="241">
        <f>COUNTIF($F217:$AJ220,"=П")</f>
        <v>0</v>
      </c>
      <c r="AX217" s="241">
        <f>COUNTIF($F217:$AJ220,"=ПР")</f>
        <v>0</v>
      </c>
      <c r="AY217" s="316">
        <f>COUNTIF($F217:$AJ220,"=І")</f>
        <v>0</v>
      </c>
      <c r="AZ217" s="316">
        <f>COUNTIF($F217:$AJ220,"=НЗ")</f>
        <v>0</v>
      </c>
      <c r="BA217" s="318" t="str">
        <f>IF(C217&gt;1,Графік!$P$36,"")</f>
        <v/>
      </c>
    </row>
    <row r="218" spans="1:53" ht="12.75" hidden="1" customHeight="1" x14ac:dyDescent="0.2">
      <c r="A218" s="293"/>
      <c r="B218" s="296"/>
      <c r="C218" s="299"/>
      <c r="D218" s="325"/>
      <c r="E218" s="146"/>
      <c r="F218" s="96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  <c r="Z218" s="97"/>
      <c r="AA218" s="97"/>
      <c r="AB218" s="97"/>
      <c r="AC218" s="97"/>
      <c r="AD218" s="97"/>
      <c r="AE218" s="97"/>
      <c r="AF218" s="97"/>
      <c r="AG218" s="97"/>
      <c r="AH218" s="97"/>
      <c r="AI218" s="97"/>
      <c r="AJ218" s="98"/>
      <c r="AK218" s="321"/>
      <c r="AL218" s="279"/>
      <c r="AM218" s="305"/>
      <c r="AN218" s="308"/>
      <c r="AO218" s="311"/>
      <c r="AP218" s="311"/>
      <c r="AQ218" s="311"/>
      <c r="AR218" s="241"/>
      <c r="AS218" s="241"/>
      <c r="AT218" s="241"/>
      <c r="AU218" s="241"/>
      <c r="AV218" s="241"/>
      <c r="AW218" s="241"/>
      <c r="AX218" s="241"/>
      <c r="AY218" s="316"/>
      <c r="AZ218" s="316"/>
      <c r="BA218" s="319"/>
    </row>
    <row r="219" spans="1:53" ht="12.75" hidden="1" customHeight="1" x14ac:dyDescent="0.2">
      <c r="A219" s="293"/>
      <c r="B219" s="296"/>
      <c r="C219" s="299"/>
      <c r="D219" s="325"/>
      <c r="E219" s="146"/>
      <c r="F219" s="100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  <c r="AA219" s="101"/>
      <c r="AB219" s="101"/>
      <c r="AC219" s="101"/>
      <c r="AD219" s="101"/>
      <c r="AE219" s="101"/>
      <c r="AF219" s="101"/>
      <c r="AG219" s="101"/>
      <c r="AH219" s="101" t="str">
        <f t="shared" si="104"/>
        <v/>
      </c>
      <c r="AI219" s="101" t="str">
        <f t="shared" si="104"/>
        <v/>
      </c>
      <c r="AJ219" s="130" t="str">
        <f t="shared" si="104"/>
        <v/>
      </c>
      <c r="AK219" s="321"/>
      <c r="AL219" s="279"/>
      <c r="AM219" s="305"/>
      <c r="AN219" s="308"/>
      <c r="AO219" s="311"/>
      <c r="AP219" s="311"/>
      <c r="AQ219" s="311"/>
      <c r="AR219" s="241"/>
      <c r="AS219" s="241"/>
      <c r="AT219" s="241"/>
      <c r="AU219" s="241"/>
      <c r="AV219" s="241"/>
      <c r="AW219" s="241"/>
      <c r="AX219" s="241"/>
      <c r="AY219" s="316"/>
      <c r="AZ219" s="316"/>
      <c r="BA219" s="319"/>
    </row>
    <row r="220" spans="1:53" ht="13.5" hidden="1" customHeight="1" thickBot="1" x14ac:dyDescent="0.25">
      <c r="A220" s="294"/>
      <c r="B220" s="297"/>
      <c r="C220" s="300"/>
      <c r="D220" s="326"/>
      <c r="E220" s="147"/>
      <c r="F220" s="105"/>
      <c r="G220" s="106"/>
      <c r="H220" s="106"/>
      <c r="I220" s="106"/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  <c r="Y220" s="106"/>
      <c r="Z220" s="106"/>
      <c r="AA220" s="106"/>
      <c r="AB220" s="106"/>
      <c r="AC220" s="106"/>
      <c r="AD220" s="106"/>
      <c r="AE220" s="106"/>
      <c r="AF220" s="106"/>
      <c r="AG220" s="106"/>
      <c r="AH220" s="106"/>
      <c r="AI220" s="106"/>
      <c r="AJ220" s="107"/>
      <c r="AK220" s="322"/>
      <c r="AL220" s="280"/>
      <c r="AM220" s="306"/>
      <c r="AN220" s="309"/>
      <c r="AO220" s="312"/>
      <c r="AP220" s="312"/>
      <c r="AQ220" s="312"/>
      <c r="AR220" s="242"/>
      <c r="AS220" s="242"/>
      <c r="AT220" s="242"/>
      <c r="AU220" s="242"/>
      <c r="AV220" s="242"/>
      <c r="AW220" s="242"/>
      <c r="AX220" s="242"/>
      <c r="AY220" s="317"/>
      <c r="AZ220" s="317"/>
      <c r="BA220" s="320"/>
    </row>
    <row r="221" spans="1:53" ht="12.75" hidden="1" customHeight="1" x14ac:dyDescent="0.2">
      <c r="A221" s="292">
        <v>54</v>
      </c>
      <c r="B221" s="295" t="str">
        <f>IFERROR(VLOOKUP($C221,Списки!$A$1:$C$4003,2,0),"")</f>
        <v/>
      </c>
      <c r="C221" s="323"/>
      <c r="D221" s="324" t="str">
        <f>IFERROR(VLOOKUP($C221,Списки!$A$1:$C$4003,3,0),"")</f>
        <v/>
      </c>
      <c r="E221" s="145"/>
      <c r="F221" s="92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  <c r="AA221" s="124"/>
      <c r="AB221" s="124"/>
      <c r="AC221" s="124"/>
      <c r="AD221" s="124"/>
      <c r="AE221" s="124"/>
      <c r="AF221" s="124"/>
      <c r="AG221" s="124"/>
      <c r="AH221" s="124"/>
      <c r="AI221" s="124"/>
      <c r="AJ221" s="125"/>
      <c r="AK221" s="321">
        <f ca="1">SUMIF($F221:$AJ224,"Р",$F222:$AJ222)</f>
        <v>0</v>
      </c>
      <c r="AL221" s="279">
        <f ca="1">SUMIF($F223:$AJ224,"НУ",$F224:$AJ224)</f>
        <v>0</v>
      </c>
      <c r="AM221" s="305">
        <f ca="1">SUMIF(F221:AJ224,"РВ",F222:AJ222)</f>
        <v>0</v>
      </c>
      <c r="AN221" s="308">
        <f ca="1">AK221+AL221+AM221</f>
        <v>0</v>
      </c>
      <c r="AO221" s="310">
        <f t="shared" ref="AO221" si="108">COUNTIF($F221:$AJ224,"=Р")</f>
        <v>0</v>
      </c>
      <c r="AP221" s="311">
        <f>COUNTIF($F221:$AJ224,"=ВВ")</f>
        <v>0</v>
      </c>
      <c r="AQ221" s="311">
        <f>COUNTIF($F221:$AJ224,"=В")</f>
        <v>0</v>
      </c>
      <c r="AR221" s="241">
        <f>COUNTIF($F221:$AJ224,"=НА")</f>
        <v>0</v>
      </c>
      <c r="AS221" s="241">
        <f>COUNTIF(F221:AJ224,"=ТН")</f>
        <v>0</v>
      </c>
      <c r="AT221" s="241">
        <f>COUNTIF($F221:$AJ224,"=ВД")</f>
        <v>0</v>
      </c>
      <c r="AU221" s="241">
        <f>COUNTIF($F221:$AJ224,"=ВП")</f>
        <v>0</v>
      </c>
      <c r="AV221" s="241">
        <f>COUNTIF($F221:$AJ224,"=ДД")</f>
        <v>0</v>
      </c>
      <c r="AW221" s="241">
        <f>COUNTIF($F221:$AJ224,"=П")</f>
        <v>0</v>
      </c>
      <c r="AX221" s="241">
        <f>COUNTIF($F221:$AJ224,"=ПР")</f>
        <v>0</v>
      </c>
      <c r="AY221" s="316">
        <f>COUNTIF($F221:$AJ224,"=І")</f>
        <v>0</v>
      </c>
      <c r="AZ221" s="316">
        <f>COUNTIF($F221:$AJ224,"=НЗ")</f>
        <v>0</v>
      </c>
      <c r="BA221" s="318" t="str">
        <f>IF(C221&gt;1,Графік!$P$36,"")</f>
        <v/>
      </c>
    </row>
    <row r="222" spans="1:53" ht="12.75" hidden="1" customHeight="1" x14ac:dyDescent="0.2">
      <c r="A222" s="293"/>
      <c r="B222" s="296"/>
      <c r="C222" s="299"/>
      <c r="D222" s="325"/>
      <c r="E222" s="146"/>
      <c r="F222" s="96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  <c r="Z222" s="97"/>
      <c r="AA222" s="97"/>
      <c r="AB222" s="97"/>
      <c r="AC222" s="97"/>
      <c r="AD222" s="97"/>
      <c r="AE222" s="97"/>
      <c r="AF222" s="97"/>
      <c r="AG222" s="97"/>
      <c r="AH222" s="97"/>
      <c r="AI222" s="97"/>
      <c r="AJ222" s="98"/>
      <c r="AK222" s="321"/>
      <c r="AL222" s="279"/>
      <c r="AM222" s="305"/>
      <c r="AN222" s="308"/>
      <c r="AO222" s="311"/>
      <c r="AP222" s="311"/>
      <c r="AQ222" s="311"/>
      <c r="AR222" s="241"/>
      <c r="AS222" s="241"/>
      <c r="AT222" s="241"/>
      <c r="AU222" s="241"/>
      <c r="AV222" s="241"/>
      <c r="AW222" s="241"/>
      <c r="AX222" s="241"/>
      <c r="AY222" s="316"/>
      <c r="AZ222" s="316"/>
      <c r="BA222" s="319"/>
    </row>
    <row r="223" spans="1:53" ht="12.75" hidden="1" customHeight="1" x14ac:dyDescent="0.2">
      <c r="A223" s="293"/>
      <c r="B223" s="296"/>
      <c r="C223" s="299"/>
      <c r="D223" s="325"/>
      <c r="E223" s="146"/>
      <c r="F223" s="100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  <c r="AA223" s="101"/>
      <c r="AB223" s="101"/>
      <c r="AC223" s="101"/>
      <c r="AD223" s="101"/>
      <c r="AE223" s="101"/>
      <c r="AF223" s="101"/>
      <c r="AG223" s="101"/>
      <c r="AH223" s="101" t="str">
        <f t="shared" si="104"/>
        <v/>
      </c>
      <c r="AI223" s="101" t="str">
        <f t="shared" si="104"/>
        <v/>
      </c>
      <c r="AJ223" s="130" t="str">
        <f t="shared" si="104"/>
        <v/>
      </c>
      <c r="AK223" s="321"/>
      <c r="AL223" s="279"/>
      <c r="AM223" s="305"/>
      <c r="AN223" s="308"/>
      <c r="AO223" s="311"/>
      <c r="AP223" s="311"/>
      <c r="AQ223" s="311"/>
      <c r="AR223" s="241"/>
      <c r="AS223" s="241"/>
      <c r="AT223" s="241"/>
      <c r="AU223" s="241"/>
      <c r="AV223" s="241"/>
      <c r="AW223" s="241"/>
      <c r="AX223" s="241"/>
      <c r="AY223" s="316"/>
      <c r="AZ223" s="316"/>
      <c r="BA223" s="319"/>
    </row>
    <row r="224" spans="1:53" ht="13.5" hidden="1" customHeight="1" thickBot="1" x14ac:dyDescent="0.25">
      <c r="A224" s="294"/>
      <c r="B224" s="297"/>
      <c r="C224" s="300"/>
      <c r="D224" s="326"/>
      <c r="E224" s="147"/>
      <c r="F224" s="105"/>
      <c r="G224" s="106"/>
      <c r="H224" s="106"/>
      <c r="I224" s="106"/>
      <c r="J224" s="106"/>
      <c r="K224" s="106"/>
      <c r="L224" s="106"/>
      <c r="M224" s="106"/>
      <c r="N224" s="106"/>
      <c r="O224" s="106"/>
      <c r="P224" s="106"/>
      <c r="Q224" s="106"/>
      <c r="R224" s="106"/>
      <c r="S224" s="106"/>
      <c r="T224" s="106"/>
      <c r="U224" s="106"/>
      <c r="V224" s="106"/>
      <c r="W224" s="106"/>
      <c r="X224" s="106"/>
      <c r="Y224" s="106"/>
      <c r="Z224" s="106"/>
      <c r="AA224" s="106"/>
      <c r="AB224" s="106"/>
      <c r="AC224" s="106"/>
      <c r="AD224" s="106"/>
      <c r="AE224" s="106"/>
      <c r="AF224" s="106"/>
      <c r="AG224" s="106"/>
      <c r="AH224" s="106"/>
      <c r="AI224" s="106"/>
      <c r="AJ224" s="107"/>
      <c r="AK224" s="322"/>
      <c r="AL224" s="280"/>
      <c r="AM224" s="306"/>
      <c r="AN224" s="309"/>
      <c r="AO224" s="312"/>
      <c r="AP224" s="312"/>
      <c r="AQ224" s="312"/>
      <c r="AR224" s="242"/>
      <c r="AS224" s="242"/>
      <c r="AT224" s="242"/>
      <c r="AU224" s="242"/>
      <c r="AV224" s="242"/>
      <c r="AW224" s="242"/>
      <c r="AX224" s="242"/>
      <c r="AY224" s="317"/>
      <c r="AZ224" s="317"/>
      <c r="BA224" s="320"/>
    </row>
    <row r="225" spans="1:53" ht="12.75" hidden="1" customHeight="1" x14ac:dyDescent="0.2">
      <c r="A225" s="292">
        <v>55</v>
      </c>
      <c r="B225" s="295" t="str">
        <f>IFERROR(VLOOKUP($C225,Списки!$A$1:$C$4003,2,0),"")</f>
        <v/>
      </c>
      <c r="C225" s="323"/>
      <c r="D225" s="324" t="str">
        <f>IFERROR(VLOOKUP($C225,Списки!$A$1:$C$4003,3,0),"")</f>
        <v/>
      </c>
      <c r="E225" s="145"/>
      <c r="F225" s="92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  <c r="AA225" s="124"/>
      <c r="AB225" s="124"/>
      <c r="AC225" s="124"/>
      <c r="AD225" s="124"/>
      <c r="AE225" s="124"/>
      <c r="AF225" s="124"/>
      <c r="AG225" s="124"/>
      <c r="AH225" s="124"/>
      <c r="AI225" s="124"/>
      <c r="AJ225" s="125"/>
      <c r="AK225" s="321">
        <f ca="1">SUMIF($F225:$AJ228,"Р",$F226:$AJ226)</f>
        <v>0</v>
      </c>
      <c r="AL225" s="279">
        <f ca="1">SUMIF($F227:$AJ228,"НУ",$F228:$AJ228)</f>
        <v>0</v>
      </c>
      <c r="AM225" s="305">
        <f ca="1">SUMIF(F225:AJ228,"РВ",F226:AJ226)</f>
        <v>0</v>
      </c>
      <c r="AN225" s="308">
        <f ca="1">AK225+AL225+AM225</f>
        <v>0</v>
      </c>
      <c r="AO225" s="310">
        <f t="shared" ref="AO225" si="109">COUNTIF($F225:$AJ228,"=Р")</f>
        <v>0</v>
      </c>
      <c r="AP225" s="311">
        <f>COUNTIF($F225:$AJ228,"=ВВ")</f>
        <v>0</v>
      </c>
      <c r="AQ225" s="311">
        <f>COUNTIF($F225:$AJ228,"=В")</f>
        <v>0</v>
      </c>
      <c r="AR225" s="241">
        <f>COUNTIF($F225:$AJ228,"=НА")</f>
        <v>0</v>
      </c>
      <c r="AS225" s="241">
        <f>COUNTIF(F225:AJ228,"=ТН")</f>
        <v>0</v>
      </c>
      <c r="AT225" s="241">
        <f>COUNTIF($F225:$AJ228,"=ВД")</f>
        <v>0</v>
      </c>
      <c r="AU225" s="241">
        <f>COUNTIF($F225:$AJ228,"=ВП")</f>
        <v>0</v>
      </c>
      <c r="AV225" s="241">
        <f>COUNTIF($F225:$AJ228,"=ДД")</f>
        <v>0</v>
      </c>
      <c r="AW225" s="241">
        <f>COUNTIF($F225:$AJ228,"=П")</f>
        <v>0</v>
      </c>
      <c r="AX225" s="241">
        <f>COUNTIF($F225:$AJ228,"=ПР")</f>
        <v>0</v>
      </c>
      <c r="AY225" s="316">
        <f>COUNTIF($F225:$AJ228,"=І")</f>
        <v>0</v>
      </c>
      <c r="AZ225" s="316">
        <f>COUNTIF($F225:$AJ228,"=НЗ")</f>
        <v>0</v>
      </c>
      <c r="BA225" s="318" t="str">
        <f>IF(C225&gt;1,Графік!$P$36,"")</f>
        <v/>
      </c>
    </row>
    <row r="226" spans="1:53" ht="12.75" hidden="1" customHeight="1" x14ac:dyDescent="0.2">
      <c r="A226" s="293"/>
      <c r="B226" s="296"/>
      <c r="C226" s="299"/>
      <c r="D226" s="325"/>
      <c r="E226" s="146"/>
      <c r="F226" s="96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  <c r="Y226" s="97"/>
      <c r="Z226" s="97"/>
      <c r="AA226" s="97"/>
      <c r="AB226" s="97"/>
      <c r="AC226" s="97"/>
      <c r="AD226" s="97"/>
      <c r="AE226" s="97"/>
      <c r="AF226" s="97"/>
      <c r="AG226" s="97"/>
      <c r="AH226" s="97"/>
      <c r="AI226" s="97"/>
      <c r="AJ226" s="98"/>
      <c r="AK226" s="321"/>
      <c r="AL226" s="279"/>
      <c r="AM226" s="305"/>
      <c r="AN226" s="308"/>
      <c r="AO226" s="311"/>
      <c r="AP226" s="311"/>
      <c r="AQ226" s="311"/>
      <c r="AR226" s="241"/>
      <c r="AS226" s="241"/>
      <c r="AT226" s="241"/>
      <c r="AU226" s="241"/>
      <c r="AV226" s="241"/>
      <c r="AW226" s="241"/>
      <c r="AX226" s="241"/>
      <c r="AY226" s="316"/>
      <c r="AZ226" s="316"/>
      <c r="BA226" s="319"/>
    </row>
    <row r="227" spans="1:53" ht="12.75" hidden="1" customHeight="1" x14ac:dyDescent="0.2">
      <c r="A227" s="293"/>
      <c r="B227" s="296"/>
      <c r="C227" s="299"/>
      <c r="D227" s="325"/>
      <c r="E227" s="146"/>
      <c r="F227" s="100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  <c r="AA227" s="101"/>
      <c r="AB227" s="101"/>
      <c r="AC227" s="101"/>
      <c r="AD227" s="101"/>
      <c r="AE227" s="101"/>
      <c r="AF227" s="101"/>
      <c r="AG227" s="101"/>
      <c r="AH227" s="101" t="str">
        <f t="shared" si="104"/>
        <v/>
      </c>
      <c r="AI227" s="101" t="str">
        <f t="shared" si="104"/>
        <v/>
      </c>
      <c r="AJ227" s="130" t="str">
        <f t="shared" si="104"/>
        <v/>
      </c>
      <c r="AK227" s="321"/>
      <c r="AL227" s="279"/>
      <c r="AM227" s="305"/>
      <c r="AN227" s="308"/>
      <c r="AO227" s="311"/>
      <c r="AP227" s="311"/>
      <c r="AQ227" s="311"/>
      <c r="AR227" s="241"/>
      <c r="AS227" s="241"/>
      <c r="AT227" s="241"/>
      <c r="AU227" s="241"/>
      <c r="AV227" s="241"/>
      <c r="AW227" s="241"/>
      <c r="AX227" s="241"/>
      <c r="AY227" s="316"/>
      <c r="AZ227" s="316"/>
      <c r="BA227" s="319"/>
    </row>
    <row r="228" spans="1:53" ht="13.5" hidden="1" customHeight="1" thickBot="1" x14ac:dyDescent="0.25">
      <c r="A228" s="294"/>
      <c r="B228" s="297"/>
      <c r="C228" s="300"/>
      <c r="D228" s="326"/>
      <c r="E228" s="147"/>
      <c r="F228" s="105"/>
      <c r="G228" s="106"/>
      <c r="H228" s="106"/>
      <c r="I228" s="106"/>
      <c r="J228" s="106"/>
      <c r="K228" s="106"/>
      <c r="L228" s="106"/>
      <c r="M228" s="106"/>
      <c r="N228" s="106"/>
      <c r="O228" s="106"/>
      <c r="P228" s="106"/>
      <c r="Q228" s="106"/>
      <c r="R228" s="106"/>
      <c r="S228" s="106"/>
      <c r="T228" s="106"/>
      <c r="U228" s="106"/>
      <c r="V228" s="106"/>
      <c r="W228" s="106"/>
      <c r="X228" s="106"/>
      <c r="Y228" s="106"/>
      <c r="Z228" s="106"/>
      <c r="AA228" s="106"/>
      <c r="AB228" s="106"/>
      <c r="AC228" s="106"/>
      <c r="AD228" s="106"/>
      <c r="AE228" s="106"/>
      <c r="AF228" s="106"/>
      <c r="AG228" s="106"/>
      <c r="AH228" s="106"/>
      <c r="AI228" s="106"/>
      <c r="AJ228" s="107"/>
      <c r="AK228" s="322"/>
      <c r="AL228" s="280"/>
      <c r="AM228" s="306"/>
      <c r="AN228" s="309"/>
      <c r="AO228" s="312"/>
      <c r="AP228" s="312"/>
      <c r="AQ228" s="312"/>
      <c r="AR228" s="242"/>
      <c r="AS228" s="242"/>
      <c r="AT228" s="242"/>
      <c r="AU228" s="242"/>
      <c r="AV228" s="242"/>
      <c r="AW228" s="242"/>
      <c r="AX228" s="242"/>
      <c r="AY228" s="317"/>
      <c r="AZ228" s="317"/>
      <c r="BA228" s="320"/>
    </row>
    <row r="229" spans="1:53" ht="12.75" hidden="1" customHeight="1" x14ac:dyDescent="0.2">
      <c r="A229" s="292">
        <v>56</v>
      </c>
      <c r="B229" s="295" t="str">
        <f>IFERROR(VLOOKUP($C229,Списки!$A$1:$C$4003,2,0),"")</f>
        <v/>
      </c>
      <c r="C229" s="323"/>
      <c r="D229" s="324" t="str">
        <f>IFERROR(VLOOKUP($C229,Списки!$A$1:$C$4003,3,0),"")</f>
        <v/>
      </c>
      <c r="E229" s="145"/>
      <c r="F229" s="92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  <c r="AA229" s="124"/>
      <c r="AB229" s="124"/>
      <c r="AC229" s="124"/>
      <c r="AD229" s="124"/>
      <c r="AE229" s="124"/>
      <c r="AF229" s="124"/>
      <c r="AG229" s="124"/>
      <c r="AH229" s="124"/>
      <c r="AI229" s="124"/>
      <c r="AJ229" s="125"/>
      <c r="AK229" s="321">
        <f ca="1">SUMIF($F229:$AJ232,"Р",$F230:$AJ230)</f>
        <v>0</v>
      </c>
      <c r="AL229" s="279">
        <f ca="1">SUMIF($F231:$AJ232,"НУ",$F232:$AJ232)</f>
        <v>0</v>
      </c>
      <c r="AM229" s="305">
        <f ca="1">SUMIF(F229:AJ232,"РВ",F230:AJ230)</f>
        <v>0</v>
      </c>
      <c r="AN229" s="308">
        <f ca="1">AK229+AL229+AM229</f>
        <v>0</v>
      </c>
      <c r="AO229" s="310">
        <f t="shared" ref="AO229" si="110">COUNTIF($F229:$AJ232,"=Р")</f>
        <v>0</v>
      </c>
      <c r="AP229" s="311">
        <f>COUNTIF($F229:$AJ232,"=ВВ")</f>
        <v>0</v>
      </c>
      <c r="AQ229" s="311">
        <f>COUNTIF($F229:$AJ232,"=В")</f>
        <v>0</v>
      </c>
      <c r="AR229" s="241">
        <f>COUNTIF($F229:$AJ232,"=НА")</f>
        <v>0</v>
      </c>
      <c r="AS229" s="241">
        <f>COUNTIF(F229:AJ232,"=ТН")</f>
        <v>0</v>
      </c>
      <c r="AT229" s="241">
        <f>COUNTIF($F229:$AJ232,"=ВД")</f>
        <v>0</v>
      </c>
      <c r="AU229" s="241">
        <f>COUNTIF($F229:$AJ232,"=ВП")</f>
        <v>0</v>
      </c>
      <c r="AV229" s="241">
        <f>COUNTIF($F229:$AJ232,"=ДД")</f>
        <v>0</v>
      </c>
      <c r="AW229" s="241">
        <f>COUNTIF($F229:$AJ232,"=П")</f>
        <v>0</v>
      </c>
      <c r="AX229" s="241">
        <f>COUNTIF($F229:$AJ232,"=ПР")</f>
        <v>0</v>
      </c>
      <c r="AY229" s="316">
        <f>COUNTIF($F229:$AJ232,"=І")</f>
        <v>0</v>
      </c>
      <c r="AZ229" s="316">
        <f>COUNTIF($F229:$AJ232,"=НЗ")</f>
        <v>0</v>
      </c>
      <c r="BA229" s="318" t="str">
        <f>IF(C229&gt;1,Графік!$P$36,"")</f>
        <v/>
      </c>
    </row>
    <row r="230" spans="1:53" ht="12.75" hidden="1" customHeight="1" x14ac:dyDescent="0.2">
      <c r="A230" s="293"/>
      <c r="B230" s="296"/>
      <c r="C230" s="299"/>
      <c r="D230" s="325"/>
      <c r="E230" s="146"/>
      <c r="F230" s="96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  <c r="Y230" s="97"/>
      <c r="Z230" s="97"/>
      <c r="AA230" s="97"/>
      <c r="AB230" s="97"/>
      <c r="AC230" s="97"/>
      <c r="AD230" s="97"/>
      <c r="AE230" s="97"/>
      <c r="AF230" s="97"/>
      <c r="AG230" s="97"/>
      <c r="AH230" s="97"/>
      <c r="AI230" s="97"/>
      <c r="AJ230" s="98"/>
      <c r="AK230" s="321"/>
      <c r="AL230" s="279"/>
      <c r="AM230" s="305"/>
      <c r="AN230" s="308"/>
      <c r="AO230" s="311"/>
      <c r="AP230" s="311"/>
      <c r="AQ230" s="311"/>
      <c r="AR230" s="241"/>
      <c r="AS230" s="241"/>
      <c r="AT230" s="241"/>
      <c r="AU230" s="241"/>
      <c r="AV230" s="241"/>
      <c r="AW230" s="241"/>
      <c r="AX230" s="241"/>
      <c r="AY230" s="316"/>
      <c r="AZ230" s="316"/>
      <c r="BA230" s="319"/>
    </row>
    <row r="231" spans="1:53" ht="12.75" hidden="1" customHeight="1" x14ac:dyDescent="0.2">
      <c r="A231" s="293"/>
      <c r="B231" s="296"/>
      <c r="C231" s="299"/>
      <c r="D231" s="325"/>
      <c r="E231" s="146"/>
      <c r="F231" s="100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101"/>
      <c r="AB231" s="101"/>
      <c r="AC231" s="101"/>
      <c r="AD231" s="101"/>
      <c r="AE231" s="101"/>
      <c r="AF231" s="101"/>
      <c r="AG231" s="101"/>
      <c r="AH231" s="101" t="str">
        <f t="shared" si="104"/>
        <v/>
      </c>
      <c r="AI231" s="101" t="str">
        <f t="shared" si="104"/>
        <v/>
      </c>
      <c r="AJ231" s="130" t="str">
        <f t="shared" si="104"/>
        <v/>
      </c>
      <c r="AK231" s="321"/>
      <c r="AL231" s="279"/>
      <c r="AM231" s="305"/>
      <c r="AN231" s="308"/>
      <c r="AO231" s="311"/>
      <c r="AP231" s="311"/>
      <c r="AQ231" s="311"/>
      <c r="AR231" s="241"/>
      <c r="AS231" s="241"/>
      <c r="AT231" s="241"/>
      <c r="AU231" s="241"/>
      <c r="AV231" s="241"/>
      <c r="AW231" s="241"/>
      <c r="AX231" s="241"/>
      <c r="AY231" s="316"/>
      <c r="AZ231" s="316"/>
      <c r="BA231" s="319"/>
    </row>
    <row r="232" spans="1:53" ht="13.5" hidden="1" customHeight="1" thickBot="1" x14ac:dyDescent="0.25">
      <c r="A232" s="294"/>
      <c r="B232" s="297"/>
      <c r="C232" s="300"/>
      <c r="D232" s="326"/>
      <c r="E232" s="147"/>
      <c r="F232" s="105"/>
      <c r="G232" s="106"/>
      <c r="H232" s="106"/>
      <c r="I232" s="106"/>
      <c r="J232" s="106"/>
      <c r="K232" s="106"/>
      <c r="L232" s="106"/>
      <c r="M232" s="106"/>
      <c r="N232" s="106"/>
      <c r="O232" s="106"/>
      <c r="P232" s="106"/>
      <c r="Q232" s="106"/>
      <c r="R232" s="106"/>
      <c r="S232" s="106"/>
      <c r="T232" s="106"/>
      <c r="U232" s="106"/>
      <c r="V232" s="106"/>
      <c r="W232" s="106"/>
      <c r="X232" s="106"/>
      <c r="Y232" s="106"/>
      <c r="Z232" s="106"/>
      <c r="AA232" s="106"/>
      <c r="AB232" s="106"/>
      <c r="AC232" s="106"/>
      <c r="AD232" s="106"/>
      <c r="AE232" s="106"/>
      <c r="AF232" s="106"/>
      <c r="AG232" s="106"/>
      <c r="AH232" s="106"/>
      <c r="AI232" s="106"/>
      <c r="AJ232" s="107"/>
      <c r="AK232" s="322"/>
      <c r="AL232" s="280"/>
      <c r="AM232" s="306"/>
      <c r="AN232" s="309"/>
      <c r="AO232" s="312"/>
      <c r="AP232" s="312"/>
      <c r="AQ232" s="312"/>
      <c r="AR232" s="242"/>
      <c r="AS232" s="242"/>
      <c r="AT232" s="242"/>
      <c r="AU232" s="242"/>
      <c r="AV232" s="242"/>
      <c r="AW232" s="242"/>
      <c r="AX232" s="242"/>
      <c r="AY232" s="317"/>
      <c r="AZ232" s="317"/>
      <c r="BA232" s="320"/>
    </row>
    <row r="233" spans="1:53" ht="12.75" hidden="1" customHeight="1" x14ac:dyDescent="0.2">
      <c r="A233" s="292">
        <v>57</v>
      </c>
      <c r="B233" s="295" t="str">
        <f>IFERROR(VLOOKUP($C233,Списки!$A$1:$C$4003,2,0),"")</f>
        <v/>
      </c>
      <c r="C233" s="323"/>
      <c r="D233" s="324" t="str">
        <f>IFERROR(VLOOKUP($C233,Списки!$A$1:$C$4003,3,0),"")</f>
        <v/>
      </c>
      <c r="E233" s="145"/>
      <c r="F233" s="92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  <c r="AA233" s="124"/>
      <c r="AB233" s="124"/>
      <c r="AC233" s="124"/>
      <c r="AD233" s="124"/>
      <c r="AE233" s="124"/>
      <c r="AF233" s="124"/>
      <c r="AG233" s="124"/>
      <c r="AH233" s="124"/>
      <c r="AI233" s="124"/>
      <c r="AJ233" s="125"/>
      <c r="AK233" s="321">
        <f ca="1">SUMIF($F233:$AJ236,"Р",$F234:$AJ234)</f>
        <v>0</v>
      </c>
      <c r="AL233" s="279">
        <f ca="1">SUMIF($F235:$AJ236,"НУ",$F236:$AJ236)</f>
        <v>0</v>
      </c>
      <c r="AM233" s="305">
        <f ca="1">SUMIF(F233:AJ236,"РВ",F234:AJ234)</f>
        <v>0</v>
      </c>
      <c r="AN233" s="308">
        <f ca="1">AK233+AL233+AM233</f>
        <v>0</v>
      </c>
      <c r="AO233" s="310">
        <f t="shared" ref="AO233" si="111">COUNTIF($F233:$AJ236,"=Р")</f>
        <v>0</v>
      </c>
      <c r="AP233" s="311">
        <f>COUNTIF($F233:$AJ236,"=ВВ")</f>
        <v>0</v>
      </c>
      <c r="AQ233" s="311">
        <f>COUNTIF($F233:$AJ236,"=В")</f>
        <v>0</v>
      </c>
      <c r="AR233" s="241">
        <f>COUNTIF($F233:$AJ236,"=НА")</f>
        <v>0</v>
      </c>
      <c r="AS233" s="241">
        <f>COUNTIF(F233:AJ236,"=ТН")</f>
        <v>0</v>
      </c>
      <c r="AT233" s="241">
        <f>COUNTIF($F233:$AJ236,"=ВД")</f>
        <v>0</v>
      </c>
      <c r="AU233" s="241">
        <f>COUNTIF($F233:$AJ236,"=ВП")</f>
        <v>0</v>
      </c>
      <c r="AV233" s="241">
        <f>COUNTIF($F233:$AJ236,"=ДД")</f>
        <v>0</v>
      </c>
      <c r="AW233" s="241">
        <f>COUNTIF($F233:$AJ236,"=П")</f>
        <v>0</v>
      </c>
      <c r="AX233" s="241">
        <f>COUNTIF($F233:$AJ236,"=ПР")</f>
        <v>0</v>
      </c>
      <c r="AY233" s="316">
        <f>COUNTIF($F233:$AJ236,"=І")</f>
        <v>0</v>
      </c>
      <c r="AZ233" s="316">
        <f>COUNTIF($F233:$AJ236,"=НЗ")</f>
        <v>0</v>
      </c>
      <c r="BA233" s="318" t="str">
        <f>IF(C233&gt;1,Графік!$P$36,"")</f>
        <v/>
      </c>
    </row>
    <row r="234" spans="1:53" ht="12.75" hidden="1" customHeight="1" x14ac:dyDescent="0.2">
      <c r="A234" s="293"/>
      <c r="B234" s="296"/>
      <c r="C234" s="299"/>
      <c r="D234" s="325"/>
      <c r="E234" s="146"/>
      <c r="F234" s="96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  <c r="X234" s="97"/>
      <c r="Y234" s="97"/>
      <c r="Z234" s="97"/>
      <c r="AA234" s="97"/>
      <c r="AB234" s="97"/>
      <c r="AC234" s="97"/>
      <c r="AD234" s="97"/>
      <c r="AE234" s="97"/>
      <c r="AF234" s="97"/>
      <c r="AG234" s="97"/>
      <c r="AH234" s="97"/>
      <c r="AI234" s="97"/>
      <c r="AJ234" s="98"/>
      <c r="AK234" s="321"/>
      <c r="AL234" s="279"/>
      <c r="AM234" s="305"/>
      <c r="AN234" s="308"/>
      <c r="AO234" s="311"/>
      <c r="AP234" s="311"/>
      <c r="AQ234" s="311"/>
      <c r="AR234" s="241"/>
      <c r="AS234" s="241"/>
      <c r="AT234" s="241"/>
      <c r="AU234" s="241"/>
      <c r="AV234" s="241"/>
      <c r="AW234" s="241"/>
      <c r="AX234" s="241"/>
      <c r="AY234" s="316"/>
      <c r="AZ234" s="316"/>
      <c r="BA234" s="319"/>
    </row>
    <row r="235" spans="1:53" ht="12.75" hidden="1" customHeight="1" x14ac:dyDescent="0.2">
      <c r="A235" s="293"/>
      <c r="B235" s="296"/>
      <c r="C235" s="299"/>
      <c r="D235" s="325"/>
      <c r="E235" s="146"/>
      <c r="F235" s="100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  <c r="AA235" s="101"/>
      <c r="AB235" s="101"/>
      <c r="AC235" s="101"/>
      <c r="AD235" s="101"/>
      <c r="AE235" s="101"/>
      <c r="AF235" s="101"/>
      <c r="AG235" s="101"/>
      <c r="AH235" s="101" t="str">
        <f t="shared" si="104"/>
        <v/>
      </c>
      <c r="AI235" s="101" t="str">
        <f t="shared" si="104"/>
        <v/>
      </c>
      <c r="AJ235" s="130" t="str">
        <f t="shared" si="104"/>
        <v/>
      </c>
      <c r="AK235" s="321"/>
      <c r="AL235" s="279"/>
      <c r="AM235" s="305"/>
      <c r="AN235" s="308"/>
      <c r="AO235" s="311"/>
      <c r="AP235" s="311"/>
      <c r="AQ235" s="311"/>
      <c r="AR235" s="241"/>
      <c r="AS235" s="241"/>
      <c r="AT235" s="241"/>
      <c r="AU235" s="241"/>
      <c r="AV235" s="241"/>
      <c r="AW235" s="241"/>
      <c r="AX235" s="241"/>
      <c r="AY235" s="316"/>
      <c r="AZ235" s="316"/>
      <c r="BA235" s="319"/>
    </row>
    <row r="236" spans="1:53" ht="13.5" hidden="1" customHeight="1" thickBot="1" x14ac:dyDescent="0.25">
      <c r="A236" s="294"/>
      <c r="B236" s="297"/>
      <c r="C236" s="300"/>
      <c r="D236" s="326"/>
      <c r="E236" s="147"/>
      <c r="F236" s="105"/>
      <c r="G236" s="106"/>
      <c r="H236" s="106"/>
      <c r="I236" s="106"/>
      <c r="J236" s="106"/>
      <c r="K236" s="106"/>
      <c r="L236" s="106"/>
      <c r="M236" s="106"/>
      <c r="N236" s="106"/>
      <c r="O236" s="106"/>
      <c r="P236" s="106"/>
      <c r="Q236" s="106"/>
      <c r="R236" s="106"/>
      <c r="S236" s="106"/>
      <c r="T236" s="106"/>
      <c r="U236" s="106"/>
      <c r="V236" s="106"/>
      <c r="W236" s="106"/>
      <c r="X236" s="106"/>
      <c r="Y236" s="106"/>
      <c r="Z236" s="106"/>
      <c r="AA236" s="106"/>
      <c r="AB236" s="106"/>
      <c r="AC236" s="106"/>
      <c r="AD236" s="106"/>
      <c r="AE236" s="106"/>
      <c r="AF236" s="106"/>
      <c r="AG236" s="106"/>
      <c r="AH236" s="106"/>
      <c r="AI236" s="106"/>
      <c r="AJ236" s="107"/>
      <c r="AK236" s="322"/>
      <c r="AL236" s="280"/>
      <c r="AM236" s="306"/>
      <c r="AN236" s="309"/>
      <c r="AO236" s="312"/>
      <c r="AP236" s="312"/>
      <c r="AQ236" s="312"/>
      <c r="AR236" s="242"/>
      <c r="AS236" s="242"/>
      <c r="AT236" s="242"/>
      <c r="AU236" s="242"/>
      <c r="AV236" s="242"/>
      <c r="AW236" s="242"/>
      <c r="AX236" s="242"/>
      <c r="AY236" s="317"/>
      <c r="AZ236" s="317"/>
      <c r="BA236" s="320"/>
    </row>
    <row r="237" spans="1:53" ht="12.75" hidden="1" customHeight="1" x14ac:dyDescent="0.2">
      <c r="A237" s="292">
        <v>58</v>
      </c>
      <c r="B237" s="295" t="str">
        <f>IFERROR(VLOOKUP($C237,Списки!$A$1:$C$4003,2,0),"")</f>
        <v/>
      </c>
      <c r="C237" s="323"/>
      <c r="D237" s="324" t="str">
        <f>IFERROR(VLOOKUP($C237,Списки!$A$1:$C$4003,3,0),"")</f>
        <v/>
      </c>
      <c r="E237" s="145"/>
      <c r="F237" s="92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  <c r="AA237" s="124"/>
      <c r="AB237" s="124"/>
      <c r="AC237" s="124"/>
      <c r="AD237" s="124"/>
      <c r="AE237" s="124"/>
      <c r="AF237" s="124"/>
      <c r="AG237" s="124"/>
      <c r="AH237" s="124"/>
      <c r="AI237" s="124"/>
      <c r="AJ237" s="125"/>
      <c r="AK237" s="321">
        <f ca="1">SUMIF($F237:$AJ240,"Р",$F238:$AJ238)</f>
        <v>0</v>
      </c>
      <c r="AL237" s="279">
        <f ca="1">SUMIF($F239:$AJ240,"НУ",$F240:$AJ240)</f>
        <v>0</v>
      </c>
      <c r="AM237" s="305">
        <f ca="1">SUMIF(F237:AJ240,"РВ",F238:AJ238)</f>
        <v>0</v>
      </c>
      <c r="AN237" s="308">
        <f ca="1">AK237+AL237+AM237</f>
        <v>0</v>
      </c>
      <c r="AO237" s="310">
        <f t="shared" ref="AO237" si="112">COUNTIF($F237:$AJ240,"=Р")</f>
        <v>0</v>
      </c>
      <c r="AP237" s="311">
        <f>COUNTIF($F237:$AJ240,"=ВВ")</f>
        <v>0</v>
      </c>
      <c r="AQ237" s="311">
        <f>COUNTIF($F237:$AJ240,"=В")</f>
        <v>0</v>
      </c>
      <c r="AR237" s="241">
        <f>COUNTIF($F237:$AJ240,"=НА")</f>
        <v>0</v>
      </c>
      <c r="AS237" s="241">
        <f>COUNTIF(F237:AJ240,"=ТН")</f>
        <v>0</v>
      </c>
      <c r="AT237" s="241">
        <f>COUNTIF($F237:$AJ240,"=ВД")</f>
        <v>0</v>
      </c>
      <c r="AU237" s="241">
        <f>COUNTIF($F237:$AJ240,"=ВП")</f>
        <v>0</v>
      </c>
      <c r="AV237" s="241">
        <f>COUNTIF($F237:$AJ240,"=ДД")</f>
        <v>0</v>
      </c>
      <c r="AW237" s="241">
        <f>COUNTIF($F237:$AJ240,"=П")</f>
        <v>0</v>
      </c>
      <c r="AX237" s="241">
        <f>COUNTIF($F237:$AJ240,"=ПР")</f>
        <v>0</v>
      </c>
      <c r="AY237" s="316">
        <f>COUNTIF($F237:$AJ240,"=І")</f>
        <v>0</v>
      </c>
      <c r="AZ237" s="316">
        <f>COUNTIF($F237:$AJ240,"=НЗ")</f>
        <v>0</v>
      </c>
      <c r="BA237" s="318" t="str">
        <f>IF(C237&gt;1,Графік!$P$36,"")</f>
        <v/>
      </c>
    </row>
    <row r="238" spans="1:53" ht="12.75" hidden="1" customHeight="1" x14ac:dyDescent="0.2">
      <c r="A238" s="293"/>
      <c r="B238" s="296"/>
      <c r="C238" s="299"/>
      <c r="D238" s="325"/>
      <c r="E238" s="146"/>
      <c r="F238" s="96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7"/>
      <c r="Y238" s="97"/>
      <c r="Z238" s="97"/>
      <c r="AA238" s="97"/>
      <c r="AB238" s="97"/>
      <c r="AC238" s="97"/>
      <c r="AD238" s="97"/>
      <c r="AE238" s="97"/>
      <c r="AF238" s="97"/>
      <c r="AG238" s="97"/>
      <c r="AH238" s="97"/>
      <c r="AI238" s="97"/>
      <c r="AJ238" s="98"/>
      <c r="AK238" s="321"/>
      <c r="AL238" s="279"/>
      <c r="AM238" s="305"/>
      <c r="AN238" s="308"/>
      <c r="AO238" s="311"/>
      <c r="AP238" s="311"/>
      <c r="AQ238" s="311"/>
      <c r="AR238" s="241"/>
      <c r="AS238" s="241"/>
      <c r="AT238" s="241"/>
      <c r="AU238" s="241"/>
      <c r="AV238" s="241"/>
      <c r="AW238" s="241"/>
      <c r="AX238" s="241"/>
      <c r="AY238" s="316"/>
      <c r="AZ238" s="316"/>
      <c r="BA238" s="319"/>
    </row>
    <row r="239" spans="1:53" ht="12.75" hidden="1" customHeight="1" x14ac:dyDescent="0.2">
      <c r="A239" s="293"/>
      <c r="B239" s="296"/>
      <c r="C239" s="299"/>
      <c r="D239" s="325"/>
      <c r="E239" s="146"/>
      <c r="F239" s="100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101"/>
      <c r="AB239" s="101"/>
      <c r="AC239" s="101"/>
      <c r="AD239" s="101"/>
      <c r="AE239" s="101"/>
      <c r="AF239" s="101"/>
      <c r="AG239" s="101"/>
      <c r="AH239" s="101" t="str">
        <f t="shared" si="104"/>
        <v/>
      </c>
      <c r="AI239" s="101" t="str">
        <f t="shared" si="104"/>
        <v/>
      </c>
      <c r="AJ239" s="130" t="str">
        <f t="shared" si="104"/>
        <v/>
      </c>
      <c r="AK239" s="321"/>
      <c r="AL239" s="279"/>
      <c r="AM239" s="305"/>
      <c r="AN239" s="308"/>
      <c r="AO239" s="311"/>
      <c r="AP239" s="311"/>
      <c r="AQ239" s="311"/>
      <c r="AR239" s="241"/>
      <c r="AS239" s="241"/>
      <c r="AT239" s="241"/>
      <c r="AU239" s="241"/>
      <c r="AV239" s="241"/>
      <c r="AW239" s="241"/>
      <c r="AX239" s="241"/>
      <c r="AY239" s="316"/>
      <c r="AZ239" s="316"/>
      <c r="BA239" s="319"/>
    </row>
    <row r="240" spans="1:53" ht="13.5" hidden="1" customHeight="1" thickBot="1" x14ac:dyDescent="0.25">
      <c r="A240" s="294"/>
      <c r="B240" s="297"/>
      <c r="C240" s="300"/>
      <c r="D240" s="326"/>
      <c r="E240" s="147"/>
      <c r="F240" s="105"/>
      <c r="G240" s="106"/>
      <c r="H240" s="106"/>
      <c r="I240" s="106"/>
      <c r="J240" s="106"/>
      <c r="K240" s="106"/>
      <c r="L240" s="106"/>
      <c r="M240" s="106"/>
      <c r="N240" s="106"/>
      <c r="O240" s="106"/>
      <c r="P240" s="106"/>
      <c r="Q240" s="106"/>
      <c r="R240" s="106"/>
      <c r="S240" s="106"/>
      <c r="T240" s="106"/>
      <c r="U240" s="106"/>
      <c r="V240" s="106"/>
      <c r="W240" s="106"/>
      <c r="X240" s="106"/>
      <c r="Y240" s="106"/>
      <c r="Z240" s="106"/>
      <c r="AA240" s="106"/>
      <c r="AB240" s="106"/>
      <c r="AC240" s="106"/>
      <c r="AD240" s="106"/>
      <c r="AE240" s="106"/>
      <c r="AF240" s="106"/>
      <c r="AG240" s="106"/>
      <c r="AH240" s="106"/>
      <c r="AI240" s="106"/>
      <c r="AJ240" s="107"/>
      <c r="AK240" s="322"/>
      <c r="AL240" s="280"/>
      <c r="AM240" s="306"/>
      <c r="AN240" s="309"/>
      <c r="AO240" s="312"/>
      <c r="AP240" s="312"/>
      <c r="AQ240" s="312"/>
      <c r="AR240" s="242"/>
      <c r="AS240" s="242"/>
      <c r="AT240" s="242"/>
      <c r="AU240" s="242"/>
      <c r="AV240" s="242"/>
      <c r="AW240" s="242"/>
      <c r="AX240" s="242"/>
      <c r="AY240" s="317"/>
      <c r="AZ240" s="317"/>
      <c r="BA240" s="320"/>
    </row>
    <row r="241" spans="1:53" ht="12.75" hidden="1" customHeight="1" x14ac:dyDescent="0.2">
      <c r="A241" s="292">
        <v>59</v>
      </c>
      <c r="B241" s="295" t="str">
        <f>IFERROR(VLOOKUP($C241,Списки!$A$1:$C$4003,2,0),"")</f>
        <v/>
      </c>
      <c r="C241" s="323"/>
      <c r="D241" s="324" t="str">
        <f>IFERROR(VLOOKUP($C241,Списки!$A$1:$C$4003,3,0),"")</f>
        <v/>
      </c>
      <c r="E241" s="145"/>
      <c r="F241" s="92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  <c r="AA241" s="124"/>
      <c r="AB241" s="124"/>
      <c r="AC241" s="124"/>
      <c r="AD241" s="124"/>
      <c r="AE241" s="124"/>
      <c r="AF241" s="124"/>
      <c r="AG241" s="124"/>
      <c r="AH241" s="124"/>
      <c r="AI241" s="124"/>
      <c r="AJ241" s="125"/>
      <c r="AK241" s="321">
        <f ca="1">SUMIF($F241:$AJ244,"Р",$F242:$AJ242)</f>
        <v>0</v>
      </c>
      <c r="AL241" s="279">
        <f ca="1">SUMIF($F243:$AJ244,"НУ",$F244:$AJ244)</f>
        <v>0</v>
      </c>
      <c r="AM241" s="305">
        <f ca="1">SUMIF(F241:AJ244,"РВ",F242:AJ242)</f>
        <v>0</v>
      </c>
      <c r="AN241" s="308">
        <f ca="1">AK241+AL241+AM241</f>
        <v>0</v>
      </c>
      <c r="AO241" s="310">
        <f t="shared" ref="AO241" si="113">COUNTIF($F241:$AJ244,"=Р")</f>
        <v>0</v>
      </c>
      <c r="AP241" s="311">
        <f>COUNTIF($F241:$AJ244,"=ВВ")</f>
        <v>0</v>
      </c>
      <c r="AQ241" s="311">
        <f>COUNTIF($F241:$AJ244,"=В")</f>
        <v>0</v>
      </c>
      <c r="AR241" s="241">
        <f>COUNTIF($F241:$AJ244,"=НА")</f>
        <v>0</v>
      </c>
      <c r="AS241" s="241">
        <f>COUNTIF(F241:AJ244,"=ТН")</f>
        <v>0</v>
      </c>
      <c r="AT241" s="241">
        <f>COUNTIF($F241:$AJ244,"=ВД")</f>
        <v>0</v>
      </c>
      <c r="AU241" s="241">
        <f>COUNTIF($F241:$AJ244,"=ВП")</f>
        <v>0</v>
      </c>
      <c r="AV241" s="241">
        <f>COUNTIF($F241:$AJ244,"=ДД")</f>
        <v>0</v>
      </c>
      <c r="AW241" s="241">
        <f>COUNTIF($F241:$AJ244,"=П")</f>
        <v>0</v>
      </c>
      <c r="AX241" s="241">
        <f>COUNTIF($F241:$AJ244,"=ПР")</f>
        <v>0</v>
      </c>
      <c r="AY241" s="316">
        <f>COUNTIF($F241:$AJ244,"=І")</f>
        <v>0</v>
      </c>
      <c r="AZ241" s="316">
        <f>COUNTIF($F241:$AJ244,"=НЗ")</f>
        <v>0</v>
      </c>
      <c r="BA241" s="318" t="str">
        <f>IF(C241&gt;1,Графік!$P$36,"")</f>
        <v/>
      </c>
    </row>
    <row r="242" spans="1:53" ht="12.75" hidden="1" customHeight="1" x14ac:dyDescent="0.2">
      <c r="A242" s="293"/>
      <c r="B242" s="296"/>
      <c r="C242" s="299"/>
      <c r="D242" s="325"/>
      <c r="E242" s="146"/>
      <c r="F242" s="96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  <c r="Y242" s="97"/>
      <c r="Z242" s="97"/>
      <c r="AA242" s="97"/>
      <c r="AB242" s="97"/>
      <c r="AC242" s="97"/>
      <c r="AD242" s="97"/>
      <c r="AE242" s="97"/>
      <c r="AF242" s="97"/>
      <c r="AG242" s="97"/>
      <c r="AH242" s="97"/>
      <c r="AI242" s="97"/>
      <c r="AJ242" s="98"/>
      <c r="AK242" s="321"/>
      <c r="AL242" s="279"/>
      <c r="AM242" s="305"/>
      <c r="AN242" s="308"/>
      <c r="AO242" s="311"/>
      <c r="AP242" s="311"/>
      <c r="AQ242" s="311"/>
      <c r="AR242" s="241"/>
      <c r="AS242" s="241"/>
      <c r="AT242" s="241"/>
      <c r="AU242" s="241"/>
      <c r="AV242" s="241"/>
      <c r="AW242" s="241"/>
      <c r="AX242" s="241"/>
      <c r="AY242" s="316"/>
      <c r="AZ242" s="316"/>
      <c r="BA242" s="319"/>
    </row>
    <row r="243" spans="1:53" ht="12.75" hidden="1" customHeight="1" x14ac:dyDescent="0.2">
      <c r="A243" s="293"/>
      <c r="B243" s="296"/>
      <c r="C243" s="299"/>
      <c r="D243" s="325"/>
      <c r="E243" s="146"/>
      <c r="F243" s="100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  <c r="AA243" s="101"/>
      <c r="AB243" s="101"/>
      <c r="AC243" s="101"/>
      <c r="AD243" s="101"/>
      <c r="AE243" s="101"/>
      <c r="AF243" s="101"/>
      <c r="AG243" s="101"/>
      <c r="AH243" s="101" t="str">
        <f t="shared" si="104"/>
        <v/>
      </c>
      <c r="AI243" s="101" t="str">
        <f t="shared" si="104"/>
        <v/>
      </c>
      <c r="AJ243" s="130" t="str">
        <f t="shared" si="104"/>
        <v/>
      </c>
      <c r="AK243" s="321"/>
      <c r="AL243" s="279"/>
      <c r="AM243" s="305"/>
      <c r="AN243" s="308"/>
      <c r="AO243" s="311"/>
      <c r="AP243" s="311"/>
      <c r="AQ243" s="311"/>
      <c r="AR243" s="241"/>
      <c r="AS243" s="241"/>
      <c r="AT243" s="241"/>
      <c r="AU243" s="241"/>
      <c r="AV243" s="241"/>
      <c r="AW243" s="241"/>
      <c r="AX243" s="241"/>
      <c r="AY243" s="316"/>
      <c r="AZ243" s="316"/>
      <c r="BA243" s="319"/>
    </row>
    <row r="244" spans="1:53" ht="13.5" hidden="1" customHeight="1" thickBot="1" x14ac:dyDescent="0.25">
      <c r="A244" s="294"/>
      <c r="B244" s="297"/>
      <c r="C244" s="300"/>
      <c r="D244" s="326"/>
      <c r="E244" s="147"/>
      <c r="F244" s="105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06"/>
      <c r="U244" s="106"/>
      <c r="V244" s="106"/>
      <c r="W244" s="106"/>
      <c r="X244" s="106"/>
      <c r="Y244" s="106"/>
      <c r="Z244" s="106"/>
      <c r="AA244" s="106"/>
      <c r="AB244" s="106"/>
      <c r="AC244" s="106"/>
      <c r="AD244" s="106"/>
      <c r="AE244" s="106"/>
      <c r="AF244" s="106"/>
      <c r="AG244" s="106"/>
      <c r="AH244" s="106"/>
      <c r="AI244" s="106"/>
      <c r="AJ244" s="107"/>
      <c r="AK244" s="322"/>
      <c r="AL244" s="280"/>
      <c r="AM244" s="306"/>
      <c r="AN244" s="309"/>
      <c r="AO244" s="312"/>
      <c r="AP244" s="312"/>
      <c r="AQ244" s="312"/>
      <c r="AR244" s="242"/>
      <c r="AS244" s="242"/>
      <c r="AT244" s="242"/>
      <c r="AU244" s="242"/>
      <c r="AV244" s="242"/>
      <c r="AW244" s="242"/>
      <c r="AX244" s="242"/>
      <c r="AY244" s="317"/>
      <c r="AZ244" s="317"/>
      <c r="BA244" s="320"/>
    </row>
    <row r="245" spans="1:53" ht="12.75" hidden="1" customHeight="1" x14ac:dyDescent="0.2">
      <c r="A245" s="292">
        <v>60</v>
      </c>
      <c r="B245" s="295" t="str">
        <f>IFERROR(VLOOKUP($C245,Списки!$A$1:$C$4003,2,0),"")</f>
        <v/>
      </c>
      <c r="C245" s="323"/>
      <c r="D245" s="324" t="str">
        <f>IFERROR(VLOOKUP($C245,Списки!$A$1:$C$4003,3,0),"")</f>
        <v/>
      </c>
      <c r="E245" s="145"/>
      <c r="F245" s="92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  <c r="AA245" s="124"/>
      <c r="AB245" s="124"/>
      <c r="AC245" s="124"/>
      <c r="AD245" s="124"/>
      <c r="AE245" s="124"/>
      <c r="AF245" s="124"/>
      <c r="AG245" s="124"/>
      <c r="AH245" s="124"/>
      <c r="AI245" s="124"/>
      <c r="AJ245" s="125"/>
      <c r="AK245" s="321">
        <f ca="1">SUMIF($F245:$AJ248,"Р",$F246:$AJ246)</f>
        <v>0</v>
      </c>
      <c r="AL245" s="279">
        <f ca="1">SUMIF($F247:$AJ248,"НУ",$F248:$AJ248)</f>
        <v>0</v>
      </c>
      <c r="AM245" s="305">
        <f ca="1">SUMIF(F245:AJ248,"РВ",F246:AJ246)</f>
        <v>0</v>
      </c>
      <c r="AN245" s="308">
        <f ca="1">AK245+AL245+AM245</f>
        <v>0</v>
      </c>
      <c r="AO245" s="310">
        <f t="shared" ref="AO245" si="114">COUNTIF($F245:$AJ248,"=Р")</f>
        <v>0</v>
      </c>
      <c r="AP245" s="311">
        <f>COUNTIF($F245:$AJ248,"=ВВ")</f>
        <v>0</v>
      </c>
      <c r="AQ245" s="311">
        <f>COUNTIF($F245:$AJ248,"=В")</f>
        <v>0</v>
      </c>
      <c r="AR245" s="241">
        <f>COUNTIF($F245:$AJ248,"=НА")</f>
        <v>0</v>
      </c>
      <c r="AS245" s="241">
        <f>COUNTIF(F245:AJ248,"=ТН")</f>
        <v>0</v>
      </c>
      <c r="AT245" s="241">
        <f>COUNTIF($F245:$AJ248,"=ВД")</f>
        <v>0</v>
      </c>
      <c r="AU245" s="241">
        <f>COUNTIF($F245:$AJ248,"=ВП")</f>
        <v>0</v>
      </c>
      <c r="AV245" s="241">
        <f>COUNTIF($F245:$AJ248,"=ДД")</f>
        <v>0</v>
      </c>
      <c r="AW245" s="241">
        <f>COUNTIF($F245:$AJ248,"=П")</f>
        <v>0</v>
      </c>
      <c r="AX245" s="241">
        <f>COUNTIF($F245:$AJ248,"=ПР")</f>
        <v>0</v>
      </c>
      <c r="AY245" s="316">
        <f>COUNTIF($F245:$AJ248,"=І")</f>
        <v>0</v>
      </c>
      <c r="AZ245" s="316">
        <f>COUNTIF($F245:$AJ248,"=НЗ")</f>
        <v>0</v>
      </c>
      <c r="BA245" s="318" t="str">
        <f>IF(C245&gt;1,Графік!$P$36,"")</f>
        <v/>
      </c>
    </row>
    <row r="246" spans="1:53" ht="12.75" hidden="1" customHeight="1" x14ac:dyDescent="0.2">
      <c r="A246" s="293"/>
      <c r="B246" s="296"/>
      <c r="C246" s="299"/>
      <c r="D246" s="325"/>
      <c r="E246" s="146"/>
      <c r="F246" s="96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  <c r="Z246" s="97"/>
      <c r="AA246" s="97"/>
      <c r="AB246" s="97"/>
      <c r="AC246" s="97"/>
      <c r="AD246" s="97"/>
      <c r="AE246" s="97"/>
      <c r="AF246" s="97"/>
      <c r="AG246" s="97"/>
      <c r="AH246" s="97"/>
      <c r="AI246" s="97"/>
      <c r="AJ246" s="98"/>
      <c r="AK246" s="321"/>
      <c r="AL246" s="279"/>
      <c r="AM246" s="305"/>
      <c r="AN246" s="308"/>
      <c r="AO246" s="311"/>
      <c r="AP246" s="311"/>
      <c r="AQ246" s="311"/>
      <c r="AR246" s="241"/>
      <c r="AS246" s="241"/>
      <c r="AT246" s="241"/>
      <c r="AU246" s="241"/>
      <c r="AV246" s="241"/>
      <c r="AW246" s="241"/>
      <c r="AX246" s="241"/>
      <c r="AY246" s="316"/>
      <c r="AZ246" s="316"/>
      <c r="BA246" s="319"/>
    </row>
    <row r="247" spans="1:53" ht="12.75" hidden="1" customHeight="1" x14ac:dyDescent="0.2">
      <c r="A247" s="293"/>
      <c r="B247" s="296"/>
      <c r="C247" s="299"/>
      <c r="D247" s="325"/>
      <c r="E247" s="146"/>
      <c r="F247" s="100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  <c r="AB247" s="101"/>
      <c r="AC247" s="101"/>
      <c r="AD247" s="101"/>
      <c r="AE247" s="101"/>
      <c r="AF247" s="101"/>
      <c r="AG247" s="101"/>
      <c r="AH247" s="101" t="str">
        <f t="shared" si="104"/>
        <v/>
      </c>
      <c r="AI247" s="101" t="str">
        <f t="shared" si="104"/>
        <v/>
      </c>
      <c r="AJ247" s="130" t="str">
        <f t="shared" si="104"/>
        <v/>
      </c>
      <c r="AK247" s="321"/>
      <c r="AL247" s="279"/>
      <c r="AM247" s="305"/>
      <c r="AN247" s="308"/>
      <c r="AO247" s="311"/>
      <c r="AP247" s="311"/>
      <c r="AQ247" s="311"/>
      <c r="AR247" s="241"/>
      <c r="AS247" s="241"/>
      <c r="AT247" s="241"/>
      <c r="AU247" s="241"/>
      <c r="AV247" s="241"/>
      <c r="AW247" s="241"/>
      <c r="AX247" s="241"/>
      <c r="AY247" s="316"/>
      <c r="AZ247" s="316"/>
      <c r="BA247" s="319"/>
    </row>
    <row r="248" spans="1:53" ht="13.5" hidden="1" customHeight="1" thickBot="1" x14ac:dyDescent="0.25">
      <c r="A248" s="294"/>
      <c r="B248" s="297"/>
      <c r="C248" s="300"/>
      <c r="D248" s="326"/>
      <c r="E248" s="147"/>
      <c r="F248" s="105"/>
      <c r="G248" s="106"/>
      <c r="H248" s="106"/>
      <c r="I248" s="106"/>
      <c r="J248" s="106"/>
      <c r="K248" s="106"/>
      <c r="L248" s="106"/>
      <c r="M248" s="106"/>
      <c r="N248" s="106"/>
      <c r="O248" s="106"/>
      <c r="P248" s="106"/>
      <c r="Q248" s="106"/>
      <c r="R248" s="106"/>
      <c r="S248" s="106"/>
      <c r="T248" s="106"/>
      <c r="U248" s="106"/>
      <c r="V248" s="106"/>
      <c r="W248" s="106"/>
      <c r="X248" s="106"/>
      <c r="Y248" s="106"/>
      <c r="Z248" s="106"/>
      <c r="AA248" s="106"/>
      <c r="AB248" s="106"/>
      <c r="AC248" s="106"/>
      <c r="AD248" s="106"/>
      <c r="AE248" s="106"/>
      <c r="AF248" s="106"/>
      <c r="AG248" s="106"/>
      <c r="AH248" s="106"/>
      <c r="AI248" s="106"/>
      <c r="AJ248" s="107"/>
      <c r="AK248" s="322"/>
      <c r="AL248" s="280"/>
      <c r="AM248" s="306"/>
      <c r="AN248" s="309"/>
      <c r="AO248" s="312"/>
      <c r="AP248" s="312"/>
      <c r="AQ248" s="312"/>
      <c r="AR248" s="242"/>
      <c r="AS248" s="242"/>
      <c r="AT248" s="242"/>
      <c r="AU248" s="242"/>
      <c r="AV248" s="242"/>
      <c r="AW248" s="242"/>
      <c r="AX248" s="242"/>
      <c r="AY248" s="317"/>
      <c r="AZ248" s="317"/>
      <c r="BA248" s="320"/>
    </row>
    <row r="249" spans="1:53" ht="12.75" hidden="1" customHeight="1" x14ac:dyDescent="0.2">
      <c r="A249" s="292">
        <v>61</v>
      </c>
      <c r="B249" s="295" t="str">
        <f>IFERROR(VLOOKUP($C249,Списки!$A$1:$C$4003,2,0),"")</f>
        <v/>
      </c>
      <c r="C249" s="323"/>
      <c r="D249" s="324" t="str">
        <f>IFERROR(VLOOKUP($C249,Списки!$A$1:$C$4003,3,0),"")</f>
        <v/>
      </c>
      <c r="E249" s="145"/>
      <c r="F249" s="92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  <c r="AA249" s="124"/>
      <c r="AB249" s="124"/>
      <c r="AC249" s="124"/>
      <c r="AD249" s="124"/>
      <c r="AE249" s="124"/>
      <c r="AF249" s="124"/>
      <c r="AG249" s="124"/>
      <c r="AH249" s="124"/>
      <c r="AI249" s="124"/>
      <c r="AJ249" s="125"/>
      <c r="AK249" s="321">
        <f ca="1">SUMIF($F249:$AJ252,"Р",$F250:$AJ250)</f>
        <v>0</v>
      </c>
      <c r="AL249" s="279">
        <f ca="1">SUMIF($F251:$AJ252,"НУ",$F252:$AJ252)</f>
        <v>0</v>
      </c>
      <c r="AM249" s="305">
        <f ca="1">SUMIF(F249:AJ252,"РВ",F250:AJ250)</f>
        <v>0</v>
      </c>
      <c r="AN249" s="308">
        <f ca="1">AK249+AL249+AM249</f>
        <v>0</v>
      </c>
      <c r="AO249" s="310">
        <f t="shared" ref="AO249" si="115">COUNTIF($F249:$AJ252,"=Р")</f>
        <v>0</v>
      </c>
      <c r="AP249" s="311">
        <f>COUNTIF($F249:$AJ252,"=ВВ")</f>
        <v>0</v>
      </c>
      <c r="AQ249" s="311">
        <f>COUNTIF($F249:$AJ252,"=В")</f>
        <v>0</v>
      </c>
      <c r="AR249" s="241">
        <f>COUNTIF($F249:$AJ252,"=НА")</f>
        <v>0</v>
      </c>
      <c r="AS249" s="241">
        <f>COUNTIF(F249:AJ252,"=ТН")</f>
        <v>0</v>
      </c>
      <c r="AT249" s="241">
        <f>COUNTIF($F249:$AJ252,"=ВД")</f>
        <v>0</v>
      </c>
      <c r="AU249" s="241">
        <f>COUNTIF($F249:$AJ252,"=ВП")</f>
        <v>0</v>
      </c>
      <c r="AV249" s="241">
        <f>COUNTIF($F249:$AJ252,"=ДД")</f>
        <v>0</v>
      </c>
      <c r="AW249" s="241">
        <f>COUNTIF($F249:$AJ252,"=П")</f>
        <v>0</v>
      </c>
      <c r="AX249" s="241">
        <f>COUNTIF($F249:$AJ252,"=ПР")</f>
        <v>0</v>
      </c>
      <c r="AY249" s="316">
        <f>COUNTIF($F249:$AJ252,"=І")</f>
        <v>0</v>
      </c>
      <c r="AZ249" s="316">
        <f>COUNTIF($F249:$AJ252,"=НЗ")</f>
        <v>0</v>
      </c>
      <c r="BA249" s="318" t="str">
        <f>IF(C249&gt;1,Графік!$P$36,"")</f>
        <v/>
      </c>
    </row>
    <row r="250" spans="1:53" ht="12.75" hidden="1" customHeight="1" x14ac:dyDescent="0.2">
      <c r="A250" s="293"/>
      <c r="B250" s="296"/>
      <c r="C250" s="299"/>
      <c r="D250" s="325"/>
      <c r="E250" s="146"/>
      <c r="F250" s="96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  <c r="Z250" s="97"/>
      <c r="AA250" s="97"/>
      <c r="AB250" s="97"/>
      <c r="AC250" s="97"/>
      <c r="AD250" s="97"/>
      <c r="AE250" s="97"/>
      <c r="AF250" s="97"/>
      <c r="AG250" s="97"/>
      <c r="AH250" s="97"/>
      <c r="AI250" s="97"/>
      <c r="AJ250" s="98"/>
      <c r="AK250" s="321"/>
      <c r="AL250" s="279"/>
      <c r="AM250" s="305"/>
      <c r="AN250" s="308"/>
      <c r="AO250" s="311"/>
      <c r="AP250" s="311"/>
      <c r="AQ250" s="311"/>
      <c r="AR250" s="241"/>
      <c r="AS250" s="241"/>
      <c r="AT250" s="241"/>
      <c r="AU250" s="241"/>
      <c r="AV250" s="241"/>
      <c r="AW250" s="241"/>
      <c r="AX250" s="241"/>
      <c r="AY250" s="316"/>
      <c r="AZ250" s="316"/>
      <c r="BA250" s="319"/>
    </row>
    <row r="251" spans="1:53" ht="12.75" hidden="1" customHeight="1" x14ac:dyDescent="0.2">
      <c r="A251" s="293"/>
      <c r="B251" s="296"/>
      <c r="C251" s="299"/>
      <c r="D251" s="325"/>
      <c r="E251" s="146"/>
      <c r="F251" s="100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  <c r="AA251" s="101"/>
      <c r="AB251" s="101"/>
      <c r="AC251" s="101"/>
      <c r="AD251" s="101"/>
      <c r="AE251" s="101"/>
      <c r="AF251" s="101"/>
      <c r="AG251" s="101"/>
      <c r="AH251" s="101" t="str">
        <f t="shared" si="104"/>
        <v/>
      </c>
      <c r="AI251" s="101" t="str">
        <f t="shared" si="104"/>
        <v/>
      </c>
      <c r="AJ251" s="130" t="str">
        <f t="shared" si="104"/>
        <v/>
      </c>
      <c r="AK251" s="321"/>
      <c r="AL251" s="279"/>
      <c r="AM251" s="305"/>
      <c r="AN251" s="308"/>
      <c r="AO251" s="311"/>
      <c r="AP251" s="311"/>
      <c r="AQ251" s="311"/>
      <c r="AR251" s="241"/>
      <c r="AS251" s="241"/>
      <c r="AT251" s="241"/>
      <c r="AU251" s="241"/>
      <c r="AV251" s="241"/>
      <c r="AW251" s="241"/>
      <c r="AX251" s="241"/>
      <c r="AY251" s="316"/>
      <c r="AZ251" s="316"/>
      <c r="BA251" s="319"/>
    </row>
    <row r="252" spans="1:53" ht="13.5" hidden="1" customHeight="1" thickBot="1" x14ac:dyDescent="0.25">
      <c r="A252" s="294"/>
      <c r="B252" s="297"/>
      <c r="C252" s="300"/>
      <c r="D252" s="326"/>
      <c r="E252" s="147"/>
      <c r="F252" s="105"/>
      <c r="G252" s="106"/>
      <c r="H252" s="106"/>
      <c r="I252" s="106"/>
      <c r="J252" s="106"/>
      <c r="K252" s="106"/>
      <c r="L252" s="106"/>
      <c r="M252" s="106"/>
      <c r="N252" s="106"/>
      <c r="O252" s="106"/>
      <c r="P252" s="106"/>
      <c r="Q252" s="106"/>
      <c r="R252" s="106"/>
      <c r="S252" s="106"/>
      <c r="T252" s="106"/>
      <c r="U252" s="106"/>
      <c r="V252" s="106"/>
      <c r="W252" s="106"/>
      <c r="X252" s="106"/>
      <c r="Y252" s="106"/>
      <c r="Z252" s="106"/>
      <c r="AA252" s="106"/>
      <c r="AB252" s="106"/>
      <c r="AC252" s="106"/>
      <c r="AD252" s="106"/>
      <c r="AE252" s="106"/>
      <c r="AF252" s="106"/>
      <c r="AG252" s="106"/>
      <c r="AH252" s="106"/>
      <c r="AI252" s="106"/>
      <c r="AJ252" s="107"/>
      <c r="AK252" s="322"/>
      <c r="AL252" s="280"/>
      <c r="AM252" s="306"/>
      <c r="AN252" s="309"/>
      <c r="AO252" s="312"/>
      <c r="AP252" s="312"/>
      <c r="AQ252" s="312"/>
      <c r="AR252" s="242"/>
      <c r="AS252" s="242"/>
      <c r="AT252" s="242"/>
      <c r="AU252" s="242"/>
      <c r="AV252" s="242"/>
      <c r="AW252" s="242"/>
      <c r="AX252" s="242"/>
      <c r="AY252" s="317"/>
      <c r="AZ252" s="317"/>
      <c r="BA252" s="320"/>
    </row>
    <row r="253" spans="1:53" ht="12.75" hidden="1" customHeight="1" x14ac:dyDescent="0.2">
      <c r="A253" s="292">
        <v>62</v>
      </c>
      <c r="B253" s="295" t="str">
        <f>IFERROR(VLOOKUP($C253,Списки!$A$1:$C$4003,2,0),"")</f>
        <v/>
      </c>
      <c r="C253" s="323"/>
      <c r="D253" s="324" t="str">
        <f>IFERROR(VLOOKUP($C253,Списки!$A$1:$C$4003,3,0),"")</f>
        <v/>
      </c>
      <c r="E253" s="145"/>
      <c r="F253" s="92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  <c r="AA253" s="124"/>
      <c r="AB253" s="124"/>
      <c r="AC253" s="124"/>
      <c r="AD253" s="124"/>
      <c r="AE253" s="124"/>
      <c r="AF253" s="124"/>
      <c r="AG253" s="124"/>
      <c r="AH253" s="124"/>
      <c r="AI253" s="124"/>
      <c r="AJ253" s="125"/>
      <c r="AK253" s="321">
        <f ca="1">SUMIF($F253:$AJ256,"Р",$F254:$AJ254)</f>
        <v>0</v>
      </c>
      <c r="AL253" s="279">
        <f ca="1">SUMIF($F255:$AJ256,"НУ",$F256:$AJ256)</f>
        <v>0</v>
      </c>
      <c r="AM253" s="305">
        <f ca="1">SUMIF(F253:AJ256,"РВ",F254:AJ254)</f>
        <v>0</v>
      </c>
      <c r="AN253" s="308">
        <f ca="1">AK253+AL253+AM253</f>
        <v>0</v>
      </c>
      <c r="AO253" s="310">
        <f t="shared" ref="AO253" si="116">COUNTIF($F253:$AJ256,"=Р")</f>
        <v>0</v>
      </c>
      <c r="AP253" s="311">
        <f>COUNTIF($F253:$AJ256,"=ВВ")</f>
        <v>0</v>
      </c>
      <c r="AQ253" s="311">
        <f>COUNTIF($F253:$AJ256,"=В")</f>
        <v>0</v>
      </c>
      <c r="AR253" s="241">
        <f>COUNTIF($F253:$AJ256,"=НА")</f>
        <v>0</v>
      </c>
      <c r="AS253" s="241">
        <f>COUNTIF(F253:AJ256,"=ТН")</f>
        <v>0</v>
      </c>
      <c r="AT253" s="241">
        <f>COUNTIF($F253:$AJ256,"=ВД")</f>
        <v>0</v>
      </c>
      <c r="AU253" s="241">
        <f>COUNTIF($F253:$AJ256,"=ВП")</f>
        <v>0</v>
      </c>
      <c r="AV253" s="241">
        <f>COUNTIF($F253:$AJ256,"=ДД")</f>
        <v>0</v>
      </c>
      <c r="AW253" s="241">
        <f>COUNTIF($F253:$AJ256,"=П")</f>
        <v>0</v>
      </c>
      <c r="AX253" s="241">
        <f>COUNTIF($F253:$AJ256,"=ПР")</f>
        <v>0</v>
      </c>
      <c r="AY253" s="316">
        <f>COUNTIF($F253:$AJ256,"=І")</f>
        <v>0</v>
      </c>
      <c r="AZ253" s="316">
        <f>COUNTIF($F253:$AJ256,"=НЗ")</f>
        <v>0</v>
      </c>
      <c r="BA253" s="318" t="str">
        <f>IF(C253&gt;1,Графік!$P$36,"")</f>
        <v/>
      </c>
    </row>
    <row r="254" spans="1:53" ht="12.75" hidden="1" customHeight="1" x14ac:dyDescent="0.2">
      <c r="A254" s="293"/>
      <c r="B254" s="296"/>
      <c r="C254" s="299"/>
      <c r="D254" s="325"/>
      <c r="E254" s="146"/>
      <c r="F254" s="96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  <c r="X254" s="97"/>
      <c r="Y254" s="97"/>
      <c r="Z254" s="97"/>
      <c r="AA254" s="97"/>
      <c r="AB254" s="97"/>
      <c r="AC254" s="97"/>
      <c r="AD254" s="97"/>
      <c r="AE254" s="97"/>
      <c r="AF254" s="97"/>
      <c r="AG254" s="97"/>
      <c r="AH254" s="97"/>
      <c r="AI254" s="97"/>
      <c r="AJ254" s="98"/>
      <c r="AK254" s="321"/>
      <c r="AL254" s="279"/>
      <c r="AM254" s="305"/>
      <c r="AN254" s="308"/>
      <c r="AO254" s="311"/>
      <c r="AP254" s="311"/>
      <c r="AQ254" s="311"/>
      <c r="AR254" s="241"/>
      <c r="AS254" s="241"/>
      <c r="AT254" s="241"/>
      <c r="AU254" s="241"/>
      <c r="AV254" s="241"/>
      <c r="AW254" s="241"/>
      <c r="AX254" s="241"/>
      <c r="AY254" s="316"/>
      <c r="AZ254" s="316"/>
      <c r="BA254" s="319"/>
    </row>
    <row r="255" spans="1:53" ht="12.75" hidden="1" customHeight="1" x14ac:dyDescent="0.2">
      <c r="A255" s="293"/>
      <c r="B255" s="296"/>
      <c r="C255" s="299"/>
      <c r="D255" s="325"/>
      <c r="E255" s="146"/>
      <c r="F255" s="100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  <c r="AA255" s="101"/>
      <c r="AB255" s="101"/>
      <c r="AC255" s="101"/>
      <c r="AD255" s="101"/>
      <c r="AE255" s="101"/>
      <c r="AF255" s="101"/>
      <c r="AG255" s="101"/>
      <c r="AH255" s="101" t="str">
        <f t="shared" si="104"/>
        <v/>
      </c>
      <c r="AI255" s="101" t="str">
        <f t="shared" si="104"/>
        <v/>
      </c>
      <c r="AJ255" s="130" t="str">
        <f t="shared" si="104"/>
        <v/>
      </c>
      <c r="AK255" s="321"/>
      <c r="AL255" s="279"/>
      <c r="AM255" s="305"/>
      <c r="AN255" s="308"/>
      <c r="AO255" s="311"/>
      <c r="AP255" s="311"/>
      <c r="AQ255" s="311"/>
      <c r="AR255" s="241"/>
      <c r="AS255" s="241"/>
      <c r="AT255" s="241"/>
      <c r="AU255" s="241"/>
      <c r="AV255" s="241"/>
      <c r="AW255" s="241"/>
      <c r="AX255" s="241"/>
      <c r="AY255" s="316"/>
      <c r="AZ255" s="316"/>
      <c r="BA255" s="319"/>
    </row>
    <row r="256" spans="1:53" ht="13.5" hidden="1" customHeight="1" thickBot="1" x14ac:dyDescent="0.25">
      <c r="A256" s="294"/>
      <c r="B256" s="297"/>
      <c r="C256" s="300"/>
      <c r="D256" s="326"/>
      <c r="E256" s="147"/>
      <c r="F256" s="105"/>
      <c r="G256" s="106"/>
      <c r="H256" s="106"/>
      <c r="I256" s="106"/>
      <c r="J256" s="106"/>
      <c r="K256" s="106"/>
      <c r="L256" s="106"/>
      <c r="M256" s="106"/>
      <c r="N256" s="106"/>
      <c r="O256" s="106"/>
      <c r="P256" s="106"/>
      <c r="Q256" s="106"/>
      <c r="R256" s="106"/>
      <c r="S256" s="106"/>
      <c r="T256" s="106"/>
      <c r="U256" s="106"/>
      <c r="V256" s="106"/>
      <c r="W256" s="106"/>
      <c r="X256" s="106"/>
      <c r="Y256" s="106"/>
      <c r="Z256" s="106"/>
      <c r="AA256" s="106"/>
      <c r="AB256" s="106"/>
      <c r="AC256" s="106"/>
      <c r="AD256" s="106"/>
      <c r="AE256" s="106"/>
      <c r="AF256" s="106"/>
      <c r="AG256" s="106"/>
      <c r="AH256" s="106"/>
      <c r="AI256" s="106"/>
      <c r="AJ256" s="107"/>
      <c r="AK256" s="322"/>
      <c r="AL256" s="280"/>
      <c r="AM256" s="306"/>
      <c r="AN256" s="309"/>
      <c r="AO256" s="312"/>
      <c r="AP256" s="312"/>
      <c r="AQ256" s="312"/>
      <c r="AR256" s="242"/>
      <c r="AS256" s="242"/>
      <c r="AT256" s="242"/>
      <c r="AU256" s="242"/>
      <c r="AV256" s="242"/>
      <c r="AW256" s="242"/>
      <c r="AX256" s="242"/>
      <c r="AY256" s="317"/>
      <c r="AZ256" s="317"/>
      <c r="BA256" s="320"/>
    </row>
    <row r="257" spans="1:53" ht="12.75" hidden="1" customHeight="1" x14ac:dyDescent="0.2">
      <c r="A257" s="292">
        <v>63</v>
      </c>
      <c r="B257" s="295" t="str">
        <f>IFERROR(VLOOKUP($C257,Списки!$A$1:$C$4003,2,0),"")</f>
        <v/>
      </c>
      <c r="C257" s="323"/>
      <c r="D257" s="324" t="str">
        <f>IFERROR(VLOOKUP($C257,Списки!$A$1:$C$4003,3,0),"")</f>
        <v/>
      </c>
      <c r="E257" s="145"/>
      <c r="F257" s="92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  <c r="AA257" s="124"/>
      <c r="AB257" s="124"/>
      <c r="AC257" s="124"/>
      <c r="AD257" s="124"/>
      <c r="AE257" s="124"/>
      <c r="AF257" s="124"/>
      <c r="AG257" s="124"/>
      <c r="AH257" s="124"/>
      <c r="AI257" s="124"/>
      <c r="AJ257" s="125"/>
      <c r="AK257" s="321">
        <f ca="1">SUMIF($F257:$AJ260,"Р",$F258:$AJ258)</f>
        <v>0</v>
      </c>
      <c r="AL257" s="279">
        <f ca="1">SUMIF($F259:$AJ260,"НУ",$F260:$AJ260)</f>
        <v>0</v>
      </c>
      <c r="AM257" s="305">
        <f ca="1">SUMIF(F257:AJ260,"РВ",F258:AJ258)</f>
        <v>0</v>
      </c>
      <c r="AN257" s="308">
        <f ca="1">AK257+AL257+AM257</f>
        <v>0</v>
      </c>
      <c r="AO257" s="310">
        <f t="shared" ref="AO257" si="117">COUNTIF($F257:$AJ260,"=Р")</f>
        <v>0</v>
      </c>
      <c r="AP257" s="311">
        <f>COUNTIF($F257:$AJ260,"=ВВ")</f>
        <v>0</v>
      </c>
      <c r="AQ257" s="311">
        <f>COUNTIF($F257:$AJ260,"=В")</f>
        <v>0</v>
      </c>
      <c r="AR257" s="241">
        <f>COUNTIF($F257:$AJ260,"=НА")</f>
        <v>0</v>
      </c>
      <c r="AS257" s="241">
        <f>COUNTIF(F257:AJ260,"=ТН")</f>
        <v>0</v>
      </c>
      <c r="AT257" s="241">
        <f>COUNTIF($F257:$AJ260,"=ВД")</f>
        <v>0</v>
      </c>
      <c r="AU257" s="241">
        <f>COUNTIF($F257:$AJ260,"=ВП")</f>
        <v>0</v>
      </c>
      <c r="AV257" s="241">
        <f>COUNTIF($F257:$AJ260,"=ДД")</f>
        <v>0</v>
      </c>
      <c r="AW257" s="241">
        <f>COUNTIF($F257:$AJ260,"=П")</f>
        <v>0</v>
      </c>
      <c r="AX257" s="241">
        <f>COUNTIF($F257:$AJ260,"=ПР")</f>
        <v>0</v>
      </c>
      <c r="AY257" s="316">
        <f>COUNTIF($F257:$AJ260,"=І")</f>
        <v>0</v>
      </c>
      <c r="AZ257" s="316">
        <f>COUNTIF($F257:$AJ260,"=НЗ")</f>
        <v>0</v>
      </c>
      <c r="BA257" s="318" t="str">
        <f>IF(C257&gt;1,Графік!$P$36,"")</f>
        <v/>
      </c>
    </row>
    <row r="258" spans="1:53" ht="12.75" hidden="1" customHeight="1" x14ac:dyDescent="0.2">
      <c r="A258" s="293"/>
      <c r="B258" s="296"/>
      <c r="C258" s="299"/>
      <c r="D258" s="325"/>
      <c r="E258" s="146"/>
      <c r="F258" s="96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  <c r="Z258" s="97"/>
      <c r="AA258" s="97"/>
      <c r="AB258" s="97"/>
      <c r="AC258" s="97"/>
      <c r="AD258" s="97"/>
      <c r="AE258" s="97"/>
      <c r="AF258" s="97"/>
      <c r="AG258" s="97"/>
      <c r="AH258" s="97"/>
      <c r="AI258" s="97"/>
      <c r="AJ258" s="98"/>
      <c r="AK258" s="321"/>
      <c r="AL258" s="279"/>
      <c r="AM258" s="305"/>
      <c r="AN258" s="308"/>
      <c r="AO258" s="311"/>
      <c r="AP258" s="311"/>
      <c r="AQ258" s="311"/>
      <c r="AR258" s="241"/>
      <c r="AS258" s="241"/>
      <c r="AT258" s="241"/>
      <c r="AU258" s="241"/>
      <c r="AV258" s="241"/>
      <c r="AW258" s="241"/>
      <c r="AX258" s="241"/>
      <c r="AY258" s="316"/>
      <c r="AZ258" s="316"/>
      <c r="BA258" s="319"/>
    </row>
    <row r="259" spans="1:53" ht="12.75" hidden="1" customHeight="1" x14ac:dyDescent="0.2">
      <c r="A259" s="293"/>
      <c r="B259" s="296"/>
      <c r="C259" s="299"/>
      <c r="D259" s="325"/>
      <c r="E259" s="146"/>
      <c r="F259" s="100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  <c r="AA259" s="101"/>
      <c r="AB259" s="101"/>
      <c r="AC259" s="101"/>
      <c r="AD259" s="101"/>
      <c r="AE259" s="101"/>
      <c r="AF259" s="101"/>
      <c r="AG259" s="101"/>
      <c r="AH259" s="101" t="str">
        <f t="shared" si="104"/>
        <v/>
      </c>
      <c r="AI259" s="101" t="str">
        <f t="shared" si="104"/>
        <v/>
      </c>
      <c r="AJ259" s="130" t="str">
        <f t="shared" si="104"/>
        <v/>
      </c>
      <c r="AK259" s="321"/>
      <c r="AL259" s="279"/>
      <c r="AM259" s="305"/>
      <c r="AN259" s="308"/>
      <c r="AO259" s="311"/>
      <c r="AP259" s="311"/>
      <c r="AQ259" s="311"/>
      <c r="AR259" s="241"/>
      <c r="AS259" s="241"/>
      <c r="AT259" s="241"/>
      <c r="AU259" s="241"/>
      <c r="AV259" s="241"/>
      <c r="AW259" s="241"/>
      <c r="AX259" s="241"/>
      <c r="AY259" s="316"/>
      <c r="AZ259" s="316"/>
      <c r="BA259" s="319"/>
    </row>
    <row r="260" spans="1:53" ht="13.5" hidden="1" customHeight="1" thickBot="1" x14ac:dyDescent="0.25">
      <c r="A260" s="294"/>
      <c r="B260" s="297"/>
      <c r="C260" s="300"/>
      <c r="D260" s="326"/>
      <c r="E260" s="147"/>
      <c r="F260" s="105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U260" s="106"/>
      <c r="V260" s="106"/>
      <c r="W260" s="106"/>
      <c r="X260" s="106"/>
      <c r="Y260" s="106"/>
      <c r="Z260" s="106"/>
      <c r="AA260" s="106"/>
      <c r="AB260" s="106"/>
      <c r="AC260" s="106"/>
      <c r="AD260" s="106"/>
      <c r="AE260" s="106"/>
      <c r="AF260" s="106"/>
      <c r="AG260" s="106"/>
      <c r="AH260" s="106"/>
      <c r="AI260" s="106"/>
      <c r="AJ260" s="107"/>
      <c r="AK260" s="322"/>
      <c r="AL260" s="280"/>
      <c r="AM260" s="306"/>
      <c r="AN260" s="309"/>
      <c r="AO260" s="312"/>
      <c r="AP260" s="312"/>
      <c r="AQ260" s="312"/>
      <c r="AR260" s="242"/>
      <c r="AS260" s="242"/>
      <c r="AT260" s="242"/>
      <c r="AU260" s="242"/>
      <c r="AV260" s="242"/>
      <c r="AW260" s="242"/>
      <c r="AX260" s="242"/>
      <c r="AY260" s="317"/>
      <c r="AZ260" s="317"/>
      <c r="BA260" s="320"/>
    </row>
    <row r="261" spans="1:53" ht="12.75" hidden="1" customHeight="1" x14ac:dyDescent="0.2">
      <c r="A261" s="292">
        <v>64</v>
      </c>
      <c r="B261" s="295" t="str">
        <f>IFERROR(VLOOKUP($C261,Списки!$A$1:$C$4003,2,0),"")</f>
        <v/>
      </c>
      <c r="C261" s="323"/>
      <c r="D261" s="324" t="str">
        <f>IFERROR(VLOOKUP($C261,Списки!$A$1:$C$4003,3,0),"")</f>
        <v/>
      </c>
      <c r="E261" s="145"/>
      <c r="F261" s="92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  <c r="AA261" s="124"/>
      <c r="AB261" s="124"/>
      <c r="AC261" s="124"/>
      <c r="AD261" s="124"/>
      <c r="AE261" s="124"/>
      <c r="AF261" s="124"/>
      <c r="AG261" s="124"/>
      <c r="AH261" s="124"/>
      <c r="AI261" s="124"/>
      <c r="AJ261" s="125"/>
      <c r="AK261" s="321">
        <f ca="1">SUMIF($F261:$AJ264,"Р",$F262:$AJ262)</f>
        <v>0</v>
      </c>
      <c r="AL261" s="279">
        <f ca="1">SUMIF($F263:$AJ264,"НУ",$F264:$AJ264)</f>
        <v>0</v>
      </c>
      <c r="AM261" s="305">
        <f ca="1">SUMIF(F261:AJ264,"РВ",F262:AJ262)</f>
        <v>0</v>
      </c>
      <c r="AN261" s="308">
        <f ca="1">AK261+AL261+AM261</f>
        <v>0</v>
      </c>
      <c r="AO261" s="310">
        <f t="shared" ref="AO261" si="118">COUNTIF($F261:$AJ264,"=Р")</f>
        <v>0</v>
      </c>
      <c r="AP261" s="311">
        <f>COUNTIF($F261:$AJ264,"=ВВ")</f>
        <v>0</v>
      </c>
      <c r="AQ261" s="311">
        <f>COUNTIF($F261:$AJ264,"=В")</f>
        <v>0</v>
      </c>
      <c r="AR261" s="241">
        <f>COUNTIF($F261:$AJ264,"=НА")</f>
        <v>0</v>
      </c>
      <c r="AS261" s="241">
        <f>COUNTIF(F261:AJ264,"=ТН")</f>
        <v>0</v>
      </c>
      <c r="AT261" s="241">
        <f>COUNTIF($F261:$AJ264,"=ВД")</f>
        <v>0</v>
      </c>
      <c r="AU261" s="241">
        <f>COUNTIF($F261:$AJ264,"=ВП")</f>
        <v>0</v>
      </c>
      <c r="AV261" s="241">
        <f>COUNTIF($F261:$AJ264,"=ДД")</f>
        <v>0</v>
      </c>
      <c r="AW261" s="241">
        <f>COUNTIF($F261:$AJ264,"=П")</f>
        <v>0</v>
      </c>
      <c r="AX261" s="241">
        <f>COUNTIF($F261:$AJ264,"=ПР")</f>
        <v>0</v>
      </c>
      <c r="AY261" s="316">
        <f>COUNTIF($F261:$AJ264,"=І")</f>
        <v>0</v>
      </c>
      <c r="AZ261" s="316">
        <f>COUNTIF($F261:$AJ264,"=НЗ")</f>
        <v>0</v>
      </c>
      <c r="BA261" s="318" t="str">
        <f>IF(C261&gt;1,Графік!$P$36,"")</f>
        <v/>
      </c>
    </row>
    <row r="262" spans="1:53" ht="12.75" hidden="1" customHeight="1" x14ac:dyDescent="0.2">
      <c r="A262" s="293"/>
      <c r="B262" s="296"/>
      <c r="C262" s="299"/>
      <c r="D262" s="325"/>
      <c r="E262" s="146"/>
      <c r="F262" s="96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  <c r="Z262" s="97"/>
      <c r="AA262" s="97"/>
      <c r="AB262" s="97"/>
      <c r="AC262" s="97"/>
      <c r="AD262" s="97"/>
      <c r="AE262" s="97"/>
      <c r="AF262" s="97"/>
      <c r="AG262" s="97"/>
      <c r="AH262" s="97"/>
      <c r="AI262" s="97"/>
      <c r="AJ262" s="98"/>
      <c r="AK262" s="321"/>
      <c r="AL262" s="279"/>
      <c r="AM262" s="305"/>
      <c r="AN262" s="308"/>
      <c r="AO262" s="311"/>
      <c r="AP262" s="311"/>
      <c r="AQ262" s="311"/>
      <c r="AR262" s="241"/>
      <c r="AS262" s="241"/>
      <c r="AT262" s="241"/>
      <c r="AU262" s="241"/>
      <c r="AV262" s="241"/>
      <c r="AW262" s="241"/>
      <c r="AX262" s="241"/>
      <c r="AY262" s="316"/>
      <c r="AZ262" s="316"/>
      <c r="BA262" s="319"/>
    </row>
    <row r="263" spans="1:53" ht="12.75" hidden="1" customHeight="1" x14ac:dyDescent="0.2">
      <c r="A263" s="293"/>
      <c r="B263" s="296"/>
      <c r="C263" s="299"/>
      <c r="D263" s="325"/>
      <c r="E263" s="146"/>
      <c r="F263" s="100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  <c r="AA263" s="101"/>
      <c r="AB263" s="101"/>
      <c r="AC263" s="101"/>
      <c r="AD263" s="101"/>
      <c r="AE263" s="101"/>
      <c r="AF263" s="101"/>
      <c r="AG263" s="101"/>
      <c r="AH263" s="101" t="str">
        <f t="shared" si="104"/>
        <v/>
      </c>
      <c r="AI263" s="101" t="str">
        <f t="shared" si="104"/>
        <v/>
      </c>
      <c r="AJ263" s="130" t="str">
        <f t="shared" si="104"/>
        <v/>
      </c>
      <c r="AK263" s="321"/>
      <c r="AL263" s="279"/>
      <c r="AM263" s="305"/>
      <c r="AN263" s="308"/>
      <c r="AO263" s="311"/>
      <c r="AP263" s="311"/>
      <c r="AQ263" s="311"/>
      <c r="AR263" s="241"/>
      <c r="AS263" s="241"/>
      <c r="AT263" s="241"/>
      <c r="AU263" s="241"/>
      <c r="AV263" s="241"/>
      <c r="AW263" s="241"/>
      <c r="AX263" s="241"/>
      <c r="AY263" s="316"/>
      <c r="AZ263" s="316"/>
      <c r="BA263" s="319"/>
    </row>
    <row r="264" spans="1:53" ht="13.5" hidden="1" customHeight="1" thickBot="1" x14ac:dyDescent="0.25">
      <c r="A264" s="294"/>
      <c r="B264" s="297"/>
      <c r="C264" s="300"/>
      <c r="D264" s="326"/>
      <c r="E264" s="147"/>
      <c r="F264" s="105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06"/>
      <c r="U264" s="106"/>
      <c r="V264" s="106"/>
      <c r="W264" s="106"/>
      <c r="X264" s="106"/>
      <c r="Y264" s="106"/>
      <c r="Z264" s="106"/>
      <c r="AA264" s="106"/>
      <c r="AB264" s="106"/>
      <c r="AC264" s="106"/>
      <c r="AD264" s="106"/>
      <c r="AE264" s="106"/>
      <c r="AF264" s="106"/>
      <c r="AG264" s="106"/>
      <c r="AH264" s="106"/>
      <c r="AI264" s="106"/>
      <c r="AJ264" s="107"/>
      <c r="AK264" s="322"/>
      <c r="AL264" s="280"/>
      <c r="AM264" s="306"/>
      <c r="AN264" s="309"/>
      <c r="AO264" s="312"/>
      <c r="AP264" s="312"/>
      <c r="AQ264" s="312"/>
      <c r="AR264" s="242"/>
      <c r="AS264" s="242"/>
      <c r="AT264" s="242"/>
      <c r="AU264" s="242"/>
      <c r="AV264" s="242"/>
      <c r="AW264" s="242"/>
      <c r="AX264" s="242"/>
      <c r="AY264" s="317"/>
      <c r="AZ264" s="317"/>
      <c r="BA264" s="320"/>
    </row>
    <row r="265" spans="1:53" ht="12.75" hidden="1" customHeight="1" x14ac:dyDescent="0.2">
      <c r="A265" s="292">
        <v>65</v>
      </c>
      <c r="B265" s="295" t="str">
        <f>IFERROR(VLOOKUP($C265,Списки!$A$1:$C$4003,2,0),"")</f>
        <v/>
      </c>
      <c r="C265" s="323"/>
      <c r="D265" s="324" t="str">
        <f>IFERROR(VLOOKUP($C265,Списки!$A$1:$C$4003,3,0),"")</f>
        <v/>
      </c>
      <c r="E265" s="145"/>
      <c r="F265" s="92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  <c r="AA265" s="124"/>
      <c r="AB265" s="124"/>
      <c r="AC265" s="124"/>
      <c r="AD265" s="124"/>
      <c r="AE265" s="124"/>
      <c r="AF265" s="124"/>
      <c r="AG265" s="124"/>
      <c r="AH265" s="124"/>
      <c r="AI265" s="124"/>
      <c r="AJ265" s="125"/>
      <c r="AK265" s="321">
        <f ca="1">SUMIF($F265:$AJ268,"Р",$F266:$AJ266)</f>
        <v>0</v>
      </c>
      <c r="AL265" s="279">
        <f ca="1">SUMIF($F267:$AJ268,"НУ",$F268:$AJ268)</f>
        <v>0</v>
      </c>
      <c r="AM265" s="305">
        <f ca="1">SUMIF(F265:AJ268,"РВ",F266:AJ266)</f>
        <v>0</v>
      </c>
      <c r="AN265" s="308">
        <f ca="1">AK265+AL265+AM265</f>
        <v>0</v>
      </c>
      <c r="AO265" s="310">
        <f t="shared" ref="AO265" si="119">COUNTIF($F265:$AJ268,"=Р")</f>
        <v>0</v>
      </c>
      <c r="AP265" s="311">
        <f>COUNTIF($F265:$AJ268,"=ВВ")</f>
        <v>0</v>
      </c>
      <c r="AQ265" s="311">
        <f>COUNTIF($F265:$AJ268,"=В")</f>
        <v>0</v>
      </c>
      <c r="AR265" s="241">
        <f>COUNTIF($F265:$AJ268,"=НА")</f>
        <v>0</v>
      </c>
      <c r="AS265" s="241">
        <f>COUNTIF(F265:AJ268,"=ТН")</f>
        <v>0</v>
      </c>
      <c r="AT265" s="241">
        <f>COUNTIF($F265:$AJ268,"=ВД")</f>
        <v>0</v>
      </c>
      <c r="AU265" s="241">
        <f>COUNTIF($F265:$AJ268,"=ВП")</f>
        <v>0</v>
      </c>
      <c r="AV265" s="241">
        <f>COUNTIF($F265:$AJ268,"=ДД")</f>
        <v>0</v>
      </c>
      <c r="AW265" s="241">
        <f>COUNTIF($F265:$AJ268,"=П")</f>
        <v>0</v>
      </c>
      <c r="AX265" s="241">
        <f>COUNTIF($F265:$AJ268,"=ПР")</f>
        <v>0</v>
      </c>
      <c r="AY265" s="316">
        <f>COUNTIF($F265:$AJ268,"=І")</f>
        <v>0</v>
      </c>
      <c r="AZ265" s="316">
        <f>COUNTIF($F265:$AJ268,"=НЗ")</f>
        <v>0</v>
      </c>
      <c r="BA265" s="318" t="str">
        <f>IF(C265&gt;1,Графік!$P$36,"")</f>
        <v/>
      </c>
    </row>
    <row r="266" spans="1:53" ht="12.75" hidden="1" customHeight="1" x14ac:dyDescent="0.2">
      <c r="A266" s="293"/>
      <c r="B266" s="296"/>
      <c r="C266" s="299"/>
      <c r="D266" s="325"/>
      <c r="E266" s="146"/>
      <c r="F266" s="96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  <c r="Z266" s="97"/>
      <c r="AA266" s="97"/>
      <c r="AB266" s="97"/>
      <c r="AC266" s="97"/>
      <c r="AD266" s="97"/>
      <c r="AE266" s="97"/>
      <c r="AF266" s="97"/>
      <c r="AG266" s="97"/>
      <c r="AH266" s="97"/>
      <c r="AI266" s="97"/>
      <c r="AJ266" s="98"/>
      <c r="AK266" s="321"/>
      <c r="AL266" s="279"/>
      <c r="AM266" s="305"/>
      <c r="AN266" s="308"/>
      <c r="AO266" s="311"/>
      <c r="AP266" s="311"/>
      <c r="AQ266" s="311"/>
      <c r="AR266" s="241"/>
      <c r="AS266" s="241"/>
      <c r="AT266" s="241"/>
      <c r="AU266" s="241"/>
      <c r="AV266" s="241"/>
      <c r="AW266" s="241"/>
      <c r="AX266" s="241"/>
      <c r="AY266" s="316"/>
      <c r="AZ266" s="316"/>
      <c r="BA266" s="319"/>
    </row>
    <row r="267" spans="1:53" ht="12.75" hidden="1" customHeight="1" x14ac:dyDescent="0.2">
      <c r="A267" s="293"/>
      <c r="B267" s="296"/>
      <c r="C267" s="299"/>
      <c r="D267" s="325"/>
      <c r="E267" s="146"/>
      <c r="F267" s="100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  <c r="AA267" s="101"/>
      <c r="AB267" s="101"/>
      <c r="AC267" s="101"/>
      <c r="AD267" s="101"/>
      <c r="AE267" s="101"/>
      <c r="AF267" s="101"/>
      <c r="AG267" s="101"/>
      <c r="AH267" s="101" t="str">
        <f t="shared" si="104"/>
        <v/>
      </c>
      <c r="AI267" s="101" t="str">
        <f t="shared" si="104"/>
        <v/>
      </c>
      <c r="AJ267" s="130" t="str">
        <f t="shared" si="104"/>
        <v/>
      </c>
      <c r="AK267" s="321"/>
      <c r="AL267" s="279"/>
      <c r="AM267" s="305"/>
      <c r="AN267" s="308"/>
      <c r="AO267" s="311"/>
      <c r="AP267" s="311"/>
      <c r="AQ267" s="311"/>
      <c r="AR267" s="241"/>
      <c r="AS267" s="241"/>
      <c r="AT267" s="241"/>
      <c r="AU267" s="241"/>
      <c r="AV267" s="241"/>
      <c r="AW267" s="241"/>
      <c r="AX267" s="241"/>
      <c r="AY267" s="316"/>
      <c r="AZ267" s="316"/>
      <c r="BA267" s="319"/>
    </row>
    <row r="268" spans="1:53" ht="13.5" hidden="1" customHeight="1" thickBot="1" x14ac:dyDescent="0.25">
      <c r="A268" s="294"/>
      <c r="B268" s="297"/>
      <c r="C268" s="300"/>
      <c r="D268" s="326"/>
      <c r="E268" s="147"/>
      <c r="F268" s="105"/>
      <c r="G268" s="106"/>
      <c r="H268" s="106"/>
      <c r="I268" s="106"/>
      <c r="J268" s="106"/>
      <c r="K268" s="106"/>
      <c r="L268" s="106"/>
      <c r="M268" s="106"/>
      <c r="N268" s="106"/>
      <c r="O268" s="106"/>
      <c r="P268" s="106"/>
      <c r="Q268" s="106"/>
      <c r="R268" s="106"/>
      <c r="S268" s="106"/>
      <c r="T268" s="106"/>
      <c r="U268" s="106"/>
      <c r="V268" s="106"/>
      <c r="W268" s="106"/>
      <c r="X268" s="106"/>
      <c r="Y268" s="106"/>
      <c r="Z268" s="106"/>
      <c r="AA268" s="106"/>
      <c r="AB268" s="106"/>
      <c r="AC268" s="106"/>
      <c r="AD268" s="106"/>
      <c r="AE268" s="106"/>
      <c r="AF268" s="106"/>
      <c r="AG268" s="106"/>
      <c r="AH268" s="106"/>
      <c r="AI268" s="106"/>
      <c r="AJ268" s="107"/>
      <c r="AK268" s="322"/>
      <c r="AL268" s="280"/>
      <c r="AM268" s="306"/>
      <c r="AN268" s="309"/>
      <c r="AO268" s="312"/>
      <c r="AP268" s="312"/>
      <c r="AQ268" s="312"/>
      <c r="AR268" s="242"/>
      <c r="AS268" s="242"/>
      <c r="AT268" s="242"/>
      <c r="AU268" s="242"/>
      <c r="AV268" s="242"/>
      <c r="AW268" s="242"/>
      <c r="AX268" s="242"/>
      <c r="AY268" s="317"/>
      <c r="AZ268" s="317"/>
      <c r="BA268" s="320"/>
    </row>
    <row r="269" spans="1:53" ht="12.75" hidden="1" customHeight="1" x14ac:dyDescent="0.2">
      <c r="A269" s="292">
        <v>66</v>
      </c>
      <c r="B269" s="295" t="str">
        <f>IFERROR(VLOOKUP($C269,Списки!$A$1:$C$4003,2,0),"")</f>
        <v/>
      </c>
      <c r="C269" s="323"/>
      <c r="D269" s="324" t="str">
        <f>IFERROR(VLOOKUP($C269,Списки!$A$1:$C$4003,3,0),"")</f>
        <v/>
      </c>
      <c r="E269" s="145"/>
      <c r="F269" s="92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  <c r="AA269" s="124"/>
      <c r="AB269" s="124"/>
      <c r="AC269" s="124"/>
      <c r="AD269" s="124"/>
      <c r="AE269" s="124"/>
      <c r="AF269" s="124"/>
      <c r="AG269" s="124"/>
      <c r="AH269" s="124"/>
      <c r="AI269" s="124"/>
      <c r="AJ269" s="125"/>
      <c r="AK269" s="321">
        <f ca="1">SUMIF($F269:$AJ272,"Р",$F270:$AJ270)</f>
        <v>0</v>
      </c>
      <c r="AL269" s="279">
        <f ca="1">SUMIF($F271:$AJ272,"НУ",$F272:$AJ272)</f>
        <v>0</v>
      </c>
      <c r="AM269" s="305">
        <f ca="1">SUMIF(F269:AJ272,"РВ",F270:AJ270)</f>
        <v>0</v>
      </c>
      <c r="AN269" s="308">
        <f ca="1">AK269+AL269+AM269</f>
        <v>0</v>
      </c>
      <c r="AO269" s="310">
        <f t="shared" ref="AO269" si="120">COUNTIF($F269:$AJ272,"=Р")</f>
        <v>0</v>
      </c>
      <c r="AP269" s="311">
        <f>COUNTIF($F269:$AJ272,"=ВВ")</f>
        <v>0</v>
      </c>
      <c r="AQ269" s="311">
        <f>COUNTIF($F269:$AJ272,"=В")</f>
        <v>0</v>
      </c>
      <c r="AR269" s="241">
        <f>COUNTIF($F269:$AJ272,"=НА")</f>
        <v>0</v>
      </c>
      <c r="AS269" s="241">
        <f>COUNTIF(F269:AJ272,"=ТН")</f>
        <v>0</v>
      </c>
      <c r="AT269" s="241">
        <f>COUNTIF($F269:$AJ272,"=ВД")</f>
        <v>0</v>
      </c>
      <c r="AU269" s="241">
        <f>COUNTIF($F269:$AJ272,"=ВП")</f>
        <v>0</v>
      </c>
      <c r="AV269" s="241">
        <f>COUNTIF($F269:$AJ272,"=ДД")</f>
        <v>0</v>
      </c>
      <c r="AW269" s="241">
        <f>COUNTIF($F269:$AJ272,"=П")</f>
        <v>0</v>
      </c>
      <c r="AX269" s="241">
        <f>COUNTIF($F269:$AJ272,"=ПР")</f>
        <v>0</v>
      </c>
      <c r="AY269" s="316">
        <f>COUNTIF($F269:$AJ272,"=І")</f>
        <v>0</v>
      </c>
      <c r="AZ269" s="316">
        <f>COUNTIF($F269:$AJ272,"=НЗ")</f>
        <v>0</v>
      </c>
      <c r="BA269" s="318" t="str">
        <f>IF(C269&gt;1,Графік!$P$36,"")</f>
        <v/>
      </c>
    </row>
    <row r="270" spans="1:53" ht="12.75" hidden="1" customHeight="1" x14ac:dyDescent="0.2">
      <c r="A270" s="293"/>
      <c r="B270" s="296"/>
      <c r="C270" s="299"/>
      <c r="D270" s="325"/>
      <c r="E270" s="146"/>
      <c r="F270" s="96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  <c r="Z270" s="97"/>
      <c r="AA270" s="97"/>
      <c r="AB270" s="97"/>
      <c r="AC270" s="97"/>
      <c r="AD270" s="97"/>
      <c r="AE270" s="97"/>
      <c r="AF270" s="97"/>
      <c r="AG270" s="97"/>
      <c r="AH270" s="97"/>
      <c r="AI270" s="97"/>
      <c r="AJ270" s="98"/>
      <c r="AK270" s="321"/>
      <c r="AL270" s="279"/>
      <c r="AM270" s="305"/>
      <c r="AN270" s="308"/>
      <c r="AO270" s="311"/>
      <c r="AP270" s="311"/>
      <c r="AQ270" s="311"/>
      <c r="AR270" s="241"/>
      <c r="AS270" s="241"/>
      <c r="AT270" s="241"/>
      <c r="AU270" s="241"/>
      <c r="AV270" s="241"/>
      <c r="AW270" s="241"/>
      <c r="AX270" s="241"/>
      <c r="AY270" s="316"/>
      <c r="AZ270" s="316"/>
      <c r="BA270" s="319"/>
    </row>
    <row r="271" spans="1:53" ht="12.75" hidden="1" customHeight="1" x14ac:dyDescent="0.2">
      <c r="A271" s="293"/>
      <c r="B271" s="296"/>
      <c r="C271" s="299"/>
      <c r="D271" s="325"/>
      <c r="E271" s="146"/>
      <c r="F271" s="100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  <c r="AA271" s="101"/>
      <c r="AB271" s="101"/>
      <c r="AC271" s="101"/>
      <c r="AD271" s="101"/>
      <c r="AE271" s="101"/>
      <c r="AF271" s="101"/>
      <c r="AG271" s="101"/>
      <c r="AH271" s="101" t="str">
        <f t="shared" ref="AH271:AJ331" si="121">IF(AH272&gt;0,"НУ","")</f>
        <v/>
      </c>
      <c r="AI271" s="101" t="str">
        <f t="shared" si="121"/>
        <v/>
      </c>
      <c r="AJ271" s="130" t="str">
        <f t="shared" si="121"/>
        <v/>
      </c>
      <c r="AK271" s="321"/>
      <c r="AL271" s="279"/>
      <c r="AM271" s="305"/>
      <c r="AN271" s="308"/>
      <c r="AO271" s="311"/>
      <c r="AP271" s="311"/>
      <c r="AQ271" s="311"/>
      <c r="AR271" s="241"/>
      <c r="AS271" s="241"/>
      <c r="AT271" s="241"/>
      <c r="AU271" s="241"/>
      <c r="AV271" s="241"/>
      <c r="AW271" s="241"/>
      <c r="AX271" s="241"/>
      <c r="AY271" s="316"/>
      <c r="AZ271" s="316"/>
      <c r="BA271" s="319"/>
    </row>
    <row r="272" spans="1:53" ht="13.5" hidden="1" customHeight="1" thickBot="1" x14ac:dyDescent="0.25">
      <c r="A272" s="294"/>
      <c r="B272" s="297"/>
      <c r="C272" s="300"/>
      <c r="D272" s="326"/>
      <c r="E272" s="147"/>
      <c r="F272" s="105"/>
      <c r="G272" s="106"/>
      <c r="H272" s="106"/>
      <c r="I272" s="106"/>
      <c r="J272" s="106"/>
      <c r="K272" s="106"/>
      <c r="L272" s="106"/>
      <c r="M272" s="106"/>
      <c r="N272" s="106"/>
      <c r="O272" s="106"/>
      <c r="P272" s="106"/>
      <c r="Q272" s="106"/>
      <c r="R272" s="106"/>
      <c r="S272" s="106"/>
      <c r="T272" s="106"/>
      <c r="U272" s="106"/>
      <c r="V272" s="106"/>
      <c r="W272" s="106"/>
      <c r="X272" s="106"/>
      <c r="Y272" s="106"/>
      <c r="Z272" s="106"/>
      <c r="AA272" s="106"/>
      <c r="AB272" s="106"/>
      <c r="AC272" s="106"/>
      <c r="AD272" s="106"/>
      <c r="AE272" s="106"/>
      <c r="AF272" s="106"/>
      <c r="AG272" s="106"/>
      <c r="AH272" s="106"/>
      <c r="AI272" s="106"/>
      <c r="AJ272" s="107"/>
      <c r="AK272" s="322"/>
      <c r="AL272" s="280"/>
      <c r="AM272" s="306"/>
      <c r="AN272" s="309"/>
      <c r="AO272" s="312"/>
      <c r="AP272" s="312"/>
      <c r="AQ272" s="312"/>
      <c r="AR272" s="242"/>
      <c r="AS272" s="242"/>
      <c r="AT272" s="242"/>
      <c r="AU272" s="242"/>
      <c r="AV272" s="242"/>
      <c r="AW272" s="242"/>
      <c r="AX272" s="242"/>
      <c r="AY272" s="317"/>
      <c r="AZ272" s="317"/>
      <c r="BA272" s="320"/>
    </row>
    <row r="273" spans="1:53" ht="12.75" hidden="1" customHeight="1" x14ac:dyDescent="0.2">
      <c r="A273" s="292">
        <v>67</v>
      </c>
      <c r="B273" s="295" t="str">
        <f>IFERROR(VLOOKUP($C273,Списки!$A$1:$C$4003,2,0),"")</f>
        <v/>
      </c>
      <c r="C273" s="323"/>
      <c r="D273" s="324" t="str">
        <f>IFERROR(VLOOKUP($C273,Списки!$A$1:$C$4003,3,0),"")</f>
        <v/>
      </c>
      <c r="E273" s="145"/>
      <c r="F273" s="92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  <c r="AA273" s="124"/>
      <c r="AB273" s="124"/>
      <c r="AC273" s="124"/>
      <c r="AD273" s="124"/>
      <c r="AE273" s="124"/>
      <c r="AF273" s="124"/>
      <c r="AG273" s="124"/>
      <c r="AH273" s="124"/>
      <c r="AI273" s="124"/>
      <c r="AJ273" s="125"/>
      <c r="AK273" s="321">
        <f ca="1">SUMIF($F273:$AJ276,"Р",$F274:$AJ274)</f>
        <v>0</v>
      </c>
      <c r="AL273" s="279">
        <f ca="1">SUMIF($F275:$AJ276,"НУ",$F276:$AJ276)</f>
        <v>0</v>
      </c>
      <c r="AM273" s="305">
        <f ca="1">SUMIF(F273:AJ276,"РВ",F274:AJ274)</f>
        <v>0</v>
      </c>
      <c r="AN273" s="308">
        <f ca="1">AK273+AL273+AM273</f>
        <v>0</v>
      </c>
      <c r="AO273" s="310">
        <f t="shared" ref="AO273" si="122">COUNTIF($F273:$AJ276,"=Р")</f>
        <v>0</v>
      </c>
      <c r="AP273" s="311">
        <f>COUNTIF($F273:$AJ276,"=ВВ")</f>
        <v>0</v>
      </c>
      <c r="AQ273" s="311">
        <f>COUNTIF($F273:$AJ276,"=В")</f>
        <v>0</v>
      </c>
      <c r="AR273" s="241">
        <f>COUNTIF($F273:$AJ276,"=НА")</f>
        <v>0</v>
      </c>
      <c r="AS273" s="241">
        <f>COUNTIF(F273:AJ276,"=ТН")</f>
        <v>0</v>
      </c>
      <c r="AT273" s="241">
        <f>COUNTIF($F273:$AJ276,"=ВД")</f>
        <v>0</v>
      </c>
      <c r="AU273" s="241">
        <f>COUNTIF($F273:$AJ276,"=ВП")</f>
        <v>0</v>
      </c>
      <c r="AV273" s="241">
        <f>COUNTIF($F273:$AJ276,"=ДД")</f>
        <v>0</v>
      </c>
      <c r="AW273" s="241">
        <f>COUNTIF($F273:$AJ276,"=П")</f>
        <v>0</v>
      </c>
      <c r="AX273" s="241">
        <f>COUNTIF($F273:$AJ276,"=ПР")</f>
        <v>0</v>
      </c>
      <c r="AY273" s="316">
        <f>COUNTIF($F273:$AJ276,"=І")</f>
        <v>0</v>
      </c>
      <c r="AZ273" s="316">
        <f>COUNTIF($F273:$AJ276,"=НЗ")</f>
        <v>0</v>
      </c>
      <c r="BA273" s="318" t="str">
        <f>IF(C273&gt;1,Графік!$P$36,"")</f>
        <v/>
      </c>
    </row>
    <row r="274" spans="1:53" ht="12.75" hidden="1" customHeight="1" x14ac:dyDescent="0.2">
      <c r="A274" s="293"/>
      <c r="B274" s="296"/>
      <c r="C274" s="299"/>
      <c r="D274" s="325"/>
      <c r="E274" s="146"/>
      <c r="F274" s="96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  <c r="Z274" s="97"/>
      <c r="AA274" s="97"/>
      <c r="AB274" s="97"/>
      <c r="AC274" s="97"/>
      <c r="AD274" s="97"/>
      <c r="AE274" s="97"/>
      <c r="AF274" s="97"/>
      <c r="AG274" s="97"/>
      <c r="AH274" s="97"/>
      <c r="AI274" s="97"/>
      <c r="AJ274" s="98"/>
      <c r="AK274" s="321"/>
      <c r="AL274" s="279"/>
      <c r="AM274" s="305"/>
      <c r="AN274" s="308"/>
      <c r="AO274" s="311"/>
      <c r="AP274" s="311"/>
      <c r="AQ274" s="311"/>
      <c r="AR274" s="241"/>
      <c r="AS274" s="241"/>
      <c r="AT274" s="241"/>
      <c r="AU274" s="241"/>
      <c r="AV274" s="241"/>
      <c r="AW274" s="241"/>
      <c r="AX274" s="241"/>
      <c r="AY274" s="316"/>
      <c r="AZ274" s="316"/>
      <c r="BA274" s="319"/>
    </row>
    <row r="275" spans="1:53" ht="12.75" hidden="1" customHeight="1" x14ac:dyDescent="0.2">
      <c r="A275" s="293"/>
      <c r="B275" s="296"/>
      <c r="C275" s="299"/>
      <c r="D275" s="325"/>
      <c r="E275" s="146"/>
      <c r="F275" s="100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  <c r="AA275" s="101"/>
      <c r="AB275" s="101"/>
      <c r="AC275" s="101"/>
      <c r="AD275" s="101"/>
      <c r="AE275" s="101"/>
      <c r="AF275" s="101"/>
      <c r="AG275" s="101"/>
      <c r="AH275" s="101" t="str">
        <f t="shared" si="121"/>
        <v/>
      </c>
      <c r="AI275" s="101" t="str">
        <f t="shared" si="121"/>
        <v/>
      </c>
      <c r="AJ275" s="130" t="str">
        <f t="shared" si="121"/>
        <v/>
      </c>
      <c r="AK275" s="321"/>
      <c r="AL275" s="279"/>
      <c r="AM275" s="305"/>
      <c r="AN275" s="308"/>
      <c r="AO275" s="311"/>
      <c r="AP275" s="311"/>
      <c r="AQ275" s="311"/>
      <c r="AR275" s="241"/>
      <c r="AS275" s="241"/>
      <c r="AT275" s="241"/>
      <c r="AU275" s="241"/>
      <c r="AV275" s="241"/>
      <c r="AW275" s="241"/>
      <c r="AX275" s="241"/>
      <c r="AY275" s="316"/>
      <c r="AZ275" s="316"/>
      <c r="BA275" s="319"/>
    </row>
    <row r="276" spans="1:53" ht="13.5" hidden="1" customHeight="1" thickBot="1" x14ac:dyDescent="0.25">
      <c r="A276" s="294"/>
      <c r="B276" s="297"/>
      <c r="C276" s="300"/>
      <c r="D276" s="326"/>
      <c r="E276" s="147"/>
      <c r="F276" s="105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06"/>
      <c r="S276" s="106"/>
      <c r="T276" s="106"/>
      <c r="U276" s="106"/>
      <c r="V276" s="106"/>
      <c r="W276" s="106"/>
      <c r="X276" s="106"/>
      <c r="Y276" s="106"/>
      <c r="Z276" s="106"/>
      <c r="AA276" s="106"/>
      <c r="AB276" s="106"/>
      <c r="AC276" s="106"/>
      <c r="AD276" s="106"/>
      <c r="AE276" s="106"/>
      <c r="AF276" s="106"/>
      <c r="AG276" s="106"/>
      <c r="AH276" s="106"/>
      <c r="AI276" s="106"/>
      <c r="AJ276" s="107"/>
      <c r="AK276" s="322"/>
      <c r="AL276" s="280"/>
      <c r="AM276" s="306"/>
      <c r="AN276" s="309"/>
      <c r="AO276" s="312"/>
      <c r="AP276" s="312"/>
      <c r="AQ276" s="312"/>
      <c r="AR276" s="242"/>
      <c r="AS276" s="242"/>
      <c r="AT276" s="242"/>
      <c r="AU276" s="242"/>
      <c r="AV276" s="242"/>
      <c r="AW276" s="242"/>
      <c r="AX276" s="242"/>
      <c r="AY276" s="317"/>
      <c r="AZ276" s="317"/>
      <c r="BA276" s="320"/>
    </row>
    <row r="277" spans="1:53" ht="12.75" hidden="1" customHeight="1" x14ac:dyDescent="0.2">
      <c r="A277" s="292">
        <v>68</v>
      </c>
      <c r="B277" s="295" t="str">
        <f>IFERROR(VLOOKUP($C277,Списки!$A$1:$C$4003,2,0),"")</f>
        <v/>
      </c>
      <c r="C277" s="323"/>
      <c r="D277" s="324" t="str">
        <f>IFERROR(VLOOKUP($C277,Списки!$A$1:$C$4003,3,0),"")</f>
        <v/>
      </c>
      <c r="E277" s="145"/>
      <c r="F277" s="92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  <c r="AA277" s="124"/>
      <c r="AB277" s="124"/>
      <c r="AC277" s="124"/>
      <c r="AD277" s="124"/>
      <c r="AE277" s="124"/>
      <c r="AF277" s="124"/>
      <c r="AG277" s="124"/>
      <c r="AH277" s="124"/>
      <c r="AI277" s="124"/>
      <c r="AJ277" s="125"/>
      <c r="AK277" s="321">
        <f ca="1">SUMIF($F277:$AJ280,"Р",$F278:$AJ278)</f>
        <v>0</v>
      </c>
      <c r="AL277" s="279">
        <f ca="1">SUMIF($F279:$AJ280,"НУ",$F280:$AJ280)</f>
        <v>0</v>
      </c>
      <c r="AM277" s="305">
        <f ca="1">SUMIF(F277:AJ280,"РВ",F278:AJ278)</f>
        <v>0</v>
      </c>
      <c r="AN277" s="308">
        <f ca="1">AK277+AL277+AM277</f>
        <v>0</v>
      </c>
      <c r="AO277" s="310">
        <f t="shared" ref="AO277" si="123">COUNTIF($F277:$AJ280,"=Р")</f>
        <v>0</v>
      </c>
      <c r="AP277" s="311">
        <f>COUNTIF($F277:$AJ280,"=ВВ")</f>
        <v>0</v>
      </c>
      <c r="AQ277" s="311">
        <f>COUNTIF($F277:$AJ280,"=В")</f>
        <v>0</v>
      </c>
      <c r="AR277" s="241">
        <f>COUNTIF($F277:$AJ280,"=НА")</f>
        <v>0</v>
      </c>
      <c r="AS277" s="241">
        <f>COUNTIF(F277:AJ280,"=ТН")</f>
        <v>0</v>
      </c>
      <c r="AT277" s="241">
        <f>COUNTIF($F277:$AJ280,"=ВД")</f>
        <v>0</v>
      </c>
      <c r="AU277" s="241">
        <f>COUNTIF($F277:$AJ280,"=ВП")</f>
        <v>0</v>
      </c>
      <c r="AV277" s="241">
        <f>COUNTIF($F277:$AJ280,"=ДД")</f>
        <v>0</v>
      </c>
      <c r="AW277" s="241">
        <f>COUNTIF($F277:$AJ280,"=П")</f>
        <v>0</v>
      </c>
      <c r="AX277" s="241">
        <f>COUNTIF($F277:$AJ280,"=ПР")</f>
        <v>0</v>
      </c>
      <c r="AY277" s="316">
        <f>COUNTIF($F277:$AJ280,"=І")</f>
        <v>0</v>
      </c>
      <c r="AZ277" s="316">
        <f>COUNTIF($F277:$AJ280,"=НЗ")</f>
        <v>0</v>
      </c>
      <c r="BA277" s="318" t="str">
        <f>IF(C277&gt;1,Графік!$P$36,"")</f>
        <v/>
      </c>
    </row>
    <row r="278" spans="1:53" ht="12.75" hidden="1" customHeight="1" x14ac:dyDescent="0.2">
      <c r="A278" s="293"/>
      <c r="B278" s="296"/>
      <c r="C278" s="299"/>
      <c r="D278" s="325"/>
      <c r="E278" s="146"/>
      <c r="F278" s="96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  <c r="Z278" s="97"/>
      <c r="AA278" s="97"/>
      <c r="AB278" s="97"/>
      <c r="AC278" s="97"/>
      <c r="AD278" s="97"/>
      <c r="AE278" s="97"/>
      <c r="AF278" s="97"/>
      <c r="AG278" s="97"/>
      <c r="AH278" s="97"/>
      <c r="AI278" s="97"/>
      <c r="AJ278" s="98"/>
      <c r="AK278" s="321"/>
      <c r="AL278" s="279"/>
      <c r="AM278" s="305"/>
      <c r="AN278" s="308"/>
      <c r="AO278" s="311"/>
      <c r="AP278" s="311"/>
      <c r="AQ278" s="311"/>
      <c r="AR278" s="241"/>
      <c r="AS278" s="241"/>
      <c r="AT278" s="241"/>
      <c r="AU278" s="241"/>
      <c r="AV278" s="241"/>
      <c r="AW278" s="241"/>
      <c r="AX278" s="241"/>
      <c r="AY278" s="316"/>
      <c r="AZ278" s="316"/>
      <c r="BA278" s="319"/>
    </row>
    <row r="279" spans="1:53" ht="12.75" hidden="1" customHeight="1" x14ac:dyDescent="0.2">
      <c r="A279" s="293"/>
      <c r="B279" s="296"/>
      <c r="C279" s="299"/>
      <c r="D279" s="325"/>
      <c r="E279" s="146"/>
      <c r="F279" s="100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  <c r="AA279" s="101"/>
      <c r="AB279" s="101"/>
      <c r="AC279" s="101"/>
      <c r="AD279" s="101"/>
      <c r="AE279" s="101"/>
      <c r="AF279" s="101"/>
      <c r="AG279" s="101"/>
      <c r="AH279" s="101" t="str">
        <f t="shared" si="121"/>
        <v/>
      </c>
      <c r="AI279" s="101" t="str">
        <f t="shared" si="121"/>
        <v/>
      </c>
      <c r="AJ279" s="130" t="str">
        <f t="shared" si="121"/>
        <v/>
      </c>
      <c r="AK279" s="321"/>
      <c r="AL279" s="279"/>
      <c r="AM279" s="305"/>
      <c r="AN279" s="308"/>
      <c r="AO279" s="311"/>
      <c r="AP279" s="311"/>
      <c r="AQ279" s="311"/>
      <c r="AR279" s="241"/>
      <c r="AS279" s="241"/>
      <c r="AT279" s="241"/>
      <c r="AU279" s="241"/>
      <c r="AV279" s="241"/>
      <c r="AW279" s="241"/>
      <c r="AX279" s="241"/>
      <c r="AY279" s="316"/>
      <c r="AZ279" s="316"/>
      <c r="BA279" s="319"/>
    </row>
    <row r="280" spans="1:53" ht="13.5" hidden="1" customHeight="1" thickBot="1" x14ac:dyDescent="0.25">
      <c r="A280" s="294"/>
      <c r="B280" s="297"/>
      <c r="C280" s="300"/>
      <c r="D280" s="326"/>
      <c r="E280" s="147"/>
      <c r="F280" s="105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  <c r="T280" s="106"/>
      <c r="U280" s="106"/>
      <c r="V280" s="106"/>
      <c r="W280" s="106"/>
      <c r="X280" s="106"/>
      <c r="Y280" s="106"/>
      <c r="Z280" s="106"/>
      <c r="AA280" s="106"/>
      <c r="AB280" s="106"/>
      <c r="AC280" s="106"/>
      <c r="AD280" s="106"/>
      <c r="AE280" s="106"/>
      <c r="AF280" s="106"/>
      <c r="AG280" s="106"/>
      <c r="AH280" s="106"/>
      <c r="AI280" s="106"/>
      <c r="AJ280" s="107"/>
      <c r="AK280" s="322"/>
      <c r="AL280" s="280"/>
      <c r="AM280" s="306"/>
      <c r="AN280" s="309"/>
      <c r="AO280" s="312"/>
      <c r="AP280" s="312"/>
      <c r="AQ280" s="312"/>
      <c r="AR280" s="242"/>
      <c r="AS280" s="242"/>
      <c r="AT280" s="242"/>
      <c r="AU280" s="242"/>
      <c r="AV280" s="242"/>
      <c r="AW280" s="242"/>
      <c r="AX280" s="242"/>
      <c r="AY280" s="317"/>
      <c r="AZ280" s="317"/>
      <c r="BA280" s="320"/>
    </row>
    <row r="281" spans="1:53" ht="12.75" hidden="1" customHeight="1" x14ac:dyDescent="0.2">
      <c r="A281" s="292">
        <v>69</v>
      </c>
      <c r="B281" s="295" t="str">
        <f>IFERROR(VLOOKUP($C281,Списки!$A$1:$C$4003,2,0),"")</f>
        <v/>
      </c>
      <c r="C281" s="323"/>
      <c r="D281" s="324" t="str">
        <f>IFERROR(VLOOKUP($C281,Списки!$A$1:$C$4003,3,0),"")</f>
        <v/>
      </c>
      <c r="E281" s="145"/>
      <c r="F281" s="92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  <c r="AA281" s="124"/>
      <c r="AB281" s="124"/>
      <c r="AC281" s="124"/>
      <c r="AD281" s="124"/>
      <c r="AE281" s="124"/>
      <c r="AF281" s="124"/>
      <c r="AG281" s="124"/>
      <c r="AH281" s="124"/>
      <c r="AI281" s="124"/>
      <c r="AJ281" s="125"/>
      <c r="AK281" s="321">
        <f ca="1">SUMIF($F281:$AJ284,"Р",$F282:$AJ282)</f>
        <v>0</v>
      </c>
      <c r="AL281" s="279">
        <f ca="1">SUMIF($F283:$AJ284,"НУ",$F284:$AJ284)</f>
        <v>0</v>
      </c>
      <c r="AM281" s="305">
        <f ca="1">SUMIF(F281:AJ284,"РВ",F282:AJ282)</f>
        <v>0</v>
      </c>
      <c r="AN281" s="308">
        <f ca="1">AK281+AL281+AM281</f>
        <v>0</v>
      </c>
      <c r="AO281" s="310">
        <f t="shared" ref="AO281" si="124">COUNTIF($F281:$AJ284,"=Р")</f>
        <v>0</v>
      </c>
      <c r="AP281" s="311">
        <f>COUNTIF($F281:$AJ284,"=ВВ")</f>
        <v>0</v>
      </c>
      <c r="AQ281" s="311">
        <f>COUNTIF($F281:$AJ284,"=В")</f>
        <v>0</v>
      </c>
      <c r="AR281" s="241">
        <f>COUNTIF($F281:$AJ284,"=НА")</f>
        <v>0</v>
      </c>
      <c r="AS281" s="241">
        <f>COUNTIF(F281:AJ284,"=ТН")</f>
        <v>0</v>
      </c>
      <c r="AT281" s="241">
        <f>COUNTIF($F281:$AJ284,"=ВД")</f>
        <v>0</v>
      </c>
      <c r="AU281" s="241">
        <f>COUNTIF($F281:$AJ284,"=ВП")</f>
        <v>0</v>
      </c>
      <c r="AV281" s="241">
        <f>COUNTIF($F281:$AJ284,"=ДД")</f>
        <v>0</v>
      </c>
      <c r="AW281" s="241">
        <f>COUNTIF($F281:$AJ284,"=П")</f>
        <v>0</v>
      </c>
      <c r="AX281" s="241">
        <f>COUNTIF($F281:$AJ284,"=ПР")</f>
        <v>0</v>
      </c>
      <c r="AY281" s="316">
        <f>COUNTIF($F281:$AJ284,"=І")</f>
        <v>0</v>
      </c>
      <c r="AZ281" s="316">
        <f>COUNTIF($F281:$AJ284,"=НЗ")</f>
        <v>0</v>
      </c>
      <c r="BA281" s="318" t="str">
        <f>IF(C281&gt;1,Графік!$P$36,"")</f>
        <v/>
      </c>
    </row>
    <row r="282" spans="1:53" ht="12.75" hidden="1" customHeight="1" x14ac:dyDescent="0.2">
      <c r="A282" s="293"/>
      <c r="B282" s="296"/>
      <c r="C282" s="299"/>
      <c r="D282" s="325"/>
      <c r="E282" s="146"/>
      <c r="F282" s="96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  <c r="Z282" s="97"/>
      <c r="AA282" s="97"/>
      <c r="AB282" s="97"/>
      <c r="AC282" s="97"/>
      <c r="AD282" s="97"/>
      <c r="AE282" s="97"/>
      <c r="AF282" s="97"/>
      <c r="AG282" s="97"/>
      <c r="AH282" s="97"/>
      <c r="AI282" s="97"/>
      <c r="AJ282" s="98"/>
      <c r="AK282" s="321"/>
      <c r="AL282" s="279"/>
      <c r="AM282" s="305"/>
      <c r="AN282" s="308"/>
      <c r="AO282" s="311"/>
      <c r="AP282" s="311"/>
      <c r="AQ282" s="311"/>
      <c r="AR282" s="241"/>
      <c r="AS282" s="241"/>
      <c r="AT282" s="241"/>
      <c r="AU282" s="241"/>
      <c r="AV282" s="241"/>
      <c r="AW282" s="241"/>
      <c r="AX282" s="241"/>
      <c r="AY282" s="316"/>
      <c r="AZ282" s="316"/>
      <c r="BA282" s="319"/>
    </row>
    <row r="283" spans="1:53" ht="12.75" hidden="1" customHeight="1" x14ac:dyDescent="0.2">
      <c r="A283" s="293"/>
      <c r="B283" s="296"/>
      <c r="C283" s="299"/>
      <c r="D283" s="325"/>
      <c r="E283" s="146"/>
      <c r="F283" s="100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 t="str">
        <f t="shared" si="121"/>
        <v/>
      </c>
      <c r="AI283" s="101" t="str">
        <f t="shared" si="121"/>
        <v/>
      </c>
      <c r="AJ283" s="130" t="str">
        <f t="shared" si="121"/>
        <v/>
      </c>
      <c r="AK283" s="321"/>
      <c r="AL283" s="279"/>
      <c r="AM283" s="305"/>
      <c r="AN283" s="308"/>
      <c r="AO283" s="311"/>
      <c r="AP283" s="311"/>
      <c r="AQ283" s="311"/>
      <c r="AR283" s="241"/>
      <c r="AS283" s="241"/>
      <c r="AT283" s="241"/>
      <c r="AU283" s="241"/>
      <c r="AV283" s="241"/>
      <c r="AW283" s="241"/>
      <c r="AX283" s="241"/>
      <c r="AY283" s="316"/>
      <c r="AZ283" s="316"/>
      <c r="BA283" s="319"/>
    </row>
    <row r="284" spans="1:53" ht="13.5" hidden="1" customHeight="1" thickBot="1" x14ac:dyDescent="0.25">
      <c r="A284" s="294"/>
      <c r="B284" s="297"/>
      <c r="C284" s="300"/>
      <c r="D284" s="326"/>
      <c r="E284" s="147"/>
      <c r="F284" s="105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  <c r="T284" s="106"/>
      <c r="U284" s="106"/>
      <c r="V284" s="106"/>
      <c r="W284" s="106"/>
      <c r="X284" s="106"/>
      <c r="Y284" s="106"/>
      <c r="Z284" s="106"/>
      <c r="AA284" s="106"/>
      <c r="AB284" s="106"/>
      <c r="AC284" s="106"/>
      <c r="AD284" s="106"/>
      <c r="AE284" s="106"/>
      <c r="AF284" s="106"/>
      <c r="AG284" s="106"/>
      <c r="AH284" s="106"/>
      <c r="AI284" s="106"/>
      <c r="AJ284" s="107"/>
      <c r="AK284" s="322"/>
      <c r="AL284" s="280"/>
      <c r="AM284" s="306"/>
      <c r="AN284" s="309"/>
      <c r="AO284" s="312"/>
      <c r="AP284" s="312"/>
      <c r="AQ284" s="312"/>
      <c r="AR284" s="242"/>
      <c r="AS284" s="242"/>
      <c r="AT284" s="242"/>
      <c r="AU284" s="242"/>
      <c r="AV284" s="242"/>
      <c r="AW284" s="242"/>
      <c r="AX284" s="242"/>
      <c r="AY284" s="317"/>
      <c r="AZ284" s="317"/>
      <c r="BA284" s="320"/>
    </row>
    <row r="285" spans="1:53" ht="12.75" hidden="1" customHeight="1" x14ac:dyDescent="0.2">
      <c r="A285" s="292">
        <v>70</v>
      </c>
      <c r="B285" s="295" t="str">
        <f>IFERROR(VLOOKUP($C285,Списки!$A$1:$C$4003,2,0),"")</f>
        <v/>
      </c>
      <c r="C285" s="323"/>
      <c r="D285" s="324" t="str">
        <f>IFERROR(VLOOKUP($C285,Списки!$A$1:$C$4003,3,0),"")</f>
        <v/>
      </c>
      <c r="E285" s="145"/>
      <c r="F285" s="92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  <c r="AA285" s="124"/>
      <c r="AB285" s="124"/>
      <c r="AC285" s="124"/>
      <c r="AD285" s="124"/>
      <c r="AE285" s="124"/>
      <c r="AF285" s="124"/>
      <c r="AG285" s="124"/>
      <c r="AH285" s="124"/>
      <c r="AI285" s="124"/>
      <c r="AJ285" s="125"/>
      <c r="AK285" s="321">
        <f ca="1">SUMIF($F285:$AJ288,"Р",$F286:$AJ286)</f>
        <v>0</v>
      </c>
      <c r="AL285" s="279">
        <f ca="1">SUMIF($F287:$AJ288,"НУ",$F288:$AJ288)</f>
        <v>0</v>
      </c>
      <c r="AM285" s="305">
        <f ca="1">SUMIF(F285:AJ288,"РВ",F286:AJ286)</f>
        <v>0</v>
      </c>
      <c r="AN285" s="308">
        <f ca="1">AK285+AL285+AM285</f>
        <v>0</v>
      </c>
      <c r="AO285" s="310">
        <f t="shared" ref="AO285" si="125">COUNTIF($F285:$AJ288,"=Р")</f>
        <v>0</v>
      </c>
      <c r="AP285" s="311">
        <f>COUNTIF($F285:$AJ288,"=ВВ")</f>
        <v>0</v>
      </c>
      <c r="AQ285" s="311">
        <f>COUNTIF($F285:$AJ288,"=В")</f>
        <v>0</v>
      </c>
      <c r="AR285" s="241">
        <f>COUNTIF($F285:$AJ288,"=НА")</f>
        <v>0</v>
      </c>
      <c r="AS285" s="241">
        <f>COUNTIF(F285:AJ288,"=ТН")</f>
        <v>0</v>
      </c>
      <c r="AT285" s="241">
        <f>COUNTIF($F285:$AJ288,"=ВД")</f>
        <v>0</v>
      </c>
      <c r="AU285" s="241">
        <f>COUNTIF($F285:$AJ288,"=ВП")</f>
        <v>0</v>
      </c>
      <c r="AV285" s="241">
        <f>COUNTIF($F285:$AJ288,"=ДД")</f>
        <v>0</v>
      </c>
      <c r="AW285" s="241">
        <f>COUNTIF($F285:$AJ288,"=П")</f>
        <v>0</v>
      </c>
      <c r="AX285" s="241">
        <f>COUNTIF($F285:$AJ288,"=ПР")</f>
        <v>0</v>
      </c>
      <c r="AY285" s="316">
        <f>COUNTIF($F285:$AJ288,"=І")</f>
        <v>0</v>
      </c>
      <c r="AZ285" s="316">
        <f>COUNTIF($F285:$AJ288,"=НЗ")</f>
        <v>0</v>
      </c>
      <c r="BA285" s="318" t="str">
        <f>IF(C285&gt;1,Графік!$P$36,"")</f>
        <v/>
      </c>
    </row>
    <row r="286" spans="1:53" ht="12.75" hidden="1" customHeight="1" x14ac:dyDescent="0.2">
      <c r="A286" s="293"/>
      <c r="B286" s="296"/>
      <c r="C286" s="299"/>
      <c r="D286" s="325"/>
      <c r="E286" s="146"/>
      <c r="F286" s="96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  <c r="Z286" s="97"/>
      <c r="AA286" s="97"/>
      <c r="AB286" s="97"/>
      <c r="AC286" s="97"/>
      <c r="AD286" s="97"/>
      <c r="AE286" s="97"/>
      <c r="AF286" s="97"/>
      <c r="AG286" s="97"/>
      <c r="AH286" s="97"/>
      <c r="AI286" s="97"/>
      <c r="AJ286" s="98"/>
      <c r="AK286" s="321"/>
      <c r="AL286" s="279"/>
      <c r="AM286" s="305"/>
      <c r="AN286" s="308"/>
      <c r="AO286" s="311"/>
      <c r="AP286" s="311"/>
      <c r="AQ286" s="311"/>
      <c r="AR286" s="241"/>
      <c r="AS286" s="241"/>
      <c r="AT286" s="241"/>
      <c r="AU286" s="241"/>
      <c r="AV286" s="241"/>
      <c r="AW286" s="241"/>
      <c r="AX286" s="241"/>
      <c r="AY286" s="316"/>
      <c r="AZ286" s="316"/>
      <c r="BA286" s="319"/>
    </row>
    <row r="287" spans="1:53" ht="12.75" hidden="1" customHeight="1" x14ac:dyDescent="0.2">
      <c r="A287" s="293"/>
      <c r="B287" s="296"/>
      <c r="C287" s="299"/>
      <c r="D287" s="325"/>
      <c r="E287" s="146"/>
      <c r="F287" s="100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  <c r="AA287" s="101"/>
      <c r="AB287" s="101"/>
      <c r="AC287" s="101"/>
      <c r="AD287" s="101"/>
      <c r="AE287" s="101"/>
      <c r="AF287" s="101"/>
      <c r="AG287" s="101"/>
      <c r="AH287" s="101" t="str">
        <f t="shared" si="121"/>
        <v/>
      </c>
      <c r="AI287" s="101" t="str">
        <f t="shared" si="121"/>
        <v/>
      </c>
      <c r="AJ287" s="130" t="str">
        <f t="shared" si="121"/>
        <v/>
      </c>
      <c r="AK287" s="321"/>
      <c r="AL287" s="279"/>
      <c r="AM287" s="305"/>
      <c r="AN287" s="308"/>
      <c r="AO287" s="311"/>
      <c r="AP287" s="311"/>
      <c r="AQ287" s="311"/>
      <c r="AR287" s="241"/>
      <c r="AS287" s="241"/>
      <c r="AT287" s="241"/>
      <c r="AU287" s="241"/>
      <c r="AV287" s="241"/>
      <c r="AW287" s="241"/>
      <c r="AX287" s="241"/>
      <c r="AY287" s="316"/>
      <c r="AZ287" s="316"/>
      <c r="BA287" s="319"/>
    </row>
    <row r="288" spans="1:53" ht="13.5" hidden="1" customHeight="1" thickBot="1" x14ac:dyDescent="0.25">
      <c r="A288" s="294"/>
      <c r="B288" s="297"/>
      <c r="C288" s="300"/>
      <c r="D288" s="326"/>
      <c r="E288" s="147"/>
      <c r="F288" s="105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  <c r="U288" s="106"/>
      <c r="V288" s="106"/>
      <c r="W288" s="106"/>
      <c r="X288" s="106"/>
      <c r="Y288" s="106"/>
      <c r="Z288" s="106"/>
      <c r="AA288" s="106"/>
      <c r="AB288" s="106"/>
      <c r="AC288" s="106"/>
      <c r="AD288" s="106"/>
      <c r="AE288" s="106"/>
      <c r="AF288" s="106"/>
      <c r="AG288" s="106"/>
      <c r="AH288" s="106"/>
      <c r="AI288" s="106"/>
      <c r="AJ288" s="107"/>
      <c r="AK288" s="322"/>
      <c r="AL288" s="280"/>
      <c r="AM288" s="306"/>
      <c r="AN288" s="309"/>
      <c r="AO288" s="312"/>
      <c r="AP288" s="312"/>
      <c r="AQ288" s="312"/>
      <c r="AR288" s="242"/>
      <c r="AS288" s="242"/>
      <c r="AT288" s="242"/>
      <c r="AU288" s="242"/>
      <c r="AV288" s="242"/>
      <c r="AW288" s="242"/>
      <c r="AX288" s="242"/>
      <c r="AY288" s="317"/>
      <c r="AZ288" s="317"/>
      <c r="BA288" s="320"/>
    </row>
    <row r="289" spans="1:53" ht="12.75" hidden="1" customHeight="1" x14ac:dyDescent="0.2">
      <c r="A289" s="292">
        <v>71</v>
      </c>
      <c r="B289" s="295" t="str">
        <f>IFERROR(VLOOKUP($C289,Списки!$A$1:$C$4003,2,0),"")</f>
        <v/>
      </c>
      <c r="C289" s="323"/>
      <c r="D289" s="324" t="str">
        <f>IFERROR(VLOOKUP($C289,Списки!$A$1:$C$4003,3,0),"")</f>
        <v/>
      </c>
      <c r="E289" s="145"/>
      <c r="F289" s="92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  <c r="AA289" s="124"/>
      <c r="AB289" s="124"/>
      <c r="AC289" s="124"/>
      <c r="AD289" s="124"/>
      <c r="AE289" s="124"/>
      <c r="AF289" s="124"/>
      <c r="AG289" s="124"/>
      <c r="AH289" s="124"/>
      <c r="AI289" s="124"/>
      <c r="AJ289" s="125"/>
      <c r="AK289" s="321">
        <f ca="1">SUMIF($F289:$AJ292,"Р",$F290:$AJ290)</f>
        <v>0</v>
      </c>
      <c r="AL289" s="279">
        <f ca="1">SUMIF($F291:$AJ292,"НУ",$F292:$AJ292)</f>
        <v>0</v>
      </c>
      <c r="AM289" s="305">
        <f ca="1">SUMIF(F289:AJ292,"РВ",F290:AJ290)</f>
        <v>0</v>
      </c>
      <c r="AN289" s="308">
        <f ca="1">AK289+AL289+AM289</f>
        <v>0</v>
      </c>
      <c r="AO289" s="310">
        <f t="shared" ref="AO289" si="126">COUNTIF($F289:$AJ292,"=Р")</f>
        <v>0</v>
      </c>
      <c r="AP289" s="311">
        <f>COUNTIF($F289:$AJ292,"=ВВ")</f>
        <v>0</v>
      </c>
      <c r="AQ289" s="311">
        <f>COUNTIF($F289:$AJ292,"=В")</f>
        <v>0</v>
      </c>
      <c r="AR289" s="241">
        <f>COUNTIF($F289:$AJ292,"=НА")</f>
        <v>0</v>
      </c>
      <c r="AS289" s="241">
        <f>COUNTIF(F289:AJ292,"=ТН")</f>
        <v>0</v>
      </c>
      <c r="AT289" s="241">
        <f>COUNTIF($F289:$AJ292,"=ВД")</f>
        <v>0</v>
      </c>
      <c r="AU289" s="241">
        <f>COUNTIF($F289:$AJ292,"=ВП")</f>
        <v>0</v>
      </c>
      <c r="AV289" s="241">
        <f>COUNTIF($F289:$AJ292,"=ДД")</f>
        <v>0</v>
      </c>
      <c r="AW289" s="241">
        <f>COUNTIF($F289:$AJ292,"=П")</f>
        <v>0</v>
      </c>
      <c r="AX289" s="241">
        <f>COUNTIF($F289:$AJ292,"=ПР")</f>
        <v>0</v>
      </c>
      <c r="AY289" s="316">
        <f>COUNTIF($F289:$AJ292,"=І")</f>
        <v>0</v>
      </c>
      <c r="AZ289" s="316">
        <f>COUNTIF($F289:$AJ292,"=НЗ")</f>
        <v>0</v>
      </c>
      <c r="BA289" s="318" t="str">
        <f>IF(C289&gt;1,Графік!$P$36,"")</f>
        <v/>
      </c>
    </row>
    <row r="290" spans="1:53" ht="12.75" hidden="1" customHeight="1" x14ac:dyDescent="0.2">
      <c r="A290" s="293"/>
      <c r="B290" s="296"/>
      <c r="C290" s="299"/>
      <c r="D290" s="325"/>
      <c r="E290" s="146"/>
      <c r="F290" s="96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  <c r="Z290" s="97"/>
      <c r="AA290" s="97"/>
      <c r="AB290" s="97"/>
      <c r="AC290" s="97"/>
      <c r="AD290" s="97"/>
      <c r="AE290" s="97"/>
      <c r="AF290" s="97"/>
      <c r="AG290" s="97"/>
      <c r="AH290" s="97"/>
      <c r="AI290" s="97"/>
      <c r="AJ290" s="98"/>
      <c r="AK290" s="321"/>
      <c r="AL290" s="279"/>
      <c r="AM290" s="305"/>
      <c r="AN290" s="308"/>
      <c r="AO290" s="311"/>
      <c r="AP290" s="311"/>
      <c r="AQ290" s="311"/>
      <c r="AR290" s="241"/>
      <c r="AS290" s="241"/>
      <c r="AT290" s="241"/>
      <c r="AU290" s="241"/>
      <c r="AV290" s="241"/>
      <c r="AW290" s="241"/>
      <c r="AX290" s="241"/>
      <c r="AY290" s="316"/>
      <c r="AZ290" s="316"/>
      <c r="BA290" s="319"/>
    </row>
    <row r="291" spans="1:53" ht="12.75" hidden="1" customHeight="1" x14ac:dyDescent="0.2">
      <c r="A291" s="293"/>
      <c r="B291" s="296"/>
      <c r="C291" s="299"/>
      <c r="D291" s="325"/>
      <c r="E291" s="146"/>
      <c r="F291" s="100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  <c r="AA291" s="101"/>
      <c r="AB291" s="101"/>
      <c r="AC291" s="101"/>
      <c r="AD291" s="101"/>
      <c r="AE291" s="101"/>
      <c r="AF291" s="101"/>
      <c r="AG291" s="101"/>
      <c r="AH291" s="101" t="str">
        <f t="shared" si="121"/>
        <v/>
      </c>
      <c r="AI291" s="101" t="str">
        <f t="shared" si="121"/>
        <v/>
      </c>
      <c r="AJ291" s="130" t="str">
        <f t="shared" si="121"/>
        <v/>
      </c>
      <c r="AK291" s="321"/>
      <c r="AL291" s="279"/>
      <c r="AM291" s="305"/>
      <c r="AN291" s="308"/>
      <c r="AO291" s="311"/>
      <c r="AP291" s="311"/>
      <c r="AQ291" s="311"/>
      <c r="AR291" s="241"/>
      <c r="AS291" s="241"/>
      <c r="AT291" s="241"/>
      <c r="AU291" s="241"/>
      <c r="AV291" s="241"/>
      <c r="AW291" s="241"/>
      <c r="AX291" s="241"/>
      <c r="AY291" s="316"/>
      <c r="AZ291" s="316"/>
      <c r="BA291" s="319"/>
    </row>
    <row r="292" spans="1:53" ht="13.5" hidden="1" customHeight="1" thickBot="1" x14ac:dyDescent="0.25">
      <c r="A292" s="294"/>
      <c r="B292" s="297"/>
      <c r="C292" s="300"/>
      <c r="D292" s="326"/>
      <c r="E292" s="147"/>
      <c r="F292" s="105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  <c r="T292" s="106"/>
      <c r="U292" s="106"/>
      <c r="V292" s="106"/>
      <c r="W292" s="106"/>
      <c r="X292" s="106"/>
      <c r="Y292" s="106"/>
      <c r="Z292" s="106"/>
      <c r="AA292" s="106"/>
      <c r="AB292" s="106"/>
      <c r="AC292" s="106"/>
      <c r="AD292" s="106"/>
      <c r="AE292" s="106"/>
      <c r="AF292" s="106"/>
      <c r="AG292" s="106"/>
      <c r="AH292" s="106"/>
      <c r="AI292" s="106"/>
      <c r="AJ292" s="107"/>
      <c r="AK292" s="322"/>
      <c r="AL292" s="280"/>
      <c r="AM292" s="306"/>
      <c r="AN292" s="309"/>
      <c r="AO292" s="312"/>
      <c r="AP292" s="312"/>
      <c r="AQ292" s="312"/>
      <c r="AR292" s="242"/>
      <c r="AS292" s="242"/>
      <c r="AT292" s="242"/>
      <c r="AU292" s="242"/>
      <c r="AV292" s="242"/>
      <c r="AW292" s="242"/>
      <c r="AX292" s="242"/>
      <c r="AY292" s="317"/>
      <c r="AZ292" s="317"/>
      <c r="BA292" s="320"/>
    </row>
    <row r="293" spans="1:53" ht="12.75" hidden="1" customHeight="1" x14ac:dyDescent="0.2">
      <c r="A293" s="292">
        <v>72</v>
      </c>
      <c r="B293" s="295" t="str">
        <f>IFERROR(VLOOKUP($C293,Списки!$A$1:$C$4003,2,0),"")</f>
        <v/>
      </c>
      <c r="C293" s="323"/>
      <c r="D293" s="324" t="str">
        <f>IFERROR(VLOOKUP($C293,Списки!$A$1:$C$4003,3,0),"")</f>
        <v/>
      </c>
      <c r="E293" s="145"/>
      <c r="F293" s="92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  <c r="AA293" s="124"/>
      <c r="AB293" s="124"/>
      <c r="AC293" s="124"/>
      <c r="AD293" s="124"/>
      <c r="AE293" s="124"/>
      <c r="AF293" s="124"/>
      <c r="AG293" s="124"/>
      <c r="AH293" s="124"/>
      <c r="AI293" s="124"/>
      <c r="AJ293" s="125"/>
      <c r="AK293" s="321">
        <f ca="1">SUMIF($F293:$AJ296,"Р",$F294:$AJ294)</f>
        <v>0</v>
      </c>
      <c r="AL293" s="279">
        <f ca="1">SUMIF($F295:$AJ296,"НУ",$F296:$AJ296)</f>
        <v>0</v>
      </c>
      <c r="AM293" s="305">
        <f ca="1">SUMIF(F293:AJ296,"РВ",F294:AJ294)</f>
        <v>0</v>
      </c>
      <c r="AN293" s="308">
        <f ca="1">AK293+AL293+AM293</f>
        <v>0</v>
      </c>
      <c r="AO293" s="310">
        <f t="shared" ref="AO293" si="127">COUNTIF($F293:$AJ296,"=Р")</f>
        <v>0</v>
      </c>
      <c r="AP293" s="311">
        <f>COUNTIF($F293:$AJ296,"=ВВ")</f>
        <v>0</v>
      </c>
      <c r="AQ293" s="311">
        <f>COUNTIF($F293:$AJ296,"=В")</f>
        <v>0</v>
      </c>
      <c r="AR293" s="241">
        <f>COUNTIF($F293:$AJ296,"=НА")</f>
        <v>0</v>
      </c>
      <c r="AS293" s="241">
        <f>COUNTIF(F293:AJ296,"=ТН")</f>
        <v>0</v>
      </c>
      <c r="AT293" s="241">
        <f>COUNTIF($F293:$AJ296,"=ВД")</f>
        <v>0</v>
      </c>
      <c r="AU293" s="241">
        <f>COUNTIF($F293:$AJ296,"=ВП")</f>
        <v>0</v>
      </c>
      <c r="AV293" s="241">
        <f>COUNTIF($F293:$AJ296,"=ДД")</f>
        <v>0</v>
      </c>
      <c r="AW293" s="241">
        <f>COUNTIF($F293:$AJ296,"=П")</f>
        <v>0</v>
      </c>
      <c r="AX293" s="241">
        <f>COUNTIF($F293:$AJ296,"=ПР")</f>
        <v>0</v>
      </c>
      <c r="AY293" s="316">
        <f>COUNTIF($F293:$AJ296,"=І")</f>
        <v>0</v>
      </c>
      <c r="AZ293" s="316">
        <f>COUNTIF($F293:$AJ296,"=НЗ")</f>
        <v>0</v>
      </c>
      <c r="BA293" s="318" t="str">
        <f>IF(C293&gt;1,Графік!$P$36,"")</f>
        <v/>
      </c>
    </row>
    <row r="294" spans="1:53" ht="12.75" hidden="1" customHeight="1" x14ac:dyDescent="0.2">
      <c r="A294" s="293"/>
      <c r="B294" s="296"/>
      <c r="C294" s="299"/>
      <c r="D294" s="325"/>
      <c r="E294" s="146"/>
      <c r="F294" s="96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  <c r="Z294" s="97"/>
      <c r="AA294" s="97"/>
      <c r="AB294" s="97"/>
      <c r="AC294" s="97"/>
      <c r="AD294" s="97"/>
      <c r="AE294" s="97"/>
      <c r="AF294" s="97"/>
      <c r="AG294" s="97"/>
      <c r="AH294" s="97"/>
      <c r="AI294" s="97"/>
      <c r="AJ294" s="98"/>
      <c r="AK294" s="321"/>
      <c r="AL294" s="279"/>
      <c r="AM294" s="305"/>
      <c r="AN294" s="308"/>
      <c r="AO294" s="311"/>
      <c r="AP294" s="311"/>
      <c r="AQ294" s="311"/>
      <c r="AR294" s="241"/>
      <c r="AS294" s="241"/>
      <c r="AT294" s="241"/>
      <c r="AU294" s="241"/>
      <c r="AV294" s="241"/>
      <c r="AW294" s="241"/>
      <c r="AX294" s="241"/>
      <c r="AY294" s="316"/>
      <c r="AZ294" s="316"/>
      <c r="BA294" s="319"/>
    </row>
    <row r="295" spans="1:53" ht="12.75" hidden="1" customHeight="1" x14ac:dyDescent="0.2">
      <c r="A295" s="293"/>
      <c r="B295" s="296"/>
      <c r="C295" s="299"/>
      <c r="D295" s="325"/>
      <c r="E295" s="146"/>
      <c r="F295" s="100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  <c r="AA295" s="101"/>
      <c r="AB295" s="101"/>
      <c r="AC295" s="101"/>
      <c r="AD295" s="101"/>
      <c r="AE295" s="101"/>
      <c r="AF295" s="101"/>
      <c r="AG295" s="101"/>
      <c r="AH295" s="101" t="str">
        <f t="shared" si="121"/>
        <v/>
      </c>
      <c r="AI295" s="101" t="str">
        <f t="shared" si="121"/>
        <v/>
      </c>
      <c r="AJ295" s="130" t="str">
        <f t="shared" si="121"/>
        <v/>
      </c>
      <c r="AK295" s="321"/>
      <c r="AL295" s="279"/>
      <c r="AM295" s="305"/>
      <c r="AN295" s="308"/>
      <c r="AO295" s="311"/>
      <c r="AP295" s="311"/>
      <c r="AQ295" s="311"/>
      <c r="AR295" s="241"/>
      <c r="AS295" s="241"/>
      <c r="AT295" s="241"/>
      <c r="AU295" s="241"/>
      <c r="AV295" s="241"/>
      <c r="AW295" s="241"/>
      <c r="AX295" s="241"/>
      <c r="AY295" s="316"/>
      <c r="AZ295" s="316"/>
      <c r="BA295" s="319"/>
    </row>
    <row r="296" spans="1:53" ht="13.5" hidden="1" customHeight="1" thickBot="1" x14ac:dyDescent="0.25">
      <c r="A296" s="294"/>
      <c r="B296" s="297"/>
      <c r="C296" s="300"/>
      <c r="D296" s="326"/>
      <c r="E296" s="147"/>
      <c r="F296" s="105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  <c r="U296" s="106"/>
      <c r="V296" s="106"/>
      <c r="W296" s="106"/>
      <c r="X296" s="106"/>
      <c r="Y296" s="106"/>
      <c r="Z296" s="106"/>
      <c r="AA296" s="106"/>
      <c r="AB296" s="106"/>
      <c r="AC296" s="106"/>
      <c r="AD296" s="106"/>
      <c r="AE296" s="106"/>
      <c r="AF296" s="106"/>
      <c r="AG296" s="106"/>
      <c r="AH296" s="106"/>
      <c r="AI296" s="106"/>
      <c r="AJ296" s="107"/>
      <c r="AK296" s="322"/>
      <c r="AL296" s="280"/>
      <c r="AM296" s="306"/>
      <c r="AN296" s="309"/>
      <c r="AO296" s="312"/>
      <c r="AP296" s="312"/>
      <c r="AQ296" s="312"/>
      <c r="AR296" s="242"/>
      <c r="AS296" s="242"/>
      <c r="AT296" s="242"/>
      <c r="AU296" s="242"/>
      <c r="AV296" s="242"/>
      <c r="AW296" s="242"/>
      <c r="AX296" s="242"/>
      <c r="AY296" s="317"/>
      <c r="AZ296" s="317"/>
      <c r="BA296" s="320"/>
    </row>
    <row r="297" spans="1:53" ht="12.75" hidden="1" customHeight="1" x14ac:dyDescent="0.2">
      <c r="A297" s="292">
        <v>73</v>
      </c>
      <c r="B297" s="295" t="str">
        <f>IFERROR(VLOOKUP($C297,Списки!$A$1:$C$4003,2,0),"")</f>
        <v/>
      </c>
      <c r="C297" s="323"/>
      <c r="D297" s="324" t="str">
        <f>IFERROR(VLOOKUP($C297,Списки!$A$1:$C$4003,3,0),"")</f>
        <v/>
      </c>
      <c r="E297" s="145"/>
      <c r="F297" s="92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  <c r="AA297" s="124"/>
      <c r="AB297" s="124"/>
      <c r="AC297" s="124"/>
      <c r="AD297" s="124"/>
      <c r="AE297" s="124"/>
      <c r="AF297" s="124"/>
      <c r="AG297" s="124"/>
      <c r="AH297" s="124"/>
      <c r="AI297" s="124"/>
      <c r="AJ297" s="125"/>
      <c r="AK297" s="321">
        <f ca="1">SUMIF($F297:$AJ300,"Р",$F298:$AJ298)</f>
        <v>0</v>
      </c>
      <c r="AL297" s="279">
        <f ca="1">SUMIF($F299:$AJ300,"НУ",$F300:$AJ300)</f>
        <v>0</v>
      </c>
      <c r="AM297" s="305">
        <f ca="1">SUMIF(F297:AJ300,"РВ",F298:AJ298)</f>
        <v>0</v>
      </c>
      <c r="AN297" s="308">
        <f ca="1">AK297+AL297+AM297</f>
        <v>0</v>
      </c>
      <c r="AO297" s="310">
        <f t="shared" ref="AO297" si="128">COUNTIF($F297:$AJ300,"=Р")</f>
        <v>0</v>
      </c>
      <c r="AP297" s="311">
        <f>COUNTIF($F297:$AJ300,"=ВВ")</f>
        <v>0</v>
      </c>
      <c r="AQ297" s="311">
        <f>COUNTIF($F297:$AJ300,"=В")</f>
        <v>0</v>
      </c>
      <c r="AR297" s="241">
        <f>COUNTIF($F297:$AJ300,"=НА")</f>
        <v>0</v>
      </c>
      <c r="AS297" s="241">
        <f>COUNTIF(F297:AJ300,"=ТН")</f>
        <v>0</v>
      </c>
      <c r="AT297" s="241">
        <f>COUNTIF($F297:$AJ300,"=ВД")</f>
        <v>0</v>
      </c>
      <c r="AU297" s="241">
        <f>COUNTIF($F297:$AJ300,"=ВП")</f>
        <v>0</v>
      </c>
      <c r="AV297" s="241">
        <f>COUNTIF($F297:$AJ300,"=ДД")</f>
        <v>0</v>
      </c>
      <c r="AW297" s="241">
        <f>COUNTIF($F297:$AJ300,"=П")</f>
        <v>0</v>
      </c>
      <c r="AX297" s="241">
        <f>COUNTIF($F297:$AJ300,"=ПР")</f>
        <v>0</v>
      </c>
      <c r="AY297" s="316">
        <f>COUNTIF($F297:$AJ300,"=І")</f>
        <v>0</v>
      </c>
      <c r="AZ297" s="316">
        <f>COUNTIF($F297:$AJ300,"=НЗ")</f>
        <v>0</v>
      </c>
      <c r="BA297" s="318" t="str">
        <f>IF(C297&gt;1,Графік!$P$36,"")</f>
        <v/>
      </c>
    </row>
    <row r="298" spans="1:53" ht="12.75" hidden="1" customHeight="1" x14ac:dyDescent="0.2">
      <c r="A298" s="293"/>
      <c r="B298" s="296"/>
      <c r="C298" s="299"/>
      <c r="D298" s="325"/>
      <c r="E298" s="146"/>
      <c r="F298" s="96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  <c r="Z298" s="97"/>
      <c r="AA298" s="97"/>
      <c r="AB298" s="97"/>
      <c r="AC298" s="97"/>
      <c r="AD298" s="97"/>
      <c r="AE298" s="97"/>
      <c r="AF298" s="97"/>
      <c r="AG298" s="97"/>
      <c r="AH298" s="97"/>
      <c r="AI298" s="97"/>
      <c r="AJ298" s="98"/>
      <c r="AK298" s="321"/>
      <c r="AL298" s="279"/>
      <c r="AM298" s="305"/>
      <c r="AN298" s="308"/>
      <c r="AO298" s="311"/>
      <c r="AP298" s="311"/>
      <c r="AQ298" s="311"/>
      <c r="AR298" s="241"/>
      <c r="AS298" s="241"/>
      <c r="AT298" s="241"/>
      <c r="AU298" s="241"/>
      <c r="AV298" s="241"/>
      <c r="AW298" s="241"/>
      <c r="AX298" s="241"/>
      <c r="AY298" s="316"/>
      <c r="AZ298" s="316"/>
      <c r="BA298" s="319"/>
    </row>
    <row r="299" spans="1:53" ht="12.75" hidden="1" customHeight="1" x14ac:dyDescent="0.2">
      <c r="A299" s="293"/>
      <c r="B299" s="296"/>
      <c r="C299" s="299"/>
      <c r="D299" s="325"/>
      <c r="E299" s="146"/>
      <c r="F299" s="100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  <c r="AA299" s="101"/>
      <c r="AB299" s="101"/>
      <c r="AC299" s="101"/>
      <c r="AD299" s="101"/>
      <c r="AE299" s="101"/>
      <c r="AF299" s="101"/>
      <c r="AG299" s="101"/>
      <c r="AH299" s="101" t="str">
        <f t="shared" si="121"/>
        <v/>
      </c>
      <c r="AI299" s="101" t="str">
        <f t="shared" si="121"/>
        <v/>
      </c>
      <c r="AJ299" s="130" t="str">
        <f t="shared" si="121"/>
        <v/>
      </c>
      <c r="AK299" s="321"/>
      <c r="AL299" s="279"/>
      <c r="AM299" s="305"/>
      <c r="AN299" s="308"/>
      <c r="AO299" s="311"/>
      <c r="AP299" s="311"/>
      <c r="AQ299" s="311"/>
      <c r="AR299" s="241"/>
      <c r="AS299" s="241"/>
      <c r="AT299" s="241"/>
      <c r="AU299" s="241"/>
      <c r="AV299" s="241"/>
      <c r="AW299" s="241"/>
      <c r="AX299" s="241"/>
      <c r="AY299" s="316"/>
      <c r="AZ299" s="316"/>
      <c r="BA299" s="319"/>
    </row>
    <row r="300" spans="1:53" ht="13.5" hidden="1" customHeight="1" thickBot="1" x14ac:dyDescent="0.25">
      <c r="A300" s="294"/>
      <c r="B300" s="297"/>
      <c r="C300" s="300"/>
      <c r="D300" s="326"/>
      <c r="E300" s="147"/>
      <c r="F300" s="105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  <c r="T300" s="106"/>
      <c r="U300" s="106"/>
      <c r="V300" s="106"/>
      <c r="W300" s="106"/>
      <c r="X300" s="106"/>
      <c r="Y300" s="106"/>
      <c r="Z300" s="106"/>
      <c r="AA300" s="106"/>
      <c r="AB300" s="106"/>
      <c r="AC300" s="106"/>
      <c r="AD300" s="106"/>
      <c r="AE300" s="106"/>
      <c r="AF300" s="106"/>
      <c r="AG300" s="106"/>
      <c r="AH300" s="106"/>
      <c r="AI300" s="106"/>
      <c r="AJ300" s="107"/>
      <c r="AK300" s="322"/>
      <c r="AL300" s="280"/>
      <c r="AM300" s="306"/>
      <c r="AN300" s="309"/>
      <c r="AO300" s="312"/>
      <c r="AP300" s="312"/>
      <c r="AQ300" s="312"/>
      <c r="AR300" s="242"/>
      <c r="AS300" s="242"/>
      <c r="AT300" s="242"/>
      <c r="AU300" s="242"/>
      <c r="AV300" s="242"/>
      <c r="AW300" s="242"/>
      <c r="AX300" s="242"/>
      <c r="AY300" s="317"/>
      <c r="AZ300" s="317"/>
      <c r="BA300" s="320"/>
    </row>
    <row r="301" spans="1:53" ht="12.75" hidden="1" customHeight="1" x14ac:dyDescent="0.2">
      <c r="A301" s="292">
        <v>74</v>
      </c>
      <c r="B301" s="295" t="str">
        <f>IFERROR(VLOOKUP($C301,Списки!$A$1:$C$4003,2,0),"")</f>
        <v/>
      </c>
      <c r="C301" s="323"/>
      <c r="D301" s="324" t="str">
        <f>IFERROR(VLOOKUP($C301,Списки!$A$1:$C$4003,3,0),"")</f>
        <v/>
      </c>
      <c r="E301" s="145"/>
      <c r="F301" s="92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  <c r="AA301" s="124"/>
      <c r="AB301" s="124"/>
      <c r="AC301" s="124"/>
      <c r="AD301" s="124"/>
      <c r="AE301" s="124"/>
      <c r="AF301" s="124"/>
      <c r="AG301" s="124"/>
      <c r="AH301" s="124"/>
      <c r="AI301" s="124"/>
      <c r="AJ301" s="125"/>
      <c r="AK301" s="321">
        <f ca="1">SUMIF($F301:$AJ304,"Р",$F302:$AJ302)</f>
        <v>0</v>
      </c>
      <c r="AL301" s="279">
        <f ca="1">SUMIF($F303:$AJ304,"НУ",$F304:$AJ304)</f>
        <v>0</v>
      </c>
      <c r="AM301" s="305">
        <f ca="1">SUMIF(F301:AJ304,"РВ",F302:AJ302)</f>
        <v>0</v>
      </c>
      <c r="AN301" s="308">
        <f ca="1">AK301+AL301+AM301</f>
        <v>0</v>
      </c>
      <c r="AO301" s="310">
        <f t="shared" ref="AO301" si="129">COUNTIF($F301:$AJ304,"=Р")</f>
        <v>0</v>
      </c>
      <c r="AP301" s="311">
        <f>COUNTIF($F301:$AJ304,"=ВВ")</f>
        <v>0</v>
      </c>
      <c r="AQ301" s="311">
        <f>COUNTIF($F301:$AJ304,"=В")</f>
        <v>0</v>
      </c>
      <c r="AR301" s="241">
        <f>COUNTIF($F301:$AJ304,"=НА")</f>
        <v>0</v>
      </c>
      <c r="AS301" s="241">
        <f>COUNTIF(F301:AJ304,"=ТН")</f>
        <v>0</v>
      </c>
      <c r="AT301" s="241">
        <f>COUNTIF($F301:$AJ304,"=ВД")</f>
        <v>0</v>
      </c>
      <c r="AU301" s="241">
        <f>COUNTIF($F301:$AJ304,"=ВП")</f>
        <v>0</v>
      </c>
      <c r="AV301" s="241">
        <f>COUNTIF($F301:$AJ304,"=ДД")</f>
        <v>0</v>
      </c>
      <c r="AW301" s="241">
        <f>COUNTIF($F301:$AJ304,"=П")</f>
        <v>0</v>
      </c>
      <c r="AX301" s="241">
        <f>COUNTIF($F301:$AJ304,"=ПР")</f>
        <v>0</v>
      </c>
      <c r="AY301" s="316">
        <f>COUNTIF($F301:$AJ304,"=І")</f>
        <v>0</v>
      </c>
      <c r="AZ301" s="316">
        <f>COUNTIF($F301:$AJ304,"=НЗ")</f>
        <v>0</v>
      </c>
      <c r="BA301" s="318" t="str">
        <f>IF(C301&gt;1,Графік!$P$36,"")</f>
        <v/>
      </c>
    </row>
    <row r="302" spans="1:53" ht="12.75" hidden="1" customHeight="1" x14ac:dyDescent="0.2">
      <c r="A302" s="293"/>
      <c r="B302" s="296"/>
      <c r="C302" s="299"/>
      <c r="D302" s="325"/>
      <c r="E302" s="146"/>
      <c r="F302" s="96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  <c r="AA302" s="97"/>
      <c r="AB302" s="97"/>
      <c r="AC302" s="97"/>
      <c r="AD302" s="97"/>
      <c r="AE302" s="97"/>
      <c r="AF302" s="97"/>
      <c r="AG302" s="97"/>
      <c r="AH302" s="97"/>
      <c r="AI302" s="97"/>
      <c r="AJ302" s="98"/>
      <c r="AK302" s="321"/>
      <c r="AL302" s="279"/>
      <c r="AM302" s="305"/>
      <c r="AN302" s="308"/>
      <c r="AO302" s="311"/>
      <c r="AP302" s="311"/>
      <c r="AQ302" s="311"/>
      <c r="AR302" s="241"/>
      <c r="AS302" s="241"/>
      <c r="AT302" s="241"/>
      <c r="AU302" s="241"/>
      <c r="AV302" s="241"/>
      <c r="AW302" s="241"/>
      <c r="AX302" s="241"/>
      <c r="AY302" s="316"/>
      <c r="AZ302" s="316"/>
      <c r="BA302" s="319"/>
    </row>
    <row r="303" spans="1:53" ht="12.75" hidden="1" customHeight="1" x14ac:dyDescent="0.2">
      <c r="A303" s="293"/>
      <c r="B303" s="296"/>
      <c r="C303" s="299"/>
      <c r="D303" s="325"/>
      <c r="E303" s="146"/>
      <c r="F303" s="100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  <c r="AA303" s="101"/>
      <c r="AB303" s="101"/>
      <c r="AC303" s="101"/>
      <c r="AD303" s="101"/>
      <c r="AE303" s="101"/>
      <c r="AF303" s="101"/>
      <c r="AG303" s="101"/>
      <c r="AH303" s="101" t="str">
        <f t="shared" si="121"/>
        <v/>
      </c>
      <c r="AI303" s="101" t="str">
        <f t="shared" si="121"/>
        <v/>
      </c>
      <c r="AJ303" s="130" t="str">
        <f t="shared" si="121"/>
        <v/>
      </c>
      <c r="AK303" s="321"/>
      <c r="AL303" s="279"/>
      <c r="AM303" s="305"/>
      <c r="AN303" s="308"/>
      <c r="AO303" s="311"/>
      <c r="AP303" s="311"/>
      <c r="AQ303" s="311"/>
      <c r="AR303" s="241"/>
      <c r="AS303" s="241"/>
      <c r="AT303" s="241"/>
      <c r="AU303" s="241"/>
      <c r="AV303" s="241"/>
      <c r="AW303" s="241"/>
      <c r="AX303" s="241"/>
      <c r="AY303" s="316"/>
      <c r="AZ303" s="316"/>
      <c r="BA303" s="319"/>
    </row>
    <row r="304" spans="1:53" ht="13.5" hidden="1" customHeight="1" thickBot="1" x14ac:dyDescent="0.25">
      <c r="A304" s="294"/>
      <c r="B304" s="297"/>
      <c r="C304" s="300"/>
      <c r="D304" s="326"/>
      <c r="E304" s="147"/>
      <c r="F304" s="105"/>
      <c r="G304" s="106"/>
      <c r="H304" s="106"/>
      <c r="I304" s="106"/>
      <c r="J304" s="106"/>
      <c r="K304" s="106"/>
      <c r="L304" s="106"/>
      <c r="M304" s="106"/>
      <c r="N304" s="106"/>
      <c r="O304" s="106"/>
      <c r="P304" s="106"/>
      <c r="Q304" s="106"/>
      <c r="R304" s="106"/>
      <c r="S304" s="106"/>
      <c r="T304" s="106"/>
      <c r="U304" s="106"/>
      <c r="V304" s="106"/>
      <c r="W304" s="106"/>
      <c r="X304" s="106"/>
      <c r="Y304" s="106"/>
      <c r="Z304" s="106"/>
      <c r="AA304" s="106"/>
      <c r="AB304" s="106"/>
      <c r="AC304" s="106"/>
      <c r="AD304" s="106"/>
      <c r="AE304" s="106"/>
      <c r="AF304" s="106"/>
      <c r="AG304" s="106"/>
      <c r="AH304" s="106"/>
      <c r="AI304" s="106"/>
      <c r="AJ304" s="107"/>
      <c r="AK304" s="322"/>
      <c r="AL304" s="280"/>
      <c r="AM304" s="306"/>
      <c r="AN304" s="309"/>
      <c r="AO304" s="312"/>
      <c r="AP304" s="312"/>
      <c r="AQ304" s="312"/>
      <c r="AR304" s="242"/>
      <c r="AS304" s="242"/>
      <c r="AT304" s="242"/>
      <c r="AU304" s="242"/>
      <c r="AV304" s="242"/>
      <c r="AW304" s="242"/>
      <c r="AX304" s="242"/>
      <c r="AY304" s="317"/>
      <c r="AZ304" s="317"/>
      <c r="BA304" s="320"/>
    </row>
    <row r="305" spans="1:53" ht="12.75" hidden="1" customHeight="1" x14ac:dyDescent="0.2">
      <c r="A305" s="292">
        <v>75</v>
      </c>
      <c r="B305" s="295" t="str">
        <f>IFERROR(VLOOKUP($C305,Списки!$A$1:$C$4003,2,0),"")</f>
        <v/>
      </c>
      <c r="C305" s="323"/>
      <c r="D305" s="324" t="str">
        <f>IFERROR(VLOOKUP($C305,Списки!$A$1:$C$4003,3,0),"")</f>
        <v/>
      </c>
      <c r="E305" s="145"/>
      <c r="F305" s="92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  <c r="AA305" s="124"/>
      <c r="AB305" s="124"/>
      <c r="AC305" s="124"/>
      <c r="AD305" s="124"/>
      <c r="AE305" s="124"/>
      <c r="AF305" s="124"/>
      <c r="AG305" s="124"/>
      <c r="AH305" s="124"/>
      <c r="AI305" s="124"/>
      <c r="AJ305" s="125"/>
      <c r="AK305" s="321">
        <f ca="1">SUMIF($F305:$AJ308,"Р",$F306:$AJ306)</f>
        <v>0</v>
      </c>
      <c r="AL305" s="279">
        <f ca="1">SUMIF($F307:$AJ308,"НУ",$F308:$AJ308)</f>
        <v>0</v>
      </c>
      <c r="AM305" s="305">
        <f ca="1">SUMIF(F305:AJ308,"РВ",F306:AJ306)</f>
        <v>0</v>
      </c>
      <c r="AN305" s="308">
        <f ca="1">AK305+AL305+AM305</f>
        <v>0</v>
      </c>
      <c r="AO305" s="310">
        <f t="shared" ref="AO305" si="130">COUNTIF($F305:$AJ308,"=Р")</f>
        <v>0</v>
      </c>
      <c r="AP305" s="311">
        <f>COUNTIF($F305:$AJ308,"=ВВ")</f>
        <v>0</v>
      </c>
      <c r="AQ305" s="311">
        <f>COUNTIF($F305:$AJ308,"=В")</f>
        <v>0</v>
      </c>
      <c r="AR305" s="241">
        <f>COUNTIF($F305:$AJ308,"=НА")</f>
        <v>0</v>
      </c>
      <c r="AS305" s="241">
        <f>COUNTIF(F305:AJ308,"=ТН")</f>
        <v>0</v>
      </c>
      <c r="AT305" s="241">
        <f>COUNTIF($F305:$AJ308,"=ВД")</f>
        <v>0</v>
      </c>
      <c r="AU305" s="241">
        <f>COUNTIF($F305:$AJ308,"=ВП")</f>
        <v>0</v>
      </c>
      <c r="AV305" s="241">
        <f>COUNTIF($F305:$AJ308,"=ДД")</f>
        <v>0</v>
      </c>
      <c r="AW305" s="241">
        <f>COUNTIF($F305:$AJ308,"=П")</f>
        <v>0</v>
      </c>
      <c r="AX305" s="241">
        <f>COUNTIF($F305:$AJ308,"=ПР")</f>
        <v>0</v>
      </c>
      <c r="AY305" s="316">
        <f>COUNTIF($F305:$AJ308,"=І")</f>
        <v>0</v>
      </c>
      <c r="AZ305" s="316">
        <f>COUNTIF($F305:$AJ308,"=НЗ")</f>
        <v>0</v>
      </c>
      <c r="BA305" s="318" t="str">
        <f>IF(C305&gt;1,Графік!$P$36,"")</f>
        <v/>
      </c>
    </row>
    <row r="306" spans="1:53" ht="12.75" hidden="1" customHeight="1" x14ac:dyDescent="0.2">
      <c r="A306" s="293"/>
      <c r="B306" s="296"/>
      <c r="C306" s="299"/>
      <c r="D306" s="325"/>
      <c r="E306" s="146"/>
      <c r="F306" s="96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  <c r="AA306" s="97"/>
      <c r="AB306" s="97"/>
      <c r="AC306" s="97"/>
      <c r="AD306" s="97"/>
      <c r="AE306" s="97"/>
      <c r="AF306" s="97"/>
      <c r="AG306" s="97"/>
      <c r="AH306" s="97"/>
      <c r="AI306" s="97"/>
      <c r="AJ306" s="98"/>
      <c r="AK306" s="321"/>
      <c r="AL306" s="279"/>
      <c r="AM306" s="305"/>
      <c r="AN306" s="308"/>
      <c r="AO306" s="311"/>
      <c r="AP306" s="311"/>
      <c r="AQ306" s="311"/>
      <c r="AR306" s="241"/>
      <c r="AS306" s="241"/>
      <c r="AT306" s="241"/>
      <c r="AU306" s="241"/>
      <c r="AV306" s="241"/>
      <c r="AW306" s="241"/>
      <c r="AX306" s="241"/>
      <c r="AY306" s="316"/>
      <c r="AZ306" s="316"/>
      <c r="BA306" s="319"/>
    </row>
    <row r="307" spans="1:53" ht="12.75" hidden="1" customHeight="1" x14ac:dyDescent="0.2">
      <c r="A307" s="293"/>
      <c r="B307" s="296"/>
      <c r="C307" s="299"/>
      <c r="D307" s="325"/>
      <c r="E307" s="146"/>
      <c r="F307" s="100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  <c r="AA307" s="101"/>
      <c r="AB307" s="101"/>
      <c r="AC307" s="101"/>
      <c r="AD307" s="101"/>
      <c r="AE307" s="101"/>
      <c r="AF307" s="101"/>
      <c r="AG307" s="101"/>
      <c r="AH307" s="101" t="str">
        <f t="shared" si="121"/>
        <v/>
      </c>
      <c r="AI307" s="101" t="str">
        <f t="shared" si="121"/>
        <v/>
      </c>
      <c r="AJ307" s="130" t="str">
        <f t="shared" si="121"/>
        <v/>
      </c>
      <c r="AK307" s="321"/>
      <c r="AL307" s="279"/>
      <c r="AM307" s="305"/>
      <c r="AN307" s="308"/>
      <c r="AO307" s="311"/>
      <c r="AP307" s="311"/>
      <c r="AQ307" s="311"/>
      <c r="AR307" s="241"/>
      <c r="AS307" s="241"/>
      <c r="AT307" s="241"/>
      <c r="AU307" s="241"/>
      <c r="AV307" s="241"/>
      <c r="AW307" s="241"/>
      <c r="AX307" s="241"/>
      <c r="AY307" s="316"/>
      <c r="AZ307" s="316"/>
      <c r="BA307" s="319"/>
    </row>
    <row r="308" spans="1:53" ht="13.5" hidden="1" customHeight="1" thickBot="1" x14ac:dyDescent="0.25">
      <c r="A308" s="294"/>
      <c r="B308" s="297"/>
      <c r="C308" s="300"/>
      <c r="D308" s="326"/>
      <c r="E308" s="147"/>
      <c r="F308" s="105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06"/>
      <c r="U308" s="106"/>
      <c r="V308" s="106"/>
      <c r="W308" s="106"/>
      <c r="X308" s="106"/>
      <c r="Y308" s="106"/>
      <c r="Z308" s="106"/>
      <c r="AA308" s="106"/>
      <c r="AB308" s="106"/>
      <c r="AC308" s="106"/>
      <c r="AD308" s="106"/>
      <c r="AE308" s="106"/>
      <c r="AF308" s="106"/>
      <c r="AG308" s="106"/>
      <c r="AH308" s="106"/>
      <c r="AI308" s="106"/>
      <c r="AJ308" s="107"/>
      <c r="AK308" s="322"/>
      <c r="AL308" s="280"/>
      <c r="AM308" s="306"/>
      <c r="AN308" s="309"/>
      <c r="AO308" s="312"/>
      <c r="AP308" s="312"/>
      <c r="AQ308" s="312"/>
      <c r="AR308" s="242"/>
      <c r="AS308" s="242"/>
      <c r="AT308" s="242"/>
      <c r="AU308" s="242"/>
      <c r="AV308" s="242"/>
      <c r="AW308" s="242"/>
      <c r="AX308" s="242"/>
      <c r="AY308" s="317"/>
      <c r="AZ308" s="317"/>
      <c r="BA308" s="320"/>
    </row>
    <row r="309" spans="1:53" ht="12.75" hidden="1" customHeight="1" x14ac:dyDescent="0.2">
      <c r="A309" s="292">
        <v>76</v>
      </c>
      <c r="B309" s="295" t="str">
        <f>IFERROR(VLOOKUP($C309,Списки!$A$1:$C$4003,2,0),"")</f>
        <v/>
      </c>
      <c r="C309" s="323"/>
      <c r="D309" s="324" t="str">
        <f>IFERROR(VLOOKUP($C309,Списки!$A$1:$C$4003,3,0),"")</f>
        <v/>
      </c>
      <c r="E309" s="145"/>
      <c r="F309" s="92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  <c r="AA309" s="124"/>
      <c r="AB309" s="124"/>
      <c r="AC309" s="124"/>
      <c r="AD309" s="124"/>
      <c r="AE309" s="124"/>
      <c r="AF309" s="124"/>
      <c r="AG309" s="124"/>
      <c r="AH309" s="124"/>
      <c r="AI309" s="124"/>
      <c r="AJ309" s="125"/>
      <c r="AK309" s="321">
        <f ca="1">SUMIF($F309:$AJ312,"Р",$F310:$AJ310)</f>
        <v>0</v>
      </c>
      <c r="AL309" s="279">
        <f ca="1">SUMIF($F311:$AJ312,"НУ",$F312:$AJ312)</f>
        <v>0</v>
      </c>
      <c r="AM309" s="305">
        <f ca="1">SUMIF(F309:AJ312,"РВ",F310:AJ310)</f>
        <v>0</v>
      </c>
      <c r="AN309" s="308">
        <f ca="1">AK309+AL309+AM309</f>
        <v>0</v>
      </c>
      <c r="AO309" s="310">
        <f t="shared" ref="AO309" si="131">COUNTIF($F309:$AJ312,"=Р")</f>
        <v>0</v>
      </c>
      <c r="AP309" s="311">
        <f>COUNTIF($F309:$AJ312,"=ВВ")</f>
        <v>0</v>
      </c>
      <c r="AQ309" s="311">
        <f>COUNTIF($F309:$AJ312,"=В")</f>
        <v>0</v>
      </c>
      <c r="AR309" s="241">
        <f>COUNTIF($F309:$AJ312,"=НА")</f>
        <v>0</v>
      </c>
      <c r="AS309" s="241">
        <f>COUNTIF(F309:AJ312,"=ТН")</f>
        <v>0</v>
      </c>
      <c r="AT309" s="241">
        <f>COUNTIF($F309:$AJ312,"=ВД")</f>
        <v>0</v>
      </c>
      <c r="AU309" s="241">
        <f>COUNTIF($F309:$AJ312,"=ВП")</f>
        <v>0</v>
      </c>
      <c r="AV309" s="241">
        <f>COUNTIF($F309:$AJ312,"=ДД")</f>
        <v>0</v>
      </c>
      <c r="AW309" s="241">
        <f>COUNTIF($F309:$AJ312,"=П")</f>
        <v>0</v>
      </c>
      <c r="AX309" s="241">
        <f>COUNTIF($F309:$AJ312,"=ПР")</f>
        <v>0</v>
      </c>
      <c r="AY309" s="316">
        <f>COUNTIF($F309:$AJ312,"=І")</f>
        <v>0</v>
      </c>
      <c r="AZ309" s="316">
        <f>COUNTIF($F309:$AJ312,"=НЗ")</f>
        <v>0</v>
      </c>
      <c r="BA309" s="318" t="str">
        <f>IF(C309&gt;1,Графік!$P$36,"")</f>
        <v/>
      </c>
    </row>
    <row r="310" spans="1:53" ht="12.75" hidden="1" customHeight="1" x14ac:dyDescent="0.2">
      <c r="A310" s="293"/>
      <c r="B310" s="296"/>
      <c r="C310" s="299"/>
      <c r="D310" s="325"/>
      <c r="E310" s="146"/>
      <c r="F310" s="96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  <c r="AA310" s="97"/>
      <c r="AB310" s="97"/>
      <c r="AC310" s="97"/>
      <c r="AD310" s="97"/>
      <c r="AE310" s="97"/>
      <c r="AF310" s="97"/>
      <c r="AG310" s="97"/>
      <c r="AH310" s="97"/>
      <c r="AI310" s="97"/>
      <c r="AJ310" s="98"/>
      <c r="AK310" s="321"/>
      <c r="AL310" s="279"/>
      <c r="AM310" s="305"/>
      <c r="AN310" s="308"/>
      <c r="AO310" s="311"/>
      <c r="AP310" s="311"/>
      <c r="AQ310" s="311"/>
      <c r="AR310" s="241"/>
      <c r="AS310" s="241"/>
      <c r="AT310" s="241"/>
      <c r="AU310" s="241"/>
      <c r="AV310" s="241"/>
      <c r="AW310" s="241"/>
      <c r="AX310" s="241"/>
      <c r="AY310" s="316"/>
      <c r="AZ310" s="316"/>
      <c r="BA310" s="319"/>
    </row>
    <row r="311" spans="1:53" ht="12.75" hidden="1" customHeight="1" x14ac:dyDescent="0.2">
      <c r="A311" s="293"/>
      <c r="B311" s="296"/>
      <c r="C311" s="299"/>
      <c r="D311" s="325"/>
      <c r="E311" s="146"/>
      <c r="F311" s="100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  <c r="AA311" s="101"/>
      <c r="AB311" s="101"/>
      <c r="AC311" s="101"/>
      <c r="AD311" s="101"/>
      <c r="AE311" s="101"/>
      <c r="AF311" s="101"/>
      <c r="AG311" s="101"/>
      <c r="AH311" s="101" t="str">
        <f t="shared" si="121"/>
        <v/>
      </c>
      <c r="AI311" s="101" t="str">
        <f t="shared" si="121"/>
        <v/>
      </c>
      <c r="AJ311" s="130" t="str">
        <f t="shared" si="121"/>
        <v/>
      </c>
      <c r="AK311" s="321"/>
      <c r="AL311" s="279"/>
      <c r="AM311" s="305"/>
      <c r="AN311" s="308"/>
      <c r="AO311" s="311"/>
      <c r="AP311" s="311"/>
      <c r="AQ311" s="311"/>
      <c r="AR311" s="241"/>
      <c r="AS311" s="241"/>
      <c r="AT311" s="241"/>
      <c r="AU311" s="241"/>
      <c r="AV311" s="241"/>
      <c r="AW311" s="241"/>
      <c r="AX311" s="241"/>
      <c r="AY311" s="316"/>
      <c r="AZ311" s="316"/>
      <c r="BA311" s="319"/>
    </row>
    <row r="312" spans="1:53" ht="13.5" hidden="1" customHeight="1" thickBot="1" x14ac:dyDescent="0.25">
      <c r="A312" s="294"/>
      <c r="B312" s="297"/>
      <c r="C312" s="300"/>
      <c r="D312" s="326"/>
      <c r="E312" s="147"/>
      <c r="F312" s="105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06"/>
      <c r="S312" s="106"/>
      <c r="T312" s="106"/>
      <c r="U312" s="106"/>
      <c r="V312" s="106"/>
      <c r="W312" s="106"/>
      <c r="X312" s="106"/>
      <c r="Y312" s="106"/>
      <c r="Z312" s="106"/>
      <c r="AA312" s="106"/>
      <c r="AB312" s="106"/>
      <c r="AC312" s="106"/>
      <c r="AD312" s="106"/>
      <c r="AE312" s="106"/>
      <c r="AF312" s="106"/>
      <c r="AG312" s="106"/>
      <c r="AH312" s="106"/>
      <c r="AI312" s="106"/>
      <c r="AJ312" s="107"/>
      <c r="AK312" s="322"/>
      <c r="AL312" s="280"/>
      <c r="AM312" s="306"/>
      <c r="AN312" s="309"/>
      <c r="AO312" s="312"/>
      <c r="AP312" s="312"/>
      <c r="AQ312" s="312"/>
      <c r="AR312" s="242"/>
      <c r="AS312" s="242"/>
      <c r="AT312" s="242"/>
      <c r="AU312" s="242"/>
      <c r="AV312" s="242"/>
      <c r="AW312" s="242"/>
      <c r="AX312" s="242"/>
      <c r="AY312" s="317"/>
      <c r="AZ312" s="317"/>
      <c r="BA312" s="320"/>
    </row>
    <row r="313" spans="1:53" ht="12.75" hidden="1" customHeight="1" x14ac:dyDescent="0.2">
      <c r="A313" s="292">
        <v>77</v>
      </c>
      <c r="B313" s="295" t="str">
        <f>IFERROR(VLOOKUP($C313,Списки!$A$1:$C$4003,2,0),"")</f>
        <v/>
      </c>
      <c r="C313" s="323"/>
      <c r="D313" s="324" t="str">
        <f>IFERROR(VLOOKUP($C313,Списки!$A$1:$C$4003,3,0),"")</f>
        <v/>
      </c>
      <c r="E313" s="145"/>
      <c r="F313" s="92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  <c r="AA313" s="124"/>
      <c r="AB313" s="124"/>
      <c r="AC313" s="124"/>
      <c r="AD313" s="124"/>
      <c r="AE313" s="124"/>
      <c r="AF313" s="124"/>
      <c r="AG313" s="124"/>
      <c r="AH313" s="124"/>
      <c r="AI313" s="124"/>
      <c r="AJ313" s="125"/>
      <c r="AK313" s="321">
        <f ca="1">SUMIF($F313:$AJ316,"Р",$F314:$AJ314)</f>
        <v>0</v>
      </c>
      <c r="AL313" s="279">
        <f ca="1">SUMIF($F315:$AJ316,"НУ",$F316:$AJ316)</f>
        <v>0</v>
      </c>
      <c r="AM313" s="305">
        <f ca="1">SUMIF(F313:AJ316,"РВ",F314:AJ314)</f>
        <v>0</v>
      </c>
      <c r="AN313" s="308">
        <f ca="1">AK313+AL313+AM313</f>
        <v>0</v>
      </c>
      <c r="AO313" s="310">
        <f t="shared" ref="AO313" si="132">COUNTIF($F313:$AJ316,"=Р")</f>
        <v>0</v>
      </c>
      <c r="AP313" s="311">
        <f>COUNTIF($F313:$AJ316,"=ВВ")</f>
        <v>0</v>
      </c>
      <c r="AQ313" s="311">
        <f>COUNTIF($F313:$AJ316,"=В")</f>
        <v>0</v>
      </c>
      <c r="AR313" s="241">
        <f>COUNTIF($F313:$AJ316,"=НА")</f>
        <v>0</v>
      </c>
      <c r="AS313" s="241">
        <f>COUNTIF(F313:AJ316,"=ТН")</f>
        <v>0</v>
      </c>
      <c r="AT313" s="241">
        <f>COUNTIF($F313:$AJ316,"=ВД")</f>
        <v>0</v>
      </c>
      <c r="AU313" s="241">
        <f>COUNTIF($F313:$AJ316,"=ВП")</f>
        <v>0</v>
      </c>
      <c r="AV313" s="241">
        <f>COUNTIF($F313:$AJ316,"=ДД")</f>
        <v>0</v>
      </c>
      <c r="AW313" s="241">
        <f>COUNTIF($F313:$AJ316,"=П")</f>
        <v>0</v>
      </c>
      <c r="AX313" s="241">
        <f>COUNTIF($F313:$AJ316,"=ПР")</f>
        <v>0</v>
      </c>
      <c r="AY313" s="316">
        <f>COUNTIF($F313:$AJ316,"=І")</f>
        <v>0</v>
      </c>
      <c r="AZ313" s="316">
        <f>COUNTIF($F313:$AJ316,"=НЗ")</f>
        <v>0</v>
      </c>
      <c r="BA313" s="318" t="str">
        <f>IF(C313&gt;1,Графік!$P$36,"")</f>
        <v/>
      </c>
    </row>
    <row r="314" spans="1:53" ht="12.75" hidden="1" customHeight="1" x14ac:dyDescent="0.2">
      <c r="A314" s="293"/>
      <c r="B314" s="296"/>
      <c r="C314" s="299"/>
      <c r="D314" s="325"/>
      <c r="E314" s="146"/>
      <c r="F314" s="96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  <c r="AA314" s="97"/>
      <c r="AB314" s="97"/>
      <c r="AC314" s="97"/>
      <c r="AD314" s="97"/>
      <c r="AE314" s="97"/>
      <c r="AF314" s="97"/>
      <c r="AG314" s="97"/>
      <c r="AH314" s="97"/>
      <c r="AI314" s="97"/>
      <c r="AJ314" s="98"/>
      <c r="AK314" s="321"/>
      <c r="AL314" s="279"/>
      <c r="AM314" s="305"/>
      <c r="AN314" s="308"/>
      <c r="AO314" s="311"/>
      <c r="AP314" s="311"/>
      <c r="AQ314" s="311"/>
      <c r="AR314" s="241"/>
      <c r="AS314" s="241"/>
      <c r="AT314" s="241"/>
      <c r="AU314" s="241"/>
      <c r="AV314" s="241"/>
      <c r="AW314" s="241"/>
      <c r="AX314" s="241"/>
      <c r="AY314" s="316"/>
      <c r="AZ314" s="316"/>
      <c r="BA314" s="319"/>
    </row>
    <row r="315" spans="1:53" ht="12.75" hidden="1" customHeight="1" x14ac:dyDescent="0.2">
      <c r="A315" s="293"/>
      <c r="B315" s="296"/>
      <c r="C315" s="299"/>
      <c r="D315" s="325"/>
      <c r="E315" s="146"/>
      <c r="F315" s="100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  <c r="AA315" s="101"/>
      <c r="AB315" s="101"/>
      <c r="AC315" s="101"/>
      <c r="AD315" s="101"/>
      <c r="AE315" s="101"/>
      <c r="AF315" s="101"/>
      <c r="AG315" s="101"/>
      <c r="AH315" s="101" t="str">
        <f t="shared" si="121"/>
        <v/>
      </c>
      <c r="AI315" s="101" t="str">
        <f t="shared" si="121"/>
        <v/>
      </c>
      <c r="AJ315" s="130" t="str">
        <f t="shared" si="121"/>
        <v/>
      </c>
      <c r="AK315" s="321"/>
      <c r="AL315" s="279"/>
      <c r="AM315" s="305"/>
      <c r="AN315" s="308"/>
      <c r="AO315" s="311"/>
      <c r="AP315" s="311"/>
      <c r="AQ315" s="311"/>
      <c r="AR315" s="241"/>
      <c r="AS315" s="241"/>
      <c r="AT315" s="241"/>
      <c r="AU315" s="241"/>
      <c r="AV315" s="241"/>
      <c r="AW315" s="241"/>
      <c r="AX315" s="241"/>
      <c r="AY315" s="316"/>
      <c r="AZ315" s="316"/>
      <c r="BA315" s="319"/>
    </row>
    <row r="316" spans="1:53" ht="13.5" hidden="1" customHeight="1" thickBot="1" x14ac:dyDescent="0.25">
      <c r="A316" s="294"/>
      <c r="B316" s="297"/>
      <c r="C316" s="300"/>
      <c r="D316" s="326"/>
      <c r="E316" s="147"/>
      <c r="F316" s="105"/>
      <c r="G316" s="106"/>
      <c r="H316" s="106"/>
      <c r="I316" s="106"/>
      <c r="J316" s="106"/>
      <c r="K316" s="106"/>
      <c r="L316" s="106"/>
      <c r="M316" s="106"/>
      <c r="N316" s="106"/>
      <c r="O316" s="106"/>
      <c r="P316" s="106"/>
      <c r="Q316" s="106"/>
      <c r="R316" s="106"/>
      <c r="S316" s="106"/>
      <c r="T316" s="106"/>
      <c r="U316" s="106"/>
      <c r="V316" s="106"/>
      <c r="W316" s="106"/>
      <c r="X316" s="106"/>
      <c r="Y316" s="106"/>
      <c r="Z316" s="106"/>
      <c r="AA316" s="106"/>
      <c r="AB316" s="106"/>
      <c r="AC316" s="106"/>
      <c r="AD316" s="106"/>
      <c r="AE316" s="106"/>
      <c r="AF316" s="106"/>
      <c r="AG316" s="106"/>
      <c r="AH316" s="106"/>
      <c r="AI316" s="106"/>
      <c r="AJ316" s="107"/>
      <c r="AK316" s="322"/>
      <c r="AL316" s="280"/>
      <c r="AM316" s="306"/>
      <c r="AN316" s="309"/>
      <c r="AO316" s="312"/>
      <c r="AP316" s="312"/>
      <c r="AQ316" s="312"/>
      <c r="AR316" s="242"/>
      <c r="AS316" s="242"/>
      <c r="AT316" s="242"/>
      <c r="AU316" s="242"/>
      <c r="AV316" s="242"/>
      <c r="AW316" s="242"/>
      <c r="AX316" s="242"/>
      <c r="AY316" s="317"/>
      <c r="AZ316" s="317"/>
      <c r="BA316" s="320"/>
    </row>
    <row r="317" spans="1:53" ht="12.75" hidden="1" customHeight="1" x14ac:dyDescent="0.2">
      <c r="A317" s="292">
        <v>78</v>
      </c>
      <c r="B317" s="295" t="str">
        <f>IFERROR(VLOOKUP($C317,Списки!$A$1:$C$4003,2,0),"")</f>
        <v/>
      </c>
      <c r="C317" s="323"/>
      <c r="D317" s="324" t="str">
        <f>IFERROR(VLOOKUP($C317,Списки!$A$1:$C$4003,3,0),"")</f>
        <v/>
      </c>
      <c r="E317" s="145"/>
      <c r="F317" s="92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  <c r="AA317" s="124"/>
      <c r="AB317" s="124"/>
      <c r="AC317" s="124"/>
      <c r="AD317" s="124"/>
      <c r="AE317" s="124"/>
      <c r="AF317" s="124"/>
      <c r="AG317" s="124"/>
      <c r="AH317" s="124"/>
      <c r="AI317" s="124"/>
      <c r="AJ317" s="125"/>
      <c r="AK317" s="321">
        <f ca="1">SUMIF($F317:$AJ320,"Р",$F318:$AJ318)</f>
        <v>0</v>
      </c>
      <c r="AL317" s="279">
        <f ca="1">SUMIF($F319:$AJ320,"НУ",$F320:$AJ320)</f>
        <v>0</v>
      </c>
      <c r="AM317" s="305">
        <f ca="1">SUMIF(F317:AJ320,"РВ",F318:AJ318)</f>
        <v>0</v>
      </c>
      <c r="AN317" s="308">
        <f ca="1">AK317+AL317+AM317</f>
        <v>0</v>
      </c>
      <c r="AO317" s="310">
        <f t="shared" ref="AO317" si="133">COUNTIF($F317:$AJ320,"=Р")</f>
        <v>0</v>
      </c>
      <c r="AP317" s="311">
        <f>COUNTIF($F317:$AJ320,"=ВВ")</f>
        <v>0</v>
      </c>
      <c r="AQ317" s="311">
        <f>COUNTIF($F317:$AJ320,"=В")</f>
        <v>0</v>
      </c>
      <c r="AR317" s="241">
        <f>COUNTIF($F317:$AJ320,"=НА")</f>
        <v>0</v>
      </c>
      <c r="AS317" s="241">
        <f>COUNTIF(F317:AJ320,"=ТН")</f>
        <v>0</v>
      </c>
      <c r="AT317" s="241">
        <f>COUNTIF($F317:$AJ320,"=ВД")</f>
        <v>0</v>
      </c>
      <c r="AU317" s="241">
        <f>COUNTIF($F317:$AJ320,"=ВП")</f>
        <v>0</v>
      </c>
      <c r="AV317" s="241">
        <f>COUNTIF($F317:$AJ320,"=ДД")</f>
        <v>0</v>
      </c>
      <c r="AW317" s="241">
        <f>COUNTIF($F317:$AJ320,"=П")</f>
        <v>0</v>
      </c>
      <c r="AX317" s="241">
        <f>COUNTIF($F317:$AJ320,"=ПР")</f>
        <v>0</v>
      </c>
      <c r="AY317" s="316">
        <f>COUNTIF($F317:$AJ320,"=І")</f>
        <v>0</v>
      </c>
      <c r="AZ317" s="316">
        <f>COUNTIF($F317:$AJ320,"=НЗ")</f>
        <v>0</v>
      </c>
      <c r="BA317" s="318" t="str">
        <f>IF(C317&gt;1,Графік!$P$36,"")</f>
        <v/>
      </c>
    </row>
    <row r="318" spans="1:53" ht="12.75" hidden="1" customHeight="1" x14ac:dyDescent="0.2">
      <c r="A318" s="293"/>
      <c r="B318" s="296"/>
      <c r="C318" s="299"/>
      <c r="D318" s="325"/>
      <c r="E318" s="146"/>
      <c r="F318" s="96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  <c r="AA318" s="97"/>
      <c r="AB318" s="97"/>
      <c r="AC318" s="97"/>
      <c r="AD318" s="97"/>
      <c r="AE318" s="97"/>
      <c r="AF318" s="97"/>
      <c r="AG318" s="97"/>
      <c r="AH318" s="97"/>
      <c r="AI318" s="97"/>
      <c r="AJ318" s="98"/>
      <c r="AK318" s="321"/>
      <c r="AL318" s="279"/>
      <c r="AM318" s="305"/>
      <c r="AN318" s="308"/>
      <c r="AO318" s="311"/>
      <c r="AP318" s="311"/>
      <c r="AQ318" s="311"/>
      <c r="AR318" s="241"/>
      <c r="AS318" s="241"/>
      <c r="AT318" s="241"/>
      <c r="AU318" s="241"/>
      <c r="AV318" s="241"/>
      <c r="AW318" s="241"/>
      <c r="AX318" s="241"/>
      <c r="AY318" s="316"/>
      <c r="AZ318" s="316"/>
      <c r="BA318" s="319"/>
    </row>
    <row r="319" spans="1:53" ht="12.75" hidden="1" customHeight="1" x14ac:dyDescent="0.2">
      <c r="A319" s="293"/>
      <c r="B319" s="296"/>
      <c r="C319" s="299"/>
      <c r="D319" s="325"/>
      <c r="E319" s="146"/>
      <c r="F319" s="100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  <c r="AA319" s="101"/>
      <c r="AB319" s="101"/>
      <c r="AC319" s="101"/>
      <c r="AD319" s="101"/>
      <c r="AE319" s="101"/>
      <c r="AF319" s="101"/>
      <c r="AG319" s="101"/>
      <c r="AH319" s="101" t="str">
        <f t="shared" si="121"/>
        <v/>
      </c>
      <c r="AI319" s="101" t="str">
        <f t="shared" si="121"/>
        <v/>
      </c>
      <c r="AJ319" s="130" t="str">
        <f t="shared" si="121"/>
        <v/>
      </c>
      <c r="AK319" s="321"/>
      <c r="AL319" s="279"/>
      <c r="AM319" s="305"/>
      <c r="AN319" s="308"/>
      <c r="AO319" s="311"/>
      <c r="AP319" s="311"/>
      <c r="AQ319" s="311"/>
      <c r="AR319" s="241"/>
      <c r="AS319" s="241"/>
      <c r="AT319" s="241"/>
      <c r="AU319" s="241"/>
      <c r="AV319" s="241"/>
      <c r="AW319" s="241"/>
      <c r="AX319" s="241"/>
      <c r="AY319" s="316"/>
      <c r="AZ319" s="316"/>
      <c r="BA319" s="319"/>
    </row>
    <row r="320" spans="1:53" ht="13.5" hidden="1" customHeight="1" thickBot="1" x14ac:dyDescent="0.25">
      <c r="A320" s="294"/>
      <c r="B320" s="297"/>
      <c r="C320" s="300"/>
      <c r="D320" s="326"/>
      <c r="E320" s="147"/>
      <c r="F320" s="105"/>
      <c r="G320" s="106"/>
      <c r="H320" s="106"/>
      <c r="I320" s="106"/>
      <c r="J320" s="106"/>
      <c r="K320" s="106"/>
      <c r="L320" s="106"/>
      <c r="M320" s="106"/>
      <c r="N320" s="106"/>
      <c r="O320" s="106"/>
      <c r="P320" s="106"/>
      <c r="Q320" s="106"/>
      <c r="R320" s="106"/>
      <c r="S320" s="106"/>
      <c r="T320" s="106"/>
      <c r="U320" s="106"/>
      <c r="V320" s="106"/>
      <c r="W320" s="106"/>
      <c r="X320" s="106"/>
      <c r="Y320" s="106"/>
      <c r="Z320" s="106"/>
      <c r="AA320" s="106"/>
      <c r="AB320" s="106"/>
      <c r="AC320" s="106"/>
      <c r="AD320" s="106"/>
      <c r="AE320" s="106"/>
      <c r="AF320" s="106"/>
      <c r="AG320" s="106"/>
      <c r="AH320" s="106"/>
      <c r="AI320" s="106"/>
      <c r="AJ320" s="107"/>
      <c r="AK320" s="322"/>
      <c r="AL320" s="280"/>
      <c r="AM320" s="306"/>
      <c r="AN320" s="309"/>
      <c r="AO320" s="312"/>
      <c r="AP320" s="312"/>
      <c r="AQ320" s="312"/>
      <c r="AR320" s="242"/>
      <c r="AS320" s="242"/>
      <c r="AT320" s="242"/>
      <c r="AU320" s="242"/>
      <c r="AV320" s="242"/>
      <c r="AW320" s="242"/>
      <c r="AX320" s="242"/>
      <c r="AY320" s="317"/>
      <c r="AZ320" s="317"/>
      <c r="BA320" s="320"/>
    </row>
    <row r="321" spans="1:53" ht="12.75" hidden="1" customHeight="1" x14ac:dyDescent="0.2">
      <c r="A321" s="292">
        <v>79</v>
      </c>
      <c r="B321" s="295" t="str">
        <f>IFERROR(VLOOKUP($C321,Списки!$A$1:$C$4003,2,0),"")</f>
        <v/>
      </c>
      <c r="C321" s="323"/>
      <c r="D321" s="324" t="str">
        <f>IFERROR(VLOOKUP($C321,Списки!$A$1:$C$4003,3,0),"")</f>
        <v/>
      </c>
      <c r="E321" s="145"/>
      <c r="F321" s="92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  <c r="AA321" s="124"/>
      <c r="AB321" s="124"/>
      <c r="AC321" s="124"/>
      <c r="AD321" s="124"/>
      <c r="AE321" s="124"/>
      <c r="AF321" s="124"/>
      <c r="AG321" s="124"/>
      <c r="AH321" s="124"/>
      <c r="AI321" s="124"/>
      <c r="AJ321" s="125"/>
      <c r="AK321" s="321">
        <f ca="1">SUMIF($F321:$AJ324,"Р",$F322:$AJ322)</f>
        <v>0</v>
      </c>
      <c r="AL321" s="279">
        <f ca="1">SUMIF($F323:$AJ324,"НУ",$F324:$AJ324)</f>
        <v>0</v>
      </c>
      <c r="AM321" s="305">
        <f ca="1">SUMIF(F321:AJ324,"РВ",F322:AJ322)</f>
        <v>0</v>
      </c>
      <c r="AN321" s="308">
        <f ca="1">AK321+AL321+AM321</f>
        <v>0</v>
      </c>
      <c r="AO321" s="310">
        <f t="shared" ref="AO321" si="134">COUNTIF($F321:$AJ324,"=Р")</f>
        <v>0</v>
      </c>
      <c r="AP321" s="311">
        <f>COUNTIF($F321:$AJ324,"=ВВ")</f>
        <v>0</v>
      </c>
      <c r="AQ321" s="311">
        <f>COUNTIF($F321:$AJ324,"=В")</f>
        <v>0</v>
      </c>
      <c r="AR321" s="241">
        <f>COUNTIF($F321:$AJ324,"=НА")</f>
        <v>0</v>
      </c>
      <c r="AS321" s="241">
        <f>COUNTIF(F321:AJ324,"=ТН")</f>
        <v>0</v>
      </c>
      <c r="AT321" s="241">
        <f>COUNTIF($F321:$AJ324,"=ВД")</f>
        <v>0</v>
      </c>
      <c r="AU321" s="241">
        <f>COUNTIF($F321:$AJ324,"=ВП")</f>
        <v>0</v>
      </c>
      <c r="AV321" s="241">
        <f>COUNTIF($F321:$AJ324,"=ДД")</f>
        <v>0</v>
      </c>
      <c r="AW321" s="241">
        <f>COUNTIF($F321:$AJ324,"=П")</f>
        <v>0</v>
      </c>
      <c r="AX321" s="241">
        <f>COUNTIF($F321:$AJ324,"=ПР")</f>
        <v>0</v>
      </c>
      <c r="AY321" s="316">
        <f>COUNTIF($F321:$AJ324,"=І")</f>
        <v>0</v>
      </c>
      <c r="AZ321" s="316">
        <f>COUNTIF($F321:$AJ324,"=НЗ")</f>
        <v>0</v>
      </c>
      <c r="BA321" s="318" t="str">
        <f>IF(C321&gt;1,Графік!$P$36,"")</f>
        <v/>
      </c>
    </row>
    <row r="322" spans="1:53" ht="15.75" hidden="1" customHeight="1" x14ac:dyDescent="0.2">
      <c r="A322" s="293"/>
      <c r="B322" s="296"/>
      <c r="C322" s="299"/>
      <c r="D322" s="325"/>
      <c r="E322" s="146"/>
      <c r="F322" s="96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  <c r="AA322" s="97"/>
      <c r="AB322" s="97"/>
      <c r="AC322" s="97"/>
      <c r="AD322" s="97"/>
      <c r="AE322" s="97"/>
      <c r="AF322" s="97"/>
      <c r="AG322" s="97"/>
      <c r="AH322" s="97"/>
      <c r="AI322" s="97"/>
      <c r="AJ322" s="98"/>
      <c r="AK322" s="321"/>
      <c r="AL322" s="279"/>
      <c r="AM322" s="305"/>
      <c r="AN322" s="308"/>
      <c r="AO322" s="311"/>
      <c r="AP322" s="311"/>
      <c r="AQ322" s="311"/>
      <c r="AR322" s="241"/>
      <c r="AS322" s="241"/>
      <c r="AT322" s="241"/>
      <c r="AU322" s="241"/>
      <c r="AV322" s="241"/>
      <c r="AW322" s="241"/>
      <c r="AX322" s="241"/>
      <c r="AY322" s="316"/>
      <c r="AZ322" s="316"/>
      <c r="BA322" s="319"/>
    </row>
    <row r="323" spans="1:53" ht="12.75" hidden="1" customHeight="1" x14ac:dyDescent="0.2">
      <c r="A323" s="293"/>
      <c r="B323" s="296"/>
      <c r="C323" s="299"/>
      <c r="D323" s="325"/>
      <c r="E323" s="146"/>
      <c r="F323" s="100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  <c r="AA323" s="101"/>
      <c r="AB323" s="101"/>
      <c r="AC323" s="101"/>
      <c r="AD323" s="101"/>
      <c r="AE323" s="101"/>
      <c r="AF323" s="101"/>
      <c r="AG323" s="101"/>
      <c r="AH323" s="101" t="str">
        <f t="shared" si="121"/>
        <v/>
      </c>
      <c r="AI323" s="101" t="str">
        <f t="shared" si="121"/>
        <v/>
      </c>
      <c r="AJ323" s="130" t="str">
        <f t="shared" si="121"/>
        <v/>
      </c>
      <c r="AK323" s="321"/>
      <c r="AL323" s="279"/>
      <c r="AM323" s="305"/>
      <c r="AN323" s="308"/>
      <c r="AO323" s="311"/>
      <c r="AP323" s="311"/>
      <c r="AQ323" s="311"/>
      <c r="AR323" s="241"/>
      <c r="AS323" s="241"/>
      <c r="AT323" s="241"/>
      <c r="AU323" s="241"/>
      <c r="AV323" s="241"/>
      <c r="AW323" s="241"/>
      <c r="AX323" s="241"/>
      <c r="AY323" s="316"/>
      <c r="AZ323" s="316"/>
      <c r="BA323" s="319"/>
    </row>
    <row r="324" spans="1:53" ht="13.5" hidden="1" customHeight="1" thickBot="1" x14ac:dyDescent="0.25">
      <c r="A324" s="294"/>
      <c r="B324" s="297"/>
      <c r="C324" s="300"/>
      <c r="D324" s="326"/>
      <c r="E324" s="147"/>
      <c r="F324" s="105"/>
      <c r="G324" s="106"/>
      <c r="H324" s="106"/>
      <c r="I324" s="106"/>
      <c r="J324" s="106"/>
      <c r="K324" s="106"/>
      <c r="L324" s="106"/>
      <c r="M324" s="106"/>
      <c r="N324" s="106"/>
      <c r="O324" s="106"/>
      <c r="P324" s="106"/>
      <c r="Q324" s="106"/>
      <c r="R324" s="106"/>
      <c r="S324" s="106"/>
      <c r="T324" s="106"/>
      <c r="U324" s="106"/>
      <c r="V324" s="106"/>
      <c r="W324" s="106"/>
      <c r="X324" s="106"/>
      <c r="Y324" s="106"/>
      <c r="Z324" s="106"/>
      <c r="AA324" s="106"/>
      <c r="AB324" s="106"/>
      <c r="AC324" s="106"/>
      <c r="AD324" s="106"/>
      <c r="AE324" s="106"/>
      <c r="AF324" s="106"/>
      <c r="AG324" s="106"/>
      <c r="AH324" s="106"/>
      <c r="AI324" s="106"/>
      <c r="AJ324" s="107"/>
      <c r="AK324" s="322"/>
      <c r="AL324" s="280"/>
      <c r="AM324" s="306"/>
      <c r="AN324" s="309"/>
      <c r="AO324" s="312"/>
      <c r="AP324" s="312"/>
      <c r="AQ324" s="312"/>
      <c r="AR324" s="242"/>
      <c r="AS324" s="242"/>
      <c r="AT324" s="242"/>
      <c r="AU324" s="242"/>
      <c r="AV324" s="242"/>
      <c r="AW324" s="242"/>
      <c r="AX324" s="242"/>
      <c r="AY324" s="317"/>
      <c r="AZ324" s="317"/>
      <c r="BA324" s="320"/>
    </row>
    <row r="325" spans="1:53" ht="12.75" hidden="1" customHeight="1" x14ac:dyDescent="0.2">
      <c r="A325" s="292">
        <v>80</v>
      </c>
      <c r="B325" s="295" t="str">
        <f>IFERROR(VLOOKUP($C325,Списки!$A$1:$C$4003,2,0),"")</f>
        <v/>
      </c>
      <c r="C325" s="323"/>
      <c r="D325" s="324" t="str">
        <f>IFERROR(VLOOKUP($C325,Списки!$A$1:$C$4003,3,0),"")</f>
        <v/>
      </c>
      <c r="E325" s="145"/>
      <c r="F325" s="92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  <c r="AA325" s="124"/>
      <c r="AB325" s="124"/>
      <c r="AC325" s="124"/>
      <c r="AD325" s="124"/>
      <c r="AE325" s="124"/>
      <c r="AF325" s="124"/>
      <c r="AG325" s="124"/>
      <c r="AH325" s="124"/>
      <c r="AI325" s="124"/>
      <c r="AJ325" s="125"/>
      <c r="AK325" s="321">
        <f ca="1">SUMIF($F325:$AJ328,"Р",$F326:$AJ326)</f>
        <v>0</v>
      </c>
      <c r="AL325" s="279">
        <f ca="1">SUMIF($F327:$AJ328,"НУ",$F328:$AJ328)</f>
        <v>0</v>
      </c>
      <c r="AM325" s="305">
        <f ca="1">SUMIF(F325:AJ328,"РВ",F326:AJ326)</f>
        <v>0</v>
      </c>
      <c r="AN325" s="308">
        <f ca="1">AK325+AL325+AM325</f>
        <v>0</v>
      </c>
      <c r="AO325" s="310">
        <f t="shared" ref="AO325" si="135">COUNTIF($F325:$AJ328,"=Р")</f>
        <v>0</v>
      </c>
      <c r="AP325" s="311">
        <f>COUNTIF($F325:$AJ328,"=ВВ")</f>
        <v>0</v>
      </c>
      <c r="AQ325" s="311">
        <f>COUNTIF($F325:$AJ328,"=В")</f>
        <v>0</v>
      </c>
      <c r="AR325" s="241">
        <f>COUNTIF($F325:$AJ328,"=НА")</f>
        <v>0</v>
      </c>
      <c r="AS325" s="241">
        <f>COUNTIF(F325:AJ328,"=ТН")</f>
        <v>0</v>
      </c>
      <c r="AT325" s="241">
        <f>COUNTIF($F325:$AJ328,"=ВД")</f>
        <v>0</v>
      </c>
      <c r="AU325" s="241">
        <f>COUNTIF($F325:$AJ328,"=ВП")</f>
        <v>0</v>
      </c>
      <c r="AV325" s="241">
        <f>COUNTIF($F325:$AJ328,"=ДД")</f>
        <v>0</v>
      </c>
      <c r="AW325" s="241">
        <f>COUNTIF($F325:$AJ328,"=П")</f>
        <v>0</v>
      </c>
      <c r="AX325" s="241">
        <f>COUNTIF($F325:$AJ328,"=ПР")</f>
        <v>0</v>
      </c>
      <c r="AY325" s="316">
        <f>COUNTIF($F325:$AJ328,"=І")</f>
        <v>0</v>
      </c>
      <c r="AZ325" s="316">
        <f>COUNTIF($F325:$AJ328,"=НЗ")</f>
        <v>0</v>
      </c>
      <c r="BA325" s="318" t="str">
        <f>IF(C325&gt;1,Графік!$P$36,"")</f>
        <v/>
      </c>
    </row>
    <row r="326" spans="1:53" ht="12.75" hidden="1" customHeight="1" x14ac:dyDescent="0.2">
      <c r="A326" s="293"/>
      <c r="B326" s="296"/>
      <c r="C326" s="299"/>
      <c r="D326" s="325"/>
      <c r="E326" s="146"/>
      <c r="F326" s="96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  <c r="Z326" s="97"/>
      <c r="AA326" s="97"/>
      <c r="AB326" s="97"/>
      <c r="AC326" s="97"/>
      <c r="AD326" s="97"/>
      <c r="AE326" s="97"/>
      <c r="AF326" s="97"/>
      <c r="AG326" s="97"/>
      <c r="AH326" s="97"/>
      <c r="AI326" s="97"/>
      <c r="AJ326" s="98"/>
      <c r="AK326" s="321"/>
      <c r="AL326" s="279"/>
      <c r="AM326" s="305"/>
      <c r="AN326" s="308"/>
      <c r="AO326" s="311"/>
      <c r="AP326" s="311"/>
      <c r="AQ326" s="311"/>
      <c r="AR326" s="241"/>
      <c r="AS326" s="241"/>
      <c r="AT326" s="241"/>
      <c r="AU326" s="241"/>
      <c r="AV326" s="241"/>
      <c r="AW326" s="241"/>
      <c r="AX326" s="241"/>
      <c r="AY326" s="316"/>
      <c r="AZ326" s="316"/>
      <c r="BA326" s="319"/>
    </row>
    <row r="327" spans="1:53" ht="12.75" hidden="1" customHeight="1" x14ac:dyDescent="0.2">
      <c r="A327" s="293"/>
      <c r="B327" s="296"/>
      <c r="C327" s="299"/>
      <c r="D327" s="325"/>
      <c r="E327" s="146"/>
      <c r="F327" s="100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  <c r="AA327" s="101"/>
      <c r="AB327" s="101"/>
      <c r="AC327" s="101"/>
      <c r="AD327" s="101"/>
      <c r="AE327" s="101"/>
      <c r="AF327" s="101"/>
      <c r="AG327" s="101"/>
      <c r="AH327" s="101" t="str">
        <f t="shared" si="121"/>
        <v/>
      </c>
      <c r="AI327" s="101" t="str">
        <f t="shared" si="121"/>
        <v/>
      </c>
      <c r="AJ327" s="130" t="str">
        <f t="shared" si="121"/>
        <v/>
      </c>
      <c r="AK327" s="321"/>
      <c r="AL327" s="279"/>
      <c r="AM327" s="305"/>
      <c r="AN327" s="308"/>
      <c r="AO327" s="311"/>
      <c r="AP327" s="311"/>
      <c r="AQ327" s="311"/>
      <c r="AR327" s="241"/>
      <c r="AS327" s="241"/>
      <c r="AT327" s="241"/>
      <c r="AU327" s="241"/>
      <c r="AV327" s="241"/>
      <c r="AW327" s="241"/>
      <c r="AX327" s="241"/>
      <c r="AY327" s="316"/>
      <c r="AZ327" s="316"/>
      <c r="BA327" s="319"/>
    </row>
    <row r="328" spans="1:53" ht="13.5" hidden="1" customHeight="1" thickBot="1" x14ac:dyDescent="0.25">
      <c r="A328" s="294"/>
      <c r="B328" s="297"/>
      <c r="C328" s="300"/>
      <c r="D328" s="326"/>
      <c r="E328" s="147"/>
      <c r="F328" s="105"/>
      <c r="G328" s="106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06"/>
      <c r="S328" s="106"/>
      <c r="T328" s="106"/>
      <c r="U328" s="106"/>
      <c r="V328" s="106"/>
      <c r="W328" s="106"/>
      <c r="X328" s="106"/>
      <c r="Y328" s="106"/>
      <c r="Z328" s="106"/>
      <c r="AA328" s="106"/>
      <c r="AB328" s="106"/>
      <c r="AC328" s="106"/>
      <c r="AD328" s="106"/>
      <c r="AE328" s="106"/>
      <c r="AF328" s="106"/>
      <c r="AG328" s="106"/>
      <c r="AH328" s="106"/>
      <c r="AI328" s="106"/>
      <c r="AJ328" s="107"/>
      <c r="AK328" s="322"/>
      <c r="AL328" s="280"/>
      <c r="AM328" s="306"/>
      <c r="AN328" s="309"/>
      <c r="AO328" s="312"/>
      <c r="AP328" s="312"/>
      <c r="AQ328" s="312"/>
      <c r="AR328" s="242"/>
      <c r="AS328" s="242"/>
      <c r="AT328" s="242"/>
      <c r="AU328" s="242"/>
      <c r="AV328" s="242"/>
      <c r="AW328" s="242"/>
      <c r="AX328" s="242"/>
      <c r="AY328" s="317"/>
      <c r="AZ328" s="317"/>
      <c r="BA328" s="320"/>
    </row>
    <row r="329" spans="1:53" ht="12.75" hidden="1" customHeight="1" x14ac:dyDescent="0.2">
      <c r="A329" s="376">
        <v>81</v>
      </c>
      <c r="B329" s="369" t="str">
        <f>IFERROR(VLOOKUP($C329,Списки!$A$1:$C$4003,2,0),"")</f>
        <v/>
      </c>
      <c r="C329" s="366"/>
      <c r="D329" s="369" t="str">
        <f>IFERROR(VLOOKUP($C329,Списки!$A$1:$C$4003,3,0),"")</f>
        <v/>
      </c>
      <c r="E329" s="145"/>
      <c r="F329" s="92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  <c r="AA329" s="124"/>
      <c r="AB329" s="124"/>
      <c r="AC329" s="124"/>
      <c r="AD329" s="124"/>
      <c r="AE329" s="124"/>
      <c r="AF329" s="124"/>
      <c r="AG329" s="124"/>
      <c r="AH329" s="124"/>
      <c r="AI329" s="124"/>
      <c r="AJ329" s="125"/>
      <c r="AK329" s="372">
        <f ca="1">SUMIF($F329:$AJ332,"Р",$F330:$AJ330)</f>
        <v>0</v>
      </c>
      <c r="AL329" s="373">
        <f ca="1">SUMIF($F331:$AJ332,"НУ",$F332:$AJ332)</f>
        <v>0</v>
      </c>
      <c r="AM329" s="379">
        <f ca="1">SUMIF(F329:AJ332,"РВ",F330:AJ330)</f>
        <v>0</v>
      </c>
      <c r="AN329" s="308">
        <f ca="1">AK329+AL329+AM329</f>
        <v>0</v>
      </c>
      <c r="AO329" s="310">
        <f t="shared" ref="AO329" si="136">COUNTIF($F329:$AJ332,"=Р")</f>
        <v>0</v>
      </c>
      <c r="AP329" s="240">
        <f>COUNTIF($F329:$AJ332,"=ВВ")</f>
        <v>0</v>
      </c>
      <c r="AQ329" s="240">
        <f>COUNTIF($F329:$AJ332,"=В")</f>
        <v>0</v>
      </c>
      <c r="AR329" s="240">
        <f>COUNTIF($F329:$AJ332,"=НА")</f>
        <v>0</v>
      </c>
      <c r="AS329" s="240">
        <f>COUNTIF(F329:AJ332,"=ТН")</f>
        <v>0</v>
      </c>
      <c r="AT329" s="240">
        <f>COUNTIF($F329:$AJ332,"=ВД")</f>
        <v>0</v>
      </c>
      <c r="AU329" s="240">
        <f>COUNTIF($F329:$AJ332,"=ВП")</f>
        <v>0</v>
      </c>
      <c r="AV329" s="240">
        <f>COUNTIF($F329:$AJ332,"=ДД")</f>
        <v>0</v>
      </c>
      <c r="AW329" s="240">
        <f>COUNTIF($F329:$AJ332,"=П")</f>
        <v>0</v>
      </c>
      <c r="AX329" s="240">
        <f>COUNTIF($F329:$AJ332,"=ПР")</f>
        <v>0</v>
      </c>
      <c r="AY329" s="315">
        <f>COUNTIF($F329:$AJ332,"=І")</f>
        <v>0</v>
      </c>
      <c r="AZ329" s="376">
        <f>COUNTIF($F329:$AJ332,"=НЗ")</f>
        <v>0</v>
      </c>
      <c r="BA329" s="318" t="str">
        <f>IF(C329&gt;1,Графік!$P$36,"")</f>
        <v/>
      </c>
    </row>
    <row r="330" spans="1:53" ht="12.75" hidden="1" customHeight="1" x14ac:dyDescent="0.2">
      <c r="A330" s="377"/>
      <c r="B330" s="370"/>
      <c r="C330" s="367"/>
      <c r="D330" s="370"/>
      <c r="E330" s="146"/>
      <c r="F330" s="96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  <c r="AA330" s="97"/>
      <c r="AB330" s="97"/>
      <c r="AC330" s="97"/>
      <c r="AD330" s="97"/>
      <c r="AE330" s="97"/>
      <c r="AF330" s="97"/>
      <c r="AG330" s="97"/>
      <c r="AH330" s="97"/>
      <c r="AI330" s="97"/>
      <c r="AJ330" s="98"/>
      <c r="AK330" s="321"/>
      <c r="AL330" s="374"/>
      <c r="AM330" s="380"/>
      <c r="AN330" s="308"/>
      <c r="AO330" s="311"/>
      <c r="AP330" s="241"/>
      <c r="AQ330" s="241"/>
      <c r="AR330" s="241"/>
      <c r="AS330" s="241"/>
      <c r="AT330" s="241"/>
      <c r="AU330" s="241"/>
      <c r="AV330" s="241"/>
      <c r="AW330" s="241"/>
      <c r="AX330" s="241"/>
      <c r="AY330" s="316"/>
      <c r="AZ330" s="377"/>
      <c r="BA330" s="319"/>
    </row>
    <row r="331" spans="1:53" ht="12.75" hidden="1" customHeight="1" x14ac:dyDescent="0.2">
      <c r="A331" s="377"/>
      <c r="B331" s="370"/>
      <c r="C331" s="367"/>
      <c r="D331" s="370"/>
      <c r="E331" s="146"/>
      <c r="F331" s="100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  <c r="AA331" s="101"/>
      <c r="AB331" s="101"/>
      <c r="AC331" s="101"/>
      <c r="AD331" s="101"/>
      <c r="AE331" s="101"/>
      <c r="AF331" s="101"/>
      <c r="AG331" s="101"/>
      <c r="AH331" s="101" t="str">
        <f t="shared" si="121"/>
        <v/>
      </c>
      <c r="AI331" s="101" t="str">
        <f t="shared" si="121"/>
        <v/>
      </c>
      <c r="AJ331" s="130" t="str">
        <f t="shared" si="121"/>
        <v/>
      </c>
      <c r="AK331" s="321"/>
      <c r="AL331" s="374"/>
      <c r="AM331" s="380"/>
      <c r="AN331" s="308"/>
      <c r="AO331" s="311"/>
      <c r="AP331" s="241"/>
      <c r="AQ331" s="241"/>
      <c r="AR331" s="241"/>
      <c r="AS331" s="241"/>
      <c r="AT331" s="241"/>
      <c r="AU331" s="241"/>
      <c r="AV331" s="241"/>
      <c r="AW331" s="241"/>
      <c r="AX331" s="241"/>
      <c r="AY331" s="316"/>
      <c r="AZ331" s="377"/>
      <c r="BA331" s="319"/>
    </row>
    <row r="332" spans="1:53" ht="13.5" hidden="1" customHeight="1" thickBot="1" x14ac:dyDescent="0.25">
      <c r="A332" s="378"/>
      <c r="B332" s="371"/>
      <c r="C332" s="368"/>
      <c r="D332" s="371"/>
      <c r="E332" s="147"/>
      <c r="F332" s="105"/>
      <c r="G332" s="106"/>
      <c r="H332" s="106"/>
      <c r="I332" s="106"/>
      <c r="J332" s="106"/>
      <c r="K332" s="106"/>
      <c r="L332" s="106"/>
      <c r="M332" s="106"/>
      <c r="N332" s="106"/>
      <c r="O332" s="106"/>
      <c r="P332" s="106"/>
      <c r="Q332" s="106"/>
      <c r="R332" s="106"/>
      <c r="S332" s="106"/>
      <c r="T332" s="106"/>
      <c r="U332" s="106"/>
      <c r="V332" s="106"/>
      <c r="W332" s="106"/>
      <c r="X332" s="106"/>
      <c r="Y332" s="106"/>
      <c r="Z332" s="106"/>
      <c r="AA332" s="106"/>
      <c r="AB332" s="106"/>
      <c r="AC332" s="106"/>
      <c r="AD332" s="106"/>
      <c r="AE332" s="106"/>
      <c r="AF332" s="106"/>
      <c r="AG332" s="106"/>
      <c r="AH332" s="106"/>
      <c r="AI332" s="106"/>
      <c r="AJ332" s="107"/>
      <c r="AK332" s="322"/>
      <c r="AL332" s="375"/>
      <c r="AM332" s="381"/>
      <c r="AN332" s="309"/>
      <c r="AO332" s="312"/>
      <c r="AP332" s="242"/>
      <c r="AQ332" s="242"/>
      <c r="AR332" s="242"/>
      <c r="AS332" s="242"/>
      <c r="AT332" s="242"/>
      <c r="AU332" s="242"/>
      <c r="AV332" s="242"/>
      <c r="AW332" s="242"/>
      <c r="AX332" s="242"/>
      <c r="AY332" s="317"/>
      <c r="AZ332" s="378"/>
      <c r="BA332" s="320"/>
    </row>
    <row r="333" spans="1:53" ht="27" customHeight="1" thickBot="1" x14ac:dyDescent="0.25">
      <c r="A333" s="335" t="s">
        <v>496</v>
      </c>
      <c r="B333" s="336"/>
      <c r="C333" s="336"/>
      <c r="D333" s="336"/>
      <c r="E333" s="337"/>
      <c r="F333" s="218" t="str">
        <f>IF(COUNTIF(F$9:F$88,"Р")=0,"-",COUNTIF(F$9:F$88,"Р"))</f>
        <v>-</v>
      </c>
      <c r="G333" s="218" t="str">
        <f t="shared" ref="G333:AJ333" si="137">IF(COUNTIF(G$9:G$88,"Р")=0,"-",COUNTIF(G$9:G$88,"Р"))</f>
        <v>-</v>
      </c>
      <c r="H333" s="218" t="str">
        <f t="shared" si="137"/>
        <v>-</v>
      </c>
      <c r="I333" s="218" t="str">
        <f t="shared" si="137"/>
        <v>-</v>
      </c>
      <c r="J333" s="218" t="str">
        <f t="shared" si="137"/>
        <v>-</v>
      </c>
      <c r="K333" s="218" t="str">
        <f t="shared" si="137"/>
        <v>-</v>
      </c>
      <c r="L333" s="218" t="str">
        <f t="shared" si="137"/>
        <v>-</v>
      </c>
      <c r="M333" s="218" t="str">
        <f t="shared" si="137"/>
        <v>-</v>
      </c>
      <c r="N333" s="218" t="str">
        <f t="shared" si="137"/>
        <v>-</v>
      </c>
      <c r="O333" s="218" t="str">
        <f t="shared" si="137"/>
        <v>-</v>
      </c>
      <c r="P333" s="218" t="str">
        <f t="shared" si="137"/>
        <v>-</v>
      </c>
      <c r="Q333" s="218" t="str">
        <f t="shared" si="137"/>
        <v>-</v>
      </c>
      <c r="R333" s="218" t="str">
        <f t="shared" si="137"/>
        <v>-</v>
      </c>
      <c r="S333" s="218" t="str">
        <f t="shared" si="137"/>
        <v>-</v>
      </c>
      <c r="T333" s="218" t="str">
        <f t="shared" si="137"/>
        <v>-</v>
      </c>
      <c r="U333" s="218" t="str">
        <f t="shared" si="137"/>
        <v>-</v>
      </c>
      <c r="V333" s="218" t="str">
        <f t="shared" si="137"/>
        <v>-</v>
      </c>
      <c r="W333" s="218" t="str">
        <f t="shared" si="137"/>
        <v>-</v>
      </c>
      <c r="X333" s="218" t="str">
        <f t="shared" si="137"/>
        <v>-</v>
      </c>
      <c r="Y333" s="218" t="str">
        <f t="shared" si="137"/>
        <v>-</v>
      </c>
      <c r="Z333" s="218" t="str">
        <f t="shared" si="137"/>
        <v>-</v>
      </c>
      <c r="AA333" s="218" t="str">
        <f t="shared" si="137"/>
        <v>-</v>
      </c>
      <c r="AB333" s="218" t="str">
        <f t="shared" si="137"/>
        <v>-</v>
      </c>
      <c r="AC333" s="218" t="str">
        <f t="shared" si="137"/>
        <v>-</v>
      </c>
      <c r="AD333" s="218" t="str">
        <f t="shared" si="137"/>
        <v>-</v>
      </c>
      <c r="AE333" s="218" t="str">
        <f t="shared" si="137"/>
        <v>-</v>
      </c>
      <c r="AF333" s="218" t="str">
        <f t="shared" si="137"/>
        <v>-</v>
      </c>
      <c r="AG333" s="218" t="str">
        <f t="shared" si="137"/>
        <v>-</v>
      </c>
      <c r="AH333" s="218" t="str">
        <f t="shared" si="137"/>
        <v>-</v>
      </c>
      <c r="AI333" s="218" t="str">
        <f t="shared" si="137"/>
        <v>-</v>
      </c>
      <c r="AJ333" s="218" t="str">
        <f t="shared" si="137"/>
        <v>-</v>
      </c>
      <c r="AK333" s="229" t="str">
        <f ca="1">IF(SUM(AK$9:AK$88)&gt;0,SUM(AK$9:AK$88),"-")</f>
        <v>-</v>
      </c>
      <c r="AL333" s="219" t="str">
        <f t="shared" ref="AL333:BA333" ca="1" si="138">IF(SUM(AL$9:AL$88)&gt;0,SUM(AL$9:AL$88),"-")</f>
        <v>-</v>
      </c>
      <c r="AM333" s="219" t="str">
        <f t="shared" ca="1" si="138"/>
        <v>-</v>
      </c>
      <c r="AN333" s="230" t="str">
        <f t="shared" ca="1" si="138"/>
        <v>-</v>
      </c>
      <c r="AO333" s="220" t="str">
        <f t="shared" si="138"/>
        <v>-</v>
      </c>
      <c r="AP333" s="220" t="str">
        <f t="shared" si="138"/>
        <v>-</v>
      </c>
      <c r="AQ333" s="220" t="str">
        <f t="shared" si="138"/>
        <v>-</v>
      </c>
      <c r="AR333" s="220" t="str">
        <f t="shared" si="138"/>
        <v>-</v>
      </c>
      <c r="AS333" s="220">
        <f t="shared" si="138"/>
        <v>196</v>
      </c>
      <c r="AT333" s="220" t="str">
        <f t="shared" si="138"/>
        <v>-</v>
      </c>
      <c r="AU333" s="220" t="str">
        <f t="shared" si="138"/>
        <v>-</v>
      </c>
      <c r="AV333" s="220">
        <f t="shared" si="138"/>
        <v>364</v>
      </c>
      <c r="AW333" s="220" t="str">
        <f t="shared" si="138"/>
        <v>-</v>
      </c>
      <c r="AX333" s="220" t="str">
        <f t="shared" si="138"/>
        <v>-</v>
      </c>
      <c r="AY333" s="220" t="str">
        <f t="shared" si="138"/>
        <v>-</v>
      </c>
      <c r="AZ333" s="220" t="str">
        <f t="shared" si="138"/>
        <v>-</v>
      </c>
      <c r="BA333" s="221">
        <f t="shared" si="138"/>
        <v>3200</v>
      </c>
    </row>
    <row r="334" spans="1:53" ht="27" customHeight="1" thickBot="1" x14ac:dyDescent="0.25">
      <c r="A334" s="335" t="s">
        <v>85</v>
      </c>
      <c r="B334" s="336"/>
      <c r="C334" s="336"/>
      <c r="D334" s="336"/>
      <c r="E334" s="337"/>
      <c r="F334" s="218" t="str">
        <f>IF(COUNTIF(F$9:F$88,"РВ")=0,"-",COUNTIF(F$9:F$88,"РВ"))</f>
        <v>-</v>
      </c>
      <c r="G334" s="218" t="str">
        <f t="shared" ref="G334:AJ334" si="139">IF(COUNTIF(G$9:G$88,"РВ")=0,"-",COUNTIF(G$9:G$88,"РВ"))</f>
        <v>-</v>
      </c>
      <c r="H334" s="218" t="str">
        <f t="shared" si="139"/>
        <v>-</v>
      </c>
      <c r="I334" s="218" t="str">
        <f t="shared" si="139"/>
        <v>-</v>
      </c>
      <c r="J334" s="218" t="str">
        <f t="shared" si="139"/>
        <v>-</v>
      </c>
      <c r="K334" s="218" t="str">
        <f t="shared" si="139"/>
        <v>-</v>
      </c>
      <c r="L334" s="218" t="str">
        <f t="shared" si="139"/>
        <v>-</v>
      </c>
      <c r="M334" s="218" t="str">
        <f t="shared" si="139"/>
        <v>-</v>
      </c>
      <c r="N334" s="218" t="str">
        <f t="shared" si="139"/>
        <v>-</v>
      </c>
      <c r="O334" s="218" t="str">
        <f t="shared" si="139"/>
        <v>-</v>
      </c>
      <c r="P334" s="218" t="str">
        <f t="shared" si="139"/>
        <v>-</v>
      </c>
      <c r="Q334" s="218" t="str">
        <f t="shared" si="139"/>
        <v>-</v>
      </c>
      <c r="R334" s="218" t="str">
        <f t="shared" si="139"/>
        <v>-</v>
      </c>
      <c r="S334" s="218" t="str">
        <f t="shared" si="139"/>
        <v>-</v>
      </c>
      <c r="T334" s="218" t="str">
        <f t="shared" si="139"/>
        <v>-</v>
      </c>
      <c r="U334" s="218" t="str">
        <f t="shared" si="139"/>
        <v>-</v>
      </c>
      <c r="V334" s="218" t="str">
        <f t="shared" si="139"/>
        <v>-</v>
      </c>
      <c r="W334" s="218" t="str">
        <f t="shared" si="139"/>
        <v>-</v>
      </c>
      <c r="X334" s="218" t="str">
        <f t="shared" si="139"/>
        <v>-</v>
      </c>
      <c r="Y334" s="218" t="str">
        <f t="shared" si="139"/>
        <v>-</v>
      </c>
      <c r="Z334" s="218" t="str">
        <f t="shared" si="139"/>
        <v>-</v>
      </c>
      <c r="AA334" s="218" t="str">
        <f t="shared" si="139"/>
        <v>-</v>
      </c>
      <c r="AB334" s="218" t="str">
        <f t="shared" si="139"/>
        <v>-</v>
      </c>
      <c r="AC334" s="218" t="str">
        <f t="shared" si="139"/>
        <v>-</v>
      </c>
      <c r="AD334" s="218" t="str">
        <f t="shared" si="139"/>
        <v>-</v>
      </c>
      <c r="AE334" s="218" t="str">
        <f t="shared" si="139"/>
        <v>-</v>
      </c>
      <c r="AF334" s="218" t="str">
        <f t="shared" si="139"/>
        <v>-</v>
      </c>
      <c r="AG334" s="218" t="str">
        <f t="shared" si="139"/>
        <v>-</v>
      </c>
      <c r="AH334" s="218" t="str">
        <f t="shared" si="139"/>
        <v>-</v>
      </c>
      <c r="AI334" s="218" t="str">
        <f t="shared" si="139"/>
        <v>-</v>
      </c>
      <c r="AJ334" s="218" t="str">
        <f t="shared" si="139"/>
        <v>-</v>
      </c>
      <c r="AK334" s="231"/>
      <c r="AL334" s="231"/>
      <c r="AM334" s="231"/>
      <c r="AN334" s="231"/>
      <c r="AO334" s="231"/>
      <c r="AP334" s="231"/>
      <c r="AQ334" s="231"/>
      <c r="AR334" s="231"/>
      <c r="AS334" s="231"/>
      <c r="AT334" s="231"/>
      <c r="AU334" s="231"/>
      <c r="AV334" s="231"/>
      <c r="AW334" s="231"/>
      <c r="AX334" s="231"/>
      <c r="AY334" s="231"/>
      <c r="AZ334" s="231"/>
      <c r="BA334" s="232"/>
    </row>
    <row r="335" spans="1:53" ht="27" customHeight="1" thickBot="1" x14ac:dyDescent="0.25">
      <c r="A335" s="335" t="s">
        <v>84</v>
      </c>
      <c r="B335" s="336"/>
      <c r="C335" s="336"/>
      <c r="D335" s="336"/>
      <c r="E335" s="336"/>
      <c r="F335" s="218" t="str">
        <f>IF(COUNTIF(F$9:F$88,"НУ")=0,"-",COUNTIF(F$9:F$88,"НУ"))</f>
        <v>-</v>
      </c>
      <c r="G335" s="218" t="str">
        <f t="shared" ref="G335:AJ335" si="140">IF(COUNTIF(G$9:G$88,"НУ")=0,"-",COUNTIF(G$9:G$88,"НУ"))</f>
        <v>-</v>
      </c>
      <c r="H335" s="218" t="str">
        <f t="shared" si="140"/>
        <v>-</v>
      </c>
      <c r="I335" s="218" t="str">
        <f t="shared" si="140"/>
        <v>-</v>
      </c>
      <c r="J335" s="218" t="str">
        <f t="shared" si="140"/>
        <v>-</v>
      </c>
      <c r="K335" s="218" t="str">
        <f t="shared" si="140"/>
        <v>-</v>
      </c>
      <c r="L335" s="218" t="str">
        <f t="shared" si="140"/>
        <v>-</v>
      </c>
      <c r="M335" s="218" t="str">
        <f t="shared" si="140"/>
        <v>-</v>
      </c>
      <c r="N335" s="218" t="str">
        <f t="shared" si="140"/>
        <v>-</v>
      </c>
      <c r="O335" s="218" t="str">
        <f t="shared" si="140"/>
        <v>-</v>
      </c>
      <c r="P335" s="218" t="str">
        <f t="shared" si="140"/>
        <v>-</v>
      </c>
      <c r="Q335" s="218" t="str">
        <f t="shared" si="140"/>
        <v>-</v>
      </c>
      <c r="R335" s="218" t="str">
        <f t="shared" si="140"/>
        <v>-</v>
      </c>
      <c r="S335" s="218" t="str">
        <f t="shared" si="140"/>
        <v>-</v>
      </c>
      <c r="T335" s="218" t="str">
        <f t="shared" si="140"/>
        <v>-</v>
      </c>
      <c r="U335" s="218" t="str">
        <f t="shared" si="140"/>
        <v>-</v>
      </c>
      <c r="V335" s="218" t="str">
        <f t="shared" si="140"/>
        <v>-</v>
      </c>
      <c r="W335" s="218" t="str">
        <f t="shared" si="140"/>
        <v>-</v>
      </c>
      <c r="X335" s="218" t="str">
        <f t="shared" si="140"/>
        <v>-</v>
      </c>
      <c r="Y335" s="218" t="str">
        <f t="shared" si="140"/>
        <v>-</v>
      </c>
      <c r="Z335" s="218" t="str">
        <f t="shared" si="140"/>
        <v>-</v>
      </c>
      <c r="AA335" s="218" t="str">
        <f t="shared" si="140"/>
        <v>-</v>
      </c>
      <c r="AB335" s="218" t="str">
        <f t="shared" si="140"/>
        <v>-</v>
      </c>
      <c r="AC335" s="218" t="str">
        <f t="shared" si="140"/>
        <v>-</v>
      </c>
      <c r="AD335" s="218" t="str">
        <f t="shared" si="140"/>
        <v>-</v>
      </c>
      <c r="AE335" s="218" t="str">
        <f t="shared" si="140"/>
        <v>-</v>
      </c>
      <c r="AF335" s="218" t="str">
        <f t="shared" si="140"/>
        <v>-</v>
      </c>
      <c r="AG335" s="218" t="str">
        <f t="shared" si="140"/>
        <v>-</v>
      </c>
      <c r="AH335" s="218" t="str">
        <f t="shared" si="140"/>
        <v>-</v>
      </c>
      <c r="AI335" s="218" t="str">
        <f t="shared" si="140"/>
        <v>-</v>
      </c>
      <c r="AJ335" s="218" t="str">
        <f t="shared" si="140"/>
        <v>-</v>
      </c>
      <c r="AK335" s="231"/>
      <c r="AL335" s="231"/>
      <c r="AM335" s="231"/>
      <c r="AN335" s="231"/>
      <c r="AO335" s="231"/>
      <c r="AP335" s="231"/>
      <c r="AQ335" s="231"/>
      <c r="AR335" s="231"/>
      <c r="AS335" s="231"/>
      <c r="AT335" s="231"/>
      <c r="AU335" s="231"/>
      <c r="AV335" s="231"/>
      <c r="AW335" s="231"/>
      <c r="AX335" s="231"/>
      <c r="AY335" s="231"/>
      <c r="AZ335" s="231"/>
      <c r="BA335" s="232"/>
    </row>
    <row r="336" spans="1:53" ht="27" customHeight="1" thickBot="1" x14ac:dyDescent="0.25">
      <c r="A336" s="338" t="s">
        <v>640</v>
      </c>
      <c r="B336" s="339"/>
      <c r="C336" s="339"/>
      <c r="D336" s="339"/>
      <c r="E336" s="339"/>
      <c r="F336" s="222">
        <f>IF(COUNTIF(F$9:F$88,"ВВ"),"-",IF(COUNTIF(F$9:F$88,"НЗ")+COUNTIF(F$9:F$88,"ТН")+COUNTIF(F$9:F$88,"ПР")+COUNTIF(F$9:F$88,"П")+COUNTIF(F$9:F$88,"В")+COUNTIF(F$9:F$88,"НА")+COUNTIF(F$9:F$88,"ВД")+COUNTIF(F$9:F$88,"ВП")+COUNTIF(F$9:F$88,"ДД")+COUNTIF(F$9:F$88,"ІН")=0,"-",COUNTIF(F$9:F$88,"НЗ")+COUNTIF(F$9:F$88,"ТН")+COUNTIF(F$9:F$88,"ПР")+COUNTIF(F$9:F$88,"П")+COUNTIF(F$9:F$88,"В")+COUNTIF(F$9:F$88,"НА")+COUNTIF(F$9:F$88,"ВД")+COUNTIF(F$9:F$88,"ВП")+COUNTIF(F$9:F$88,"ДД")+COUNTIF(F$9:F$88,"ІН")))</f>
        <v>20</v>
      </c>
      <c r="G336" s="222">
        <f t="shared" ref="G336:AJ336" si="141">IF(COUNTIF(G$9:G$88,"ВВ"),"-",IF(COUNTIF(G$9:G$88,"НЗ")+COUNTIF(G$9:G$88,"ТН")+COUNTIF(G$9:G$88,"ПР")+COUNTIF(G$9:G$88,"П")+COUNTIF(G$9:G$88,"В")+COUNTIF(G$9:G$88,"НА")+COUNTIF(G$9:G$88,"ВД")+COUNTIF(G$9:G$88,"ВП")+COUNTIF(G$9:G$88,"ДД")+COUNTIF(G$9:G$88,"ІН")=0,"-",COUNTIF(G$9:G$88,"НЗ")+COUNTIF(G$9:G$88,"ТН")+COUNTIF(G$9:G$88,"ПР")+COUNTIF(G$9:G$88,"П")+COUNTIF(G$9:G$88,"В")+COUNTIF(G$9:G$88,"НА")+COUNTIF(G$9:G$88,"ВД")+COUNTIF(G$9:G$88,"ВП")+COUNTIF(G$9:G$88,"ДД")+COUNTIF(G$9:G$88,"ІН")))</f>
        <v>20</v>
      </c>
      <c r="H336" s="222">
        <f t="shared" si="141"/>
        <v>20</v>
      </c>
      <c r="I336" s="222">
        <f t="shared" si="141"/>
        <v>20</v>
      </c>
      <c r="J336" s="222">
        <f t="shared" si="141"/>
        <v>20</v>
      </c>
      <c r="K336" s="222">
        <f t="shared" si="141"/>
        <v>20</v>
      </c>
      <c r="L336" s="222">
        <f t="shared" si="141"/>
        <v>20</v>
      </c>
      <c r="M336" s="222">
        <f t="shared" si="141"/>
        <v>20</v>
      </c>
      <c r="N336" s="222">
        <f t="shared" si="141"/>
        <v>20</v>
      </c>
      <c r="O336" s="222">
        <f t="shared" si="141"/>
        <v>20</v>
      </c>
      <c r="P336" s="222">
        <f t="shared" si="141"/>
        <v>20</v>
      </c>
      <c r="Q336" s="222">
        <f t="shared" si="141"/>
        <v>20</v>
      </c>
      <c r="R336" s="222">
        <f t="shared" si="141"/>
        <v>20</v>
      </c>
      <c r="S336" s="222">
        <f t="shared" si="141"/>
        <v>20</v>
      </c>
      <c r="T336" s="222">
        <f t="shared" si="141"/>
        <v>20</v>
      </c>
      <c r="U336" s="222">
        <f t="shared" si="141"/>
        <v>20</v>
      </c>
      <c r="V336" s="222">
        <f t="shared" si="141"/>
        <v>20</v>
      </c>
      <c r="W336" s="222">
        <f t="shared" si="141"/>
        <v>20</v>
      </c>
      <c r="X336" s="222">
        <f t="shared" si="141"/>
        <v>20</v>
      </c>
      <c r="Y336" s="222">
        <f t="shared" si="141"/>
        <v>20</v>
      </c>
      <c r="Z336" s="222">
        <f t="shared" si="141"/>
        <v>20</v>
      </c>
      <c r="AA336" s="222">
        <f t="shared" si="141"/>
        <v>20</v>
      </c>
      <c r="AB336" s="222">
        <f t="shared" si="141"/>
        <v>20</v>
      </c>
      <c r="AC336" s="222">
        <f t="shared" si="141"/>
        <v>20</v>
      </c>
      <c r="AD336" s="222">
        <f t="shared" si="141"/>
        <v>20</v>
      </c>
      <c r="AE336" s="222">
        <f t="shared" si="141"/>
        <v>20</v>
      </c>
      <c r="AF336" s="222">
        <f t="shared" si="141"/>
        <v>20</v>
      </c>
      <c r="AG336" s="222">
        <f t="shared" si="141"/>
        <v>20</v>
      </c>
      <c r="AH336" s="222" t="str">
        <f t="shared" si="141"/>
        <v>-</v>
      </c>
      <c r="AI336" s="222" t="str">
        <f t="shared" si="141"/>
        <v>-</v>
      </c>
      <c r="AJ336" s="222" t="str">
        <f t="shared" si="141"/>
        <v>-</v>
      </c>
      <c r="AK336" s="223"/>
      <c r="AL336" s="223"/>
      <c r="AM336" s="223"/>
      <c r="AN336" s="223"/>
      <c r="AO336" s="223"/>
      <c r="AP336" s="223"/>
      <c r="AQ336" s="223"/>
      <c r="AR336" s="223"/>
      <c r="AS336" s="223"/>
      <c r="AT336" s="223"/>
      <c r="AU336" s="223"/>
      <c r="AV336" s="223"/>
      <c r="AW336" s="223"/>
      <c r="AX336" s="223"/>
      <c r="AY336" s="223"/>
      <c r="AZ336" s="223"/>
      <c r="BA336" s="224"/>
    </row>
    <row r="337" spans="1:53" x14ac:dyDescent="0.2">
      <c r="D337" s="65"/>
    </row>
    <row r="338" spans="1:53" x14ac:dyDescent="0.2">
      <c r="A338" s="331" t="s">
        <v>62</v>
      </c>
      <c r="B338" s="331"/>
      <c r="C338" s="331"/>
      <c r="D338" s="331"/>
      <c r="E338" s="332"/>
      <c r="F338" s="332"/>
      <c r="G338" s="332"/>
      <c r="H338" s="332"/>
      <c r="I338" s="332"/>
      <c r="J338" s="332"/>
      <c r="L338" s="329"/>
      <c r="M338" s="329"/>
      <c r="N338" s="329"/>
      <c r="P338" s="330"/>
      <c r="Q338" s="330"/>
      <c r="R338" s="330"/>
      <c r="S338" s="330"/>
      <c r="T338" s="330"/>
      <c r="U338" s="111"/>
      <c r="V338" s="111"/>
      <c r="W338" s="111"/>
      <c r="X338" s="111"/>
      <c r="Y338" s="111"/>
      <c r="Z338" s="111"/>
      <c r="AA338" s="111"/>
      <c r="AB338" s="111"/>
      <c r="AC338" s="111"/>
      <c r="AD338" s="111"/>
      <c r="AE338" s="111"/>
      <c r="AF338" s="111"/>
      <c r="AG338" s="111"/>
      <c r="AH338" s="111"/>
      <c r="AI338" s="111"/>
      <c r="AJ338" s="111"/>
      <c r="AK338" s="333"/>
      <c r="AL338" s="333"/>
      <c r="AM338" s="333"/>
      <c r="AN338" s="112"/>
      <c r="AO338" s="112"/>
    </row>
    <row r="339" spans="1:53" x14ac:dyDescent="0.15">
      <c r="A339" s="78"/>
      <c r="B339" s="133"/>
      <c r="C339" s="114"/>
      <c r="D339" s="78"/>
      <c r="E339" s="334" t="s">
        <v>63</v>
      </c>
      <c r="F339" s="334"/>
      <c r="G339" s="334"/>
      <c r="H339" s="334"/>
      <c r="I339" s="334"/>
      <c r="J339" s="334"/>
      <c r="K339" s="78"/>
      <c r="L339" s="334" t="s">
        <v>64</v>
      </c>
      <c r="M339" s="334"/>
      <c r="N339" s="334"/>
      <c r="O339" s="78"/>
      <c r="P339" s="334" t="s">
        <v>65</v>
      </c>
      <c r="Q339" s="334"/>
      <c r="R339" s="334"/>
      <c r="S339" s="334"/>
      <c r="T339" s="334"/>
      <c r="U339" s="78"/>
      <c r="V339" s="78"/>
      <c r="W339" s="78"/>
      <c r="X339" s="78"/>
      <c r="Y339" s="78"/>
      <c r="Z339" s="78"/>
      <c r="AA339" s="78"/>
      <c r="AB339" s="78"/>
      <c r="AC339" s="78"/>
      <c r="AD339" s="78"/>
      <c r="AE339" s="78"/>
      <c r="AF339" s="78"/>
      <c r="AG339" s="78"/>
      <c r="AH339" s="78"/>
      <c r="AI339" s="78"/>
      <c r="AJ339" s="78"/>
      <c r="AK339" s="78"/>
      <c r="AL339" s="115"/>
      <c r="AM339" s="78"/>
      <c r="AN339" s="116"/>
      <c r="AO339" s="116"/>
      <c r="AP339" s="78"/>
      <c r="AQ339" s="78"/>
      <c r="AR339" s="78"/>
      <c r="AS339" s="78"/>
      <c r="AT339" s="78"/>
      <c r="AU339" s="78"/>
      <c r="AV339" s="78"/>
      <c r="AW339" s="78"/>
      <c r="AX339" s="78"/>
      <c r="AY339" s="78"/>
      <c r="AZ339" s="78"/>
      <c r="BA339" s="117"/>
    </row>
    <row r="340" spans="1:53" x14ac:dyDescent="0.2">
      <c r="A340" s="118" t="s">
        <v>66</v>
      </c>
      <c r="B340" s="134"/>
      <c r="C340" s="119"/>
      <c r="E340" s="328" t="s">
        <v>67</v>
      </c>
      <c r="F340" s="328"/>
      <c r="G340" s="328"/>
      <c r="H340" s="328"/>
      <c r="I340" s="328"/>
      <c r="J340" s="328"/>
      <c r="L340" s="329"/>
      <c r="M340" s="329"/>
      <c r="N340" s="329"/>
      <c r="P340" s="330"/>
      <c r="Q340" s="330"/>
      <c r="R340" s="330"/>
      <c r="S340" s="330"/>
      <c r="T340" s="330"/>
      <c r="U340" s="111"/>
      <c r="V340" s="111"/>
      <c r="W340" s="111"/>
      <c r="X340" s="111"/>
      <c r="Y340" s="111"/>
      <c r="Z340" s="111"/>
      <c r="AA340" s="111"/>
      <c r="AB340" s="111"/>
      <c r="AC340" s="111"/>
      <c r="AD340" s="111"/>
      <c r="AE340" s="111"/>
      <c r="AF340" s="111"/>
      <c r="AG340" s="111"/>
      <c r="AH340" s="111"/>
      <c r="AI340" s="111"/>
      <c r="AJ340" s="111"/>
      <c r="AK340" s="340">
        <f ca="1">AO3</f>
        <v>43522</v>
      </c>
      <c r="AL340" s="340"/>
      <c r="AM340" s="340"/>
      <c r="AN340" s="112"/>
      <c r="AO340" s="112"/>
    </row>
    <row r="341" spans="1:53" x14ac:dyDescent="0.2">
      <c r="A341" s="78"/>
      <c r="B341" s="78"/>
      <c r="C341" s="120"/>
      <c r="D341" s="78"/>
      <c r="E341" s="334" t="s">
        <v>63</v>
      </c>
      <c r="F341" s="334"/>
      <c r="G341" s="334"/>
      <c r="H341" s="334"/>
      <c r="I341" s="334"/>
      <c r="J341" s="334"/>
      <c r="K341" s="78"/>
      <c r="L341" s="334" t="s">
        <v>64</v>
      </c>
      <c r="M341" s="334"/>
      <c r="N341" s="334"/>
      <c r="O341" s="78"/>
      <c r="P341" s="334" t="s">
        <v>65</v>
      </c>
      <c r="Q341" s="334"/>
      <c r="R341" s="334"/>
      <c r="S341" s="334"/>
      <c r="T341" s="334"/>
      <c r="U341" s="116"/>
      <c r="V341" s="116"/>
      <c r="W341" s="116"/>
      <c r="X341" s="116"/>
      <c r="Y341" s="116"/>
      <c r="Z341" s="116"/>
      <c r="AA341" s="116"/>
      <c r="AB341" s="116"/>
      <c r="AC341" s="116"/>
      <c r="AD341" s="116"/>
      <c r="AE341" s="116"/>
      <c r="AF341" s="116"/>
      <c r="AG341" s="116"/>
      <c r="AH341" s="116"/>
      <c r="AI341" s="116"/>
      <c r="AJ341" s="116"/>
      <c r="AK341" s="116"/>
      <c r="AL341" s="78"/>
      <c r="AM341" s="116"/>
      <c r="AN341" s="116"/>
      <c r="AO341" s="116"/>
      <c r="AP341" s="78"/>
      <c r="AQ341" s="78"/>
      <c r="AR341" s="78"/>
      <c r="AS341" s="78"/>
      <c r="AT341" s="78"/>
      <c r="AU341" s="78"/>
      <c r="AV341" s="78"/>
      <c r="AW341" s="78"/>
      <c r="AX341" s="78"/>
      <c r="AY341" s="78"/>
      <c r="AZ341" s="78"/>
      <c r="BA341" s="117"/>
    </row>
    <row r="343" spans="1:53" x14ac:dyDescent="0.2">
      <c r="D343" s="341" t="s">
        <v>68</v>
      </c>
      <c r="E343" s="342"/>
      <c r="F343" s="342"/>
      <c r="G343" s="342"/>
      <c r="H343" s="342"/>
      <c r="I343" s="342"/>
      <c r="J343" s="342"/>
      <c r="K343" s="342"/>
      <c r="L343" s="342"/>
      <c r="M343" s="342"/>
      <c r="N343" s="342"/>
      <c r="O343" s="342"/>
      <c r="P343" s="342"/>
      <c r="Q343" s="342"/>
      <c r="R343" s="342"/>
      <c r="S343" s="342"/>
      <c r="T343" s="342"/>
      <c r="U343" s="342"/>
      <c r="V343" s="342"/>
      <c r="W343" s="342"/>
      <c r="X343" s="342"/>
      <c r="Y343" s="342"/>
      <c r="Z343" s="342"/>
      <c r="AA343" s="342"/>
      <c r="AB343" s="342"/>
      <c r="AC343" s="342"/>
      <c r="AD343" s="342"/>
      <c r="AE343" s="342"/>
      <c r="AF343" s="342"/>
      <c r="AG343" s="342"/>
      <c r="AH343" s="342"/>
      <c r="AI343" s="342"/>
      <c r="AJ343" s="342"/>
      <c r="AK343" s="342"/>
      <c r="AL343" s="342"/>
      <c r="AM343" s="342"/>
    </row>
    <row r="344" spans="1:53" x14ac:dyDescent="0.2">
      <c r="D344" s="121" t="s">
        <v>10</v>
      </c>
      <c r="E344" s="148" t="s">
        <v>69</v>
      </c>
      <c r="F344" s="327" t="s">
        <v>70</v>
      </c>
      <c r="G344" s="327"/>
      <c r="H344" s="327"/>
      <c r="I344" s="327"/>
      <c r="J344" s="327"/>
      <c r="K344" s="327"/>
      <c r="L344" s="327"/>
      <c r="M344" s="327"/>
      <c r="N344" s="327"/>
      <c r="O344" s="327"/>
      <c r="P344" s="327"/>
      <c r="Q344" s="327"/>
      <c r="R344" s="327"/>
      <c r="S344" s="327"/>
      <c r="T344" s="327"/>
      <c r="U344" s="327"/>
      <c r="V344" s="327"/>
      <c r="W344" s="327"/>
      <c r="X344" s="327"/>
      <c r="Y344" s="327"/>
      <c r="Z344" s="327"/>
      <c r="AA344" s="327"/>
      <c r="AB344" s="327"/>
      <c r="AC344" s="327"/>
      <c r="AD344" s="327"/>
      <c r="AE344" s="327"/>
      <c r="AF344" s="327"/>
      <c r="AG344" s="327"/>
      <c r="AH344" s="327"/>
      <c r="AI344" s="327"/>
      <c r="AJ344" s="327"/>
      <c r="AK344" s="327"/>
      <c r="AL344" s="327"/>
      <c r="AM344" s="327"/>
    </row>
    <row r="345" spans="1:53" x14ac:dyDescent="0.2">
      <c r="D345" s="121" t="s">
        <v>11</v>
      </c>
      <c r="E345" s="148" t="s">
        <v>69</v>
      </c>
      <c r="F345" s="327" t="s">
        <v>71</v>
      </c>
      <c r="G345" s="327"/>
      <c r="H345" s="327"/>
      <c r="I345" s="327"/>
      <c r="J345" s="327"/>
      <c r="K345" s="327"/>
      <c r="L345" s="327"/>
      <c r="M345" s="327"/>
      <c r="N345" s="327"/>
      <c r="O345" s="327"/>
      <c r="P345" s="327"/>
      <c r="Q345" s="327"/>
      <c r="R345" s="327"/>
      <c r="S345" s="327"/>
      <c r="T345" s="327"/>
      <c r="U345" s="327"/>
      <c r="V345" s="327"/>
      <c r="W345" s="327"/>
      <c r="X345" s="327"/>
      <c r="Y345" s="327"/>
      <c r="Z345" s="327"/>
      <c r="AA345" s="327"/>
      <c r="AB345" s="327"/>
      <c r="AC345" s="327"/>
      <c r="AD345" s="327"/>
      <c r="AE345" s="327"/>
      <c r="AF345" s="327"/>
      <c r="AG345" s="327"/>
      <c r="AH345" s="327"/>
      <c r="AI345" s="327"/>
      <c r="AJ345" s="327"/>
      <c r="AK345" s="327"/>
      <c r="AL345" s="327"/>
      <c r="AM345" s="327"/>
    </row>
    <row r="346" spans="1:53" x14ac:dyDescent="0.2">
      <c r="D346" s="121" t="s">
        <v>72</v>
      </c>
      <c r="E346" s="148" t="s">
        <v>69</v>
      </c>
      <c r="F346" s="327" t="s">
        <v>73</v>
      </c>
      <c r="G346" s="327"/>
      <c r="H346" s="327"/>
      <c r="I346" s="327"/>
      <c r="J346" s="327"/>
      <c r="K346" s="327"/>
      <c r="L346" s="327"/>
      <c r="M346" s="327"/>
      <c r="N346" s="327"/>
      <c r="O346" s="327"/>
      <c r="P346" s="327"/>
      <c r="Q346" s="327"/>
      <c r="R346" s="327"/>
      <c r="S346" s="327"/>
      <c r="T346" s="327"/>
      <c r="U346" s="327"/>
      <c r="V346" s="327"/>
      <c r="W346" s="327"/>
      <c r="X346" s="327"/>
      <c r="Y346" s="327"/>
      <c r="Z346" s="327"/>
      <c r="AA346" s="327"/>
      <c r="AB346" s="327"/>
      <c r="AC346" s="327"/>
      <c r="AD346" s="327"/>
      <c r="AE346" s="327"/>
      <c r="AF346" s="327"/>
      <c r="AG346" s="327"/>
      <c r="AH346" s="327"/>
      <c r="AI346" s="327"/>
      <c r="AJ346" s="327"/>
      <c r="AK346" s="327"/>
      <c r="AL346" s="327"/>
      <c r="AM346" s="327"/>
    </row>
    <row r="347" spans="1:53" x14ac:dyDescent="0.2">
      <c r="D347" s="121" t="s">
        <v>74</v>
      </c>
      <c r="E347" s="148" t="s">
        <v>69</v>
      </c>
      <c r="F347" s="327" t="s">
        <v>75</v>
      </c>
      <c r="G347" s="327"/>
      <c r="H347" s="327"/>
      <c r="I347" s="327"/>
      <c r="J347" s="327"/>
      <c r="K347" s="327"/>
      <c r="L347" s="327"/>
      <c r="M347" s="327"/>
      <c r="N347" s="327"/>
      <c r="O347" s="327"/>
      <c r="P347" s="327"/>
      <c r="Q347" s="327"/>
      <c r="R347" s="327"/>
      <c r="S347" s="327"/>
      <c r="T347" s="327"/>
      <c r="U347" s="327"/>
      <c r="V347" s="327"/>
      <c r="W347" s="327"/>
      <c r="X347" s="327"/>
      <c r="Y347" s="327"/>
      <c r="Z347" s="327"/>
      <c r="AA347" s="327"/>
      <c r="AB347" s="327"/>
      <c r="AC347" s="327"/>
      <c r="AD347" s="327"/>
      <c r="AE347" s="327"/>
      <c r="AF347" s="327"/>
      <c r="AG347" s="327"/>
      <c r="AH347" s="327"/>
      <c r="AI347" s="327"/>
      <c r="AJ347" s="327"/>
      <c r="AK347" s="327"/>
      <c r="AL347" s="327"/>
      <c r="AM347" s="327"/>
    </row>
    <row r="348" spans="1:53" x14ac:dyDescent="0.2">
      <c r="D348" s="121" t="s">
        <v>50</v>
      </c>
      <c r="E348" s="148" t="s">
        <v>69</v>
      </c>
      <c r="F348" s="327" t="s">
        <v>76</v>
      </c>
      <c r="G348" s="327"/>
      <c r="H348" s="327"/>
      <c r="I348" s="327"/>
      <c r="J348" s="327"/>
      <c r="K348" s="327"/>
      <c r="L348" s="327"/>
      <c r="M348" s="327"/>
      <c r="N348" s="327"/>
      <c r="O348" s="327"/>
      <c r="P348" s="327"/>
      <c r="Q348" s="327"/>
      <c r="R348" s="327"/>
      <c r="S348" s="327"/>
      <c r="T348" s="327"/>
      <c r="U348" s="327"/>
      <c r="V348" s="327"/>
      <c r="W348" s="327"/>
      <c r="X348" s="327"/>
      <c r="Y348" s="327"/>
      <c r="Z348" s="327"/>
      <c r="AA348" s="327"/>
      <c r="AB348" s="327"/>
      <c r="AC348" s="327"/>
      <c r="AD348" s="327"/>
      <c r="AE348" s="327"/>
      <c r="AF348" s="327"/>
      <c r="AG348" s="327"/>
      <c r="AH348" s="327"/>
      <c r="AI348" s="327"/>
      <c r="AJ348" s="327"/>
      <c r="AK348" s="327"/>
      <c r="AL348" s="327"/>
      <c r="AM348" s="327"/>
    </row>
    <row r="349" spans="1:53" x14ac:dyDescent="0.2">
      <c r="D349" s="121" t="s">
        <v>51</v>
      </c>
      <c r="E349" s="148" t="s">
        <v>69</v>
      </c>
      <c r="F349" s="327" t="s">
        <v>77</v>
      </c>
      <c r="G349" s="327"/>
      <c r="H349" s="327"/>
      <c r="I349" s="327"/>
      <c r="J349" s="327"/>
      <c r="K349" s="327"/>
      <c r="L349" s="327"/>
      <c r="M349" s="327"/>
      <c r="N349" s="327"/>
      <c r="O349" s="327"/>
      <c r="P349" s="327"/>
      <c r="Q349" s="327"/>
      <c r="R349" s="327"/>
      <c r="S349" s="327"/>
      <c r="T349" s="327"/>
      <c r="U349" s="327"/>
      <c r="V349" s="327"/>
      <c r="W349" s="327"/>
      <c r="X349" s="327"/>
      <c r="Y349" s="327"/>
      <c r="Z349" s="327"/>
      <c r="AA349" s="327"/>
      <c r="AB349" s="327"/>
      <c r="AC349" s="327"/>
      <c r="AD349" s="327"/>
      <c r="AE349" s="327"/>
      <c r="AF349" s="327"/>
      <c r="AG349" s="327"/>
      <c r="AH349" s="327"/>
      <c r="AI349" s="327"/>
      <c r="AJ349" s="327"/>
      <c r="AK349" s="327"/>
      <c r="AL349" s="327"/>
      <c r="AM349" s="327"/>
    </row>
    <row r="350" spans="1:53" x14ac:dyDescent="0.2">
      <c r="D350" s="121" t="s">
        <v>55</v>
      </c>
      <c r="E350" s="148" t="s">
        <v>69</v>
      </c>
      <c r="F350" s="327" t="s">
        <v>42</v>
      </c>
      <c r="G350" s="327"/>
      <c r="H350" s="327"/>
      <c r="I350" s="327"/>
      <c r="J350" s="327"/>
      <c r="K350" s="327"/>
      <c r="L350" s="327"/>
      <c r="M350" s="327"/>
      <c r="N350" s="327"/>
      <c r="O350" s="327"/>
      <c r="P350" s="327"/>
      <c r="Q350" s="327"/>
      <c r="R350" s="327"/>
      <c r="S350" s="327"/>
      <c r="T350" s="327"/>
      <c r="U350" s="327"/>
      <c r="V350" s="327"/>
      <c r="W350" s="327"/>
      <c r="X350" s="327"/>
      <c r="Y350" s="327"/>
      <c r="Z350" s="327"/>
      <c r="AA350" s="327"/>
      <c r="AB350" s="327"/>
      <c r="AC350" s="327"/>
      <c r="AD350" s="327"/>
      <c r="AE350" s="327"/>
      <c r="AF350" s="327"/>
      <c r="AG350" s="327"/>
      <c r="AH350" s="327"/>
      <c r="AI350" s="327"/>
      <c r="AJ350" s="327"/>
      <c r="AK350" s="327"/>
      <c r="AL350" s="327"/>
      <c r="AM350" s="327"/>
    </row>
    <row r="351" spans="1:53" x14ac:dyDescent="0.2">
      <c r="D351" s="121" t="s">
        <v>78</v>
      </c>
      <c r="E351" s="148" t="s">
        <v>69</v>
      </c>
      <c r="F351" s="327" t="s">
        <v>79</v>
      </c>
      <c r="G351" s="327"/>
      <c r="H351" s="327"/>
      <c r="I351" s="327"/>
      <c r="J351" s="327"/>
      <c r="K351" s="327"/>
      <c r="L351" s="327"/>
      <c r="M351" s="327"/>
      <c r="N351" s="327"/>
      <c r="O351" s="327"/>
      <c r="P351" s="327"/>
      <c r="Q351" s="327"/>
      <c r="R351" s="327"/>
      <c r="S351" s="327"/>
      <c r="T351" s="327"/>
      <c r="U351" s="327"/>
      <c r="V351" s="327"/>
      <c r="W351" s="327"/>
      <c r="X351" s="327"/>
      <c r="Y351" s="327"/>
      <c r="Z351" s="327"/>
      <c r="AA351" s="327"/>
      <c r="AB351" s="327"/>
      <c r="AC351" s="327"/>
      <c r="AD351" s="327"/>
      <c r="AE351" s="327"/>
      <c r="AF351" s="327"/>
      <c r="AG351" s="327"/>
      <c r="AH351" s="327"/>
      <c r="AI351" s="327"/>
      <c r="AJ351" s="327"/>
      <c r="AK351" s="327"/>
      <c r="AL351" s="327"/>
      <c r="AM351" s="327"/>
    </row>
    <row r="352" spans="1:53" x14ac:dyDescent="0.2">
      <c r="D352" s="121" t="s">
        <v>56</v>
      </c>
      <c r="E352" s="148" t="s">
        <v>69</v>
      </c>
      <c r="F352" s="327" t="s">
        <v>80</v>
      </c>
      <c r="G352" s="327"/>
      <c r="H352" s="327"/>
      <c r="I352" s="327"/>
      <c r="J352" s="327"/>
      <c r="K352" s="327"/>
      <c r="L352" s="327"/>
      <c r="M352" s="327"/>
      <c r="N352" s="327"/>
      <c r="O352" s="327"/>
      <c r="P352" s="327"/>
      <c r="Q352" s="327"/>
      <c r="R352" s="327"/>
      <c r="S352" s="327"/>
      <c r="T352" s="327"/>
      <c r="U352" s="327"/>
      <c r="V352" s="327"/>
      <c r="W352" s="327"/>
      <c r="X352" s="327"/>
      <c r="Y352" s="327"/>
      <c r="Z352" s="327"/>
      <c r="AA352" s="327"/>
      <c r="AB352" s="327"/>
      <c r="AC352" s="327"/>
      <c r="AD352" s="327"/>
      <c r="AE352" s="327"/>
      <c r="AF352" s="327"/>
      <c r="AG352" s="327"/>
      <c r="AH352" s="327"/>
      <c r="AI352" s="327"/>
      <c r="AJ352" s="327"/>
      <c r="AK352" s="327"/>
      <c r="AL352" s="327"/>
      <c r="AM352" s="327"/>
    </row>
    <row r="353" spans="4:39" x14ac:dyDescent="0.2">
      <c r="D353" s="121" t="s">
        <v>57</v>
      </c>
      <c r="E353" s="148" t="s">
        <v>69</v>
      </c>
      <c r="F353" s="327" t="s">
        <v>81</v>
      </c>
      <c r="G353" s="327"/>
      <c r="H353" s="327"/>
      <c r="I353" s="327"/>
      <c r="J353" s="327"/>
      <c r="K353" s="327"/>
      <c r="L353" s="327"/>
      <c r="M353" s="327"/>
      <c r="N353" s="327"/>
      <c r="O353" s="327"/>
      <c r="P353" s="327"/>
      <c r="Q353" s="327"/>
      <c r="R353" s="327"/>
      <c r="S353" s="327"/>
      <c r="T353" s="327"/>
      <c r="U353" s="327"/>
      <c r="V353" s="327"/>
      <c r="W353" s="327"/>
      <c r="X353" s="327"/>
      <c r="Y353" s="327"/>
      <c r="Z353" s="327"/>
      <c r="AA353" s="327"/>
      <c r="AB353" s="327"/>
      <c r="AC353" s="327"/>
      <c r="AD353" s="327"/>
      <c r="AE353" s="327"/>
      <c r="AF353" s="327"/>
      <c r="AG353" s="327"/>
      <c r="AH353" s="327"/>
      <c r="AI353" s="327"/>
      <c r="AJ353" s="327"/>
      <c r="AK353" s="327"/>
      <c r="AL353" s="327"/>
      <c r="AM353" s="327"/>
    </row>
    <row r="354" spans="4:39" x14ac:dyDescent="0.2">
      <c r="D354" s="121" t="s">
        <v>53</v>
      </c>
      <c r="E354" s="148" t="s">
        <v>69</v>
      </c>
      <c r="F354" s="327" t="s">
        <v>82</v>
      </c>
      <c r="G354" s="327"/>
      <c r="H354" s="327"/>
      <c r="I354" s="327"/>
      <c r="J354" s="327"/>
      <c r="K354" s="327"/>
      <c r="L354" s="327"/>
      <c r="M354" s="327"/>
      <c r="N354" s="327"/>
      <c r="O354" s="327"/>
      <c r="P354" s="327"/>
      <c r="Q354" s="327"/>
      <c r="R354" s="327"/>
      <c r="S354" s="327"/>
      <c r="T354" s="327"/>
      <c r="U354" s="327"/>
      <c r="V354" s="327"/>
      <c r="W354" s="327"/>
      <c r="X354" s="327"/>
      <c r="Y354" s="327"/>
      <c r="Z354" s="327"/>
      <c r="AA354" s="327"/>
      <c r="AB354" s="327"/>
      <c r="AC354" s="327"/>
      <c r="AD354" s="327"/>
      <c r="AE354" s="327"/>
      <c r="AF354" s="327"/>
      <c r="AG354" s="327"/>
      <c r="AH354" s="327"/>
      <c r="AI354" s="327"/>
      <c r="AJ354" s="327"/>
      <c r="AK354" s="327"/>
      <c r="AL354" s="327"/>
      <c r="AM354" s="327"/>
    </row>
    <row r="355" spans="4:39" x14ac:dyDescent="0.2">
      <c r="D355" s="121" t="s">
        <v>58</v>
      </c>
      <c r="E355" s="148" t="s">
        <v>69</v>
      </c>
      <c r="F355" s="327" t="s">
        <v>45</v>
      </c>
      <c r="G355" s="327"/>
      <c r="H355" s="327"/>
      <c r="I355" s="327"/>
      <c r="J355" s="327"/>
      <c r="K355" s="327"/>
      <c r="L355" s="327"/>
      <c r="M355" s="327"/>
      <c r="N355" s="327"/>
      <c r="O355" s="327"/>
      <c r="P355" s="327"/>
      <c r="Q355" s="327"/>
      <c r="R355" s="327"/>
      <c r="S355" s="327"/>
      <c r="T355" s="327"/>
      <c r="U355" s="327"/>
      <c r="V355" s="327"/>
      <c r="W355" s="327"/>
      <c r="X355" s="327"/>
      <c r="Y355" s="327"/>
      <c r="Z355" s="327"/>
      <c r="AA355" s="327"/>
      <c r="AB355" s="327"/>
      <c r="AC355" s="327"/>
      <c r="AD355" s="327"/>
      <c r="AE355" s="327"/>
      <c r="AF355" s="327"/>
      <c r="AG355" s="327"/>
      <c r="AH355" s="327"/>
      <c r="AI355" s="327"/>
      <c r="AJ355" s="327"/>
      <c r="AK355" s="327"/>
      <c r="AL355" s="327"/>
      <c r="AM355" s="327"/>
    </row>
    <row r="356" spans="4:39" x14ac:dyDescent="0.2">
      <c r="D356" s="121" t="s">
        <v>59</v>
      </c>
      <c r="E356" s="148" t="s">
        <v>69</v>
      </c>
      <c r="F356" s="327" t="s">
        <v>46</v>
      </c>
      <c r="G356" s="327"/>
      <c r="H356" s="327"/>
      <c r="I356" s="327"/>
      <c r="J356" s="327"/>
      <c r="K356" s="327"/>
      <c r="L356" s="327"/>
      <c r="M356" s="327"/>
      <c r="N356" s="327"/>
      <c r="O356" s="327"/>
      <c r="P356" s="327"/>
      <c r="Q356" s="327"/>
      <c r="R356" s="327"/>
      <c r="S356" s="327"/>
      <c r="T356" s="327"/>
      <c r="U356" s="327"/>
      <c r="V356" s="327"/>
      <c r="W356" s="327"/>
      <c r="X356" s="327"/>
      <c r="Y356" s="327"/>
      <c r="Z356" s="327"/>
      <c r="AA356" s="327"/>
      <c r="AB356" s="327"/>
      <c r="AC356" s="327"/>
      <c r="AD356" s="327"/>
      <c r="AE356" s="327"/>
      <c r="AF356" s="327"/>
      <c r="AG356" s="327"/>
      <c r="AH356" s="327"/>
      <c r="AI356" s="327"/>
      <c r="AJ356" s="327"/>
      <c r="AK356" s="327"/>
      <c r="AL356" s="327"/>
      <c r="AM356" s="327"/>
    </row>
    <row r="357" spans="4:39" ht="13.5" thickBot="1" x14ac:dyDescent="0.25">
      <c r="D357" s="121" t="s">
        <v>54</v>
      </c>
      <c r="E357" s="148" t="s">
        <v>69</v>
      </c>
      <c r="F357" s="327" t="s">
        <v>83</v>
      </c>
      <c r="G357" s="327"/>
      <c r="H357" s="327"/>
      <c r="I357" s="327"/>
      <c r="J357" s="327"/>
      <c r="K357" s="327"/>
      <c r="L357" s="327"/>
      <c r="M357" s="327"/>
      <c r="N357" s="327"/>
      <c r="O357" s="327"/>
      <c r="P357" s="327"/>
      <c r="Q357" s="327"/>
      <c r="R357" s="327"/>
      <c r="S357" s="327"/>
      <c r="T357" s="327"/>
      <c r="U357" s="327"/>
      <c r="V357" s="327"/>
      <c r="W357" s="327"/>
      <c r="X357" s="327"/>
      <c r="Y357" s="327"/>
      <c r="Z357" s="327"/>
      <c r="AA357" s="327"/>
      <c r="AB357" s="327"/>
      <c r="AC357" s="327"/>
      <c r="AD357" s="327"/>
      <c r="AE357" s="327"/>
      <c r="AF357" s="327"/>
      <c r="AG357" s="327"/>
      <c r="AH357" s="327"/>
      <c r="AI357" s="327"/>
      <c r="AJ357" s="327"/>
      <c r="AK357" s="327"/>
      <c r="AL357" s="327"/>
      <c r="AM357" s="327"/>
    </row>
    <row r="358" spans="4:39" ht="13.5" thickBot="1" x14ac:dyDescent="0.25">
      <c r="D358" s="89" t="s">
        <v>497</v>
      </c>
      <c r="E358" s="148" t="s">
        <v>69</v>
      </c>
      <c r="F358" s="327" t="s">
        <v>47</v>
      </c>
      <c r="G358" s="327"/>
      <c r="H358" s="327"/>
      <c r="I358" s="327"/>
      <c r="J358" s="327"/>
      <c r="K358" s="327"/>
      <c r="L358" s="327"/>
      <c r="M358" s="327"/>
      <c r="N358" s="327"/>
      <c r="O358" s="327"/>
      <c r="P358" s="327"/>
      <c r="Q358" s="327"/>
      <c r="R358" s="327"/>
      <c r="S358" s="327"/>
      <c r="T358" s="327"/>
      <c r="U358" s="327"/>
      <c r="V358" s="327"/>
      <c r="W358" s="327"/>
      <c r="X358" s="327"/>
      <c r="Y358" s="327"/>
      <c r="Z358" s="327"/>
      <c r="AA358" s="327"/>
      <c r="AB358" s="327"/>
      <c r="AC358" s="327"/>
      <c r="AD358" s="327"/>
      <c r="AE358" s="327"/>
      <c r="AF358" s="327"/>
      <c r="AG358" s="327"/>
      <c r="AH358" s="327"/>
      <c r="AI358" s="327"/>
      <c r="AJ358" s="327"/>
      <c r="AK358" s="327"/>
      <c r="AL358" s="327"/>
      <c r="AM358" s="327"/>
    </row>
    <row r="359" spans="4:39" x14ac:dyDescent="0.2">
      <c r="D359" s="121" t="s">
        <v>60</v>
      </c>
      <c r="E359" s="148" t="s">
        <v>69</v>
      </c>
      <c r="F359" s="327" t="s">
        <v>48</v>
      </c>
      <c r="G359" s="327"/>
      <c r="H359" s="327"/>
      <c r="I359" s="327"/>
      <c r="J359" s="327"/>
      <c r="K359" s="327"/>
      <c r="L359" s="327"/>
      <c r="M359" s="327"/>
      <c r="N359" s="327"/>
      <c r="O359" s="327"/>
      <c r="P359" s="327"/>
      <c r="Q359" s="327"/>
      <c r="R359" s="327"/>
      <c r="S359" s="327"/>
      <c r="T359" s="327"/>
      <c r="U359" s="327"/>
      <c r="V359" s="327"/>
      <c r="W359" s="327"/>
      <c r="X359" s="327"/>
      <c r="Y359" s="327"/>
      <c r="Z359" s="327"/>
      <c r="AA359" s="327"/>
      <c r="AB359" s="327"/>
      <c r="AC359" s="327"/>
      <c r="AD359" s="327"/>
      <c r="AE359" s="327"/>
      <c r="AF359" s="327"/>
      <c r="AG359" s="327"/>
      <c r="AH359" s="327"/>
      <c r="AI359" s="327"/>
      <c r="AJ359" s="327"/>
      <c r="AK359" s="327"/>
      <c r="AL359" s="327"/>
      <c r="AM359" s="327"/>
    </row>
    <row r="360" spans="4:39" x14ac:dyDescent="0.2">
      <c r="D360" s="122"/>
      <c r="E360" s="149"/>
    </row>
    <row r="361" spans="4:39" x14ac:dyDescent="0.2">
      <c r="D361" s="122"/>
      <c r="E361" s="149"/>
    </row>
    <row r="362" spans="4:39" x14ac:dyDescent="0.2">
      <c r="D362" s="122"/>
      <c r="E362" s="149"/>
    </row>
    <row r="363" spans="4:39" x14ac:dyDescent="0.2">
      <c r="D363" s="122"/>
      <c r="E363" s="149"/>
    </row>
  </sheetData>
  <autoFilter ref="A8:BA8"/>
  <mergeCells count="1774">
    <mergeCell ref="F357:AM357"/>
    <mergeCell ref="F358:AM358"/>
    <mergeCell ref="F359:AM359"/>
    <mergeCell ref="F351:AM351"/>
    <mergeCell ref="F352:AM352"/>
    <mergeCell ref="F353:AM353"/>
    <mergeCell ref="F354:AM354"/>
    <mergeCell ref="F355:AM355"/>
    <mergeCell ref="F356:AM356"/>
    <mergeCell ref="F345:AM345"/>
    <mergeCell ref="F346:AM346"/>
    <mergeCell ref="F347:AM347"/>
    <mergeCell ref="F348:AM348"/>
    <mergeCell ref="F349:AM349"/>
    <mergeCell ref="F350:AM350"/>
    <mergeCell ref="AK340:AM340"/>
    <mergeCell ref="E341:J341"/>
    <mergeCell ref="L341:N341"/>
    <mergeCell ref="P341:T341"/>
    <mergeCell ref="D343:AM343"/>
    <mergeCell ref="F344:AM344"/>
    <mergeCell ref="P339:T339"/>
    <mergeCell ref="E340:J340"/>
    <mergeCell ref="L340:N340"/>
    <mergeCell ref="P340:T340"/>
    <mergeCell ref="AY329:AY332"/>
    <mergeCell ref="AZ329:AZ332"/>
    <mergeCell ref="BA329:BA332"/>
    <mergeCell ref="AS329:AS332"/>
    <mergeCell ref="AT329:AT332"/>
    <mergeCell ref="AU329:AU332"/>
    <mergeCell ref="AV329:AV332"/>
    <mergeCell ref="AW329:AW332"/>
    <mergeCell ref="AX329:AX332"/>
    <mergeCell ref="AM329:AM332"/>
    <mergeCell ref="AN329:AN332"/>
    <mergeCell ref="AO329:AO332"/>
    <mergeCell ref="AP329:AP332"/>
    <mergeCell ref="AQ329:AQ332"/>
    <mergeCell ref="AR329:AR332"/>
    <mergeCell ref="A333:E333"/>
    <mergeCell ref="A334:E334"/>
    <mergeCell ref="A335:E335"/>
    <mergeCell ref="A336:E336"/>
    <mergeCell ref="A338:D338"/>
    <mergeCell ref="E338:J338"/>
    <mergeCell ref="L338:N338"/>
    <mergeCell ref="P338:T338"/>
    <mergeCell ref="AK338:AM338"/>
    <mergeCell ref="E339:J339"/>
    <mergeCell ref="L339:N339"/>
    <mergeCell ref="A329:A332"/>
    <mergeCell ref="B329:B332"/>
    <mergeCell ref="C329:C332"/>
    <mergeCell ref="D329:D332"/>
    <mergeCell ref="AK329:AK332"/>
    <mergeCell ref="AL329:AL332"/>
    <mergeCell ref="AV325:AV328"/>
    <mergeCell ref="AW325:AW328"/>
    <mergeCell ref="AX325:AX328"/>
    <mergeCell ref="AY325:AY328"/>
    <mergeCell ref="AZ325:AZ328"/>
    <mergeCell ref="BA325:BA328"/>
    <mergeCell ref="AP325:AP328"/>
    <mergeCell ref="AQ325:AQ328"/>
    <mergeCell ref="AR325:AR328"/>
    <mergeCell ref="AS325:AS328"/>
    <mergeCell ref="AT325:AT328"/>
    <mergeCell ref="AU325:AU328"/>
    <mergeCell ref="BA321:BA324"/>
    <mergeCell ref="AU321:AU324"/>
    <mergeCell ref="AV321:AV324"/>
    <mergeCell ref="AW321:AW324"/>
    <mergeCell ref="AX321:AX324"/>
    <mergeCell ref="AY321:AY324"/>
    <mergeCell ref="AZ321:AZ324"/>
    <mergeCell ref="AO321:AO324"/>
    <mergeCell ref="AP321:AP324"/>
    <mergeCell ref="AQ321:AQ324"/>
    <mergeCell ref="AR321:AR324"/>
    <mergeCell ref="AS321:AS324"/>
    <mergeCell ref="AT321:AT324"/>
    <mergeCell ref="A325:A328"/>
    <mergeCell ref="B325:B328"/>
    <mergeCell ref="C325:C328"/>
    <mergeCell ref="D325:D328"/>
    <mergeCell ref="AK325:AK328"/>
    <mergeCell ref="AL325:AL328"/>
    <mergeCell ref="AM325:AM328"/>
    <mergeCell ref="AN325:AN328"/>
    <mergeCell ref="AO325:AO328"/>
    <mergeCell ref="AT317:AT320"/>
    <mergeCell ref="AU317:AU320"/>
    <mergeCell ref="AV317:AV320"/>
    <mergeCell ref="AW317:AW320"/>
    <mergeCell ref="AX317:AX320"/>
    <mergeCell ref="AY317:AY320"/>
    <mergeCell ref="AR317:AR320"/>
    <mergeCell ref="AS317:AS320"/>
    <mergeCell ref="A321:A324"/>
    <mergeCell ref="B321:B324"/>
    <mergeCell ref="C321:C324"/>
    <mergeCell ref="D321:D324"/>
    <mergeCell ref="AK321:AK324"/>
    <mergeCell ref="AL321:AL324"/>
    <mergeCell ref="AM321:AM324"/>
    <mergeCell ref="AN321:AN324"/>
    <mergeCell ref="AN317:AN320"/>
    <mergeCell ref="AO317:AO320"/>
    <mergeCell ref="AY313:AY316"/>
    <mergeCell ref="AZ313:AZ316"/>
    <mergeCell ref="BA313:BA316"/>
    <mergeCell ref="AZ317:AZ320"/>
    <mergeCell ref="BA317:BA320"/>
    <mergeCell ref="AP317:AP320"/>
    <mergeCell ref="AQ317:AQ320"/>
    <mergeCell ref="A317:A320"/>
    <mergeCell ref="B317:B320"/>
    <mergeCell ref="C317:C320"/>
    <mergeCell ref="D317:D320"/>
    <mergeCell ref="AK317:AK320"/>
    <mergeCell ref="AL317:AL320"/>
    <mergeCell ref="AM317:AM320"/>
    <mergeCell ref="AS313:AS316"/>
    <mergeCell ref="AT313:AT316"/>
    <mergeCell ref="AU313:AU316"/>
    <mergeCell ref="AV313:AV316"/>
    <mergeCell ref="AW313:AW316"/>
    <mergeCell ref="AX313:AX316"/>
    <mergeCell ref="AM313:AM316"/>
    <mergeCell ref="AN313:AN316"/>
    <mergeCell ref="AO313:AO316"/>
    <mergeCell ref="AP313:AP316"/>
    <mergeCell ref="AQ313:AQ316"/>
    <mergeCell ref="AR313:AR316"/>
    <mergeCell ref="A313:A316"/>
    <mergeCell ref="B313:B316"/>
    <mergeCell ref="C313:C316"/>
    <mergeCell ref="D313:D316"/>
    <mergeCell ref="AK313:AK316"/>
    <mergeCell ref="AL313:AL316"/>
    <mergeCell ref="AS305:AS308"/>
    <mergeCell ref="AT305:AT308"/>
    <mergeCell ref="A305:A308"/>
    <mergeCell ref="B305:B308"/>
    <mergeCell ref="C305:C308"/>
    <mergeCell ref="D305:D308"/>
    <mergeCell ref="AK305:AK308"/>
    <mergeCell ref="AL305:AL308"/>
    <mergeCell ref="AM305:AM308"/>
    <mergeCell ref="AN305:AN308"/>
    <mergeCell ref="AV309:AV312"/>
    <mergeCell ref="AW309:AW312"/>
    <mergeCell ref="AX309:AX312"/>
    <mergeCell ref="AY309:AY312"/>
    <mergeCell ref="AZ309:AZ312"/>
    <mergeCell ref="BA309:BA312"/>
    <mergeCell ref="AP309:AP312"/>
    <mergeCell ref="AQ309:AQ312"/>
    <mergeCell ref="AR309:AR312"/>
    <mergeCell ref="AS309:AS312"/>
    <mergeCell ref="AT309:AT312"/>
    <mergeCell ref="AU309:AU312"/>
    <mergeCell ref="AY301:AY304"/>
    <mergeCell ref="AN301:AN304"/>
    <mergeCell ref="AO301:AO304"/>
    <mergeCell ref="AP301:AP304"/>
    <mergeCell ref="AQ301:AQ304"/>
    <mergeCell ref="AR301:AR304"/>
    <mergeCell ref="AS301:AS304"/>
    <mergeCell ref="AY297:AY300"/>
    <mergeCell ref="AZ297:AZ300"/>
    <mergeCell ref="BA297:BA300"/>
    <mergeCell ref="AZ301:AZ304"/>
    <mergeCell ref="BA301:BA304"/>
    <mergeCell ref="BA305:BA308"/>
    <mergeCell ref="A309:A312"/>
    <mergeCell ref="B309:B312"/>
    <mergeCell ref="C309:C312"/>
    <mergeCell ref="D309:D312"/>
    <mergeCell ref="AK309:AK312"/>
    <mergeCell ref="AL309:AL312"/>
    <mergeCell ref="AM309:AM312"/>
    <mergeCell ref="AN309:AN312"/>
    <mergeCell ref="AO309:AO312"/>
    <mergeCell ref="AU305:AU308"/>
    <mergeCell ref="AV305:AV308"/>
    <mergeCell ref="AW305:AW308"/>
    <mergeCell ref="AX305:AX308"/>
    <mergeCell ref="AY305:AY308"/>
    <mergeCell ref="AZ305:AZ308"/>
    <mergeCell ref="AO305:AO308"/>
    <mergeCell ref="AP305:AP308"/>
    <mergeCell ref="AQ305:AQ308"/>
    <mergeCell ref="AR305:AR308"/>
    <mergeCell ref="A301:A304"/>
    <mergeCell ref="B301:B304"/>
    <mergeCell ref="C301:C304"/>
    <mergeCell ref="D301:D304"/>
    <mergeCell ref="AK301:AK304"/>
    <mergeCell ref="AL301:AL304"/>
    <mergeCell ref="AM301:AM304"/>
    <mergeCell ref="AS297:AS300"/>
    <mergeCell ref="AT297:AT300"/>
    <mergeCell ref="AU297:AU300"/>
    <mergeCell ref="AV297:AV300"/>
    <mergeCell ref="AW297:AW300"/>
    <mergeCell ref="AX297:AX300"/>
    <mergeCell ref="AM297:AM300"/>
    <mergeCell ref="AN297:AN300"/>
    <mergeCell ref="AO297:AO300"/>
    <mergeCell ref="AP297:AP300"/>
    <mergeCell ref="AQ297:AQ300"/>
    <mergeCell ref="AR297:AR300"/>
    <mergeCell ref="A297:A300"/>
    <mergeCell ref="B297:B300"/>
    <mergeCell ref="C297:C300"/>
    <mergeCell ref="D297:D300"/>
    <mergeCell ref="AK297:AK300"/>
    <mergeCell ref="AL297:AL300"/>
    <mergeCell ref="AT301:AT304"/>
    <mergeCell ref="AU301:AU304"/>
    <mergeCell ref="AV301:AV304"/>
    <mergeCell ref="AW301:AW304"/>
    <mergeCell ref="AX301:AX304"/>
    <mergeCell ref="AV293:AV296"/>
    <mergeCell ref="AW293:AW296"/>
    <mergeCell ref="AX293:AX296"/>
    <mergeCell ref="AY293:AY296"/>
    <mergeCell ref="AZ293:AZ296"/>
    <mergeCell ref="BA293:BA296"/>
    <mergeCell ref="AP293:AP296"/>
    <mergeCell ref="AQ293:AQ296"/>
    <mergeCell ref="AR293:AR296"/>
    <mergeCell ref="AS293:AS296"/>
    <mergeCell ref="AT293:AT296"/>
    <mergeCell ref="AU293:AU296"/>
    <mergeCell ref="BA289:BA292"/>
    <mergeCell ref="A293:A296"/>
    <mergeCell ref="B293:B296"/>
    <mergeCell ref="C293:C296"/>
    <mergeCell ref="D293:D296"/>
    <mergeCell ref="AK293:AK296"/>
    <mergeCell ref="AL293:AL296"/>
    <mergeCell ref="AM293:AM296"/>
    <mergeCell ref="AN293:AN296"/>
    <mergeCell ref="AO293:AO296"/>
    <mergeCell ref="AU289:AU292"/>
    <mergeCell ref="AV289:AV292"/>
    <mergeCell ref="AW289:AW292"/>
    <mergeCell ref="AX289:AX292"/>
    <mergeCell ref="AY289:AY292"/>
    <mergeCell ref="AZ289:AZ292"/>
    <mergeCell ref="AO289:AO292"/>
    <mergeCell ref="AP289:AP292"/>
    <mergeCell ref="AQ289:AQ292"/>
    <mergeCell ref="AR289:AR292"/>
    <mergeCell ref="AS289:AS292"/>
    <mergeCell ref="AT289:AT292"/>
    <mergeCell ref="AZ285:AZ288"/>
    <mergeCell ref="BA285:BA288"/>
    <mergeCell ref="A289:A292"/>
    <mergeCell ref="B289:B292"/>
    <mergeCell ref="C289:C292"/>
    <mergeCell ref="D289:D292"/>
    <mergeCell ref="AK289:AK292"/>
    <mergeCell ref="AL289:AL292"/>
    <mergeCell ref="AM289:AM292"/>
    <mergeCell ref="AN289:AN292"/>
    <mergeCell ref="AT285:AT288"/>
    <mergeCell ref="AU285:AU288"/>
    <mergeCell ref="AV285:AV288"/>
    <mergeCell ref="AW285:AW288"/>
    <mergeCell ref="AX285:AX288"/>
    <mergeCell ref="AY285:AY288"/>
    <mergeCell ref="AN285:AN288"/>
    <mergeCell ref="AO285:AO288"/>
    <mergeCell ref="AP285:AP288"/>
    <mergeCell ref="AQ285:AQ288"/>
    <mergeCell ref="AR285:AR288"/>
    <mergeCell ref="AS285:AS288"/>
    <mergeCell ref="AY281:AY284"/>
    <mergeCell ref="AZ281:AZ284"/>
    <mergeCell ref="BA281:BA284"/>
    <mergeCell ref="A285:A288"/>
    <mergeCell ref="B285:B288"/>
    <mergeCell ref="C285:C288"/>
    <mergeCell ref="D285:D288"/>
    <mergeCell ref="AK285:AK288"/>
    <mergeCell ref="AL285:AL288"/>
    <mergeCell ref="AM285:AM288"/>
    <mergeCell ref="AS281:AS284"/>
    <mergeCell ref="AT281:AT284"/>
    <mergeCell ref="AU281:AU284"/>
    <mergeCell ref="AV281:AV284"/>
    <mergeCell ref="AW281:AW284"/>
    <mergeCell ref="AX281:AX284"/>
    <mergeCell ref="AM281:AM284"/>
    <mergeCell ref="AN281:AN284"/>
    <mergeCell ref="AO281:AO284"/>
    <mergeCell ref="AP281:AP284"/>
    <mergeCell ref="AQ281:AQ284"/>
    <mergeCell ref="AR281:AR284"/>
    <mergeCell ref="A281:A284"/>
    <mergeCell ref="B281:B284"/>
    <mergeCell ref="C281:C284"/>
    <mergeCell ref="D281:D284"/>
    <mergeCell ref="AK281:AK284"/>
    <mergeCell ref="AL281:AL284"/>
    <mergeCell ref="AV277:AV280"/>
    <mergeCell ref="AW277:AW280"/>
    <mergeCell ref="AX277:AX280"/>
    <mergeCell ref="AY277:AY280"/>
    <mergeCell ref="AZ277:AZ280"/>
    <mergeCell ref="BA277:BA280"/>
    <mergeCell ref="AP277:AP280"/>
    <mergeCell ref="AQ277:AQ280"/>
    <mergeCell ref="AR277:AR280"/>
    <mergeCell ref="AS277:AS280"/>
    <mergeCell ref="AT277:AT280"/>
    <mergeCell ref="AU277:AU280"/>
    <mergeCell ref="BA273:BA276"/>
    <mergeCell ref="A277:A280"/>
    <mergeCell ref="B277:B280"/>
    <mergeCell ref="C277:C280"/>
    <mergeCell ref="D277:D280"/>
    <mergeCell ref="AK277:AK280"/>
    <mergeCell ref="AL277:AL280"/>
    <mergeCell ref="AM277:AM280"/>
    <mergeCell ref="AN277:AN280"/>
    <mergeCell ref="AO277:AO280"/>
    <mergeCell ref="AU273:AU276"/>
    <mergeCell ref="AV273:AV276"/>
    <mergeCell ref="AW273:AW276"/>
    <mergeCell ref="AX273:AX276"/>
    <mergeCell ref="AY273:AY276"/>
    <mergeCell ref="AZ273:AZ276"/>
    <mergeCell ref="AO273:AO276"/>
    <mergeCell ref="AP273:AP276"/>
    <mergeCell ref="AQ273:AQ276"/>
    <mergeCell ref="AR273:AR276"/>
    <mergeCell ref="AS273:AS276"/>
    <mergeCell ref="AT273:AT276"/>
    <mergeCell ref="AZ269:AZ272"/>
    <mergeCell ref="BA269:BA272"/>
    <mergeCell ref="A273:A276"/>
    <mergeCell ref="B273:B276"/>
    <mergeCell ref="C273:C276"/>
    <mergeCell ref="D273:D276"/>
    <mergeCell ref="AK273:AK276"/>
    <mergeCell ref="AL273:AL276"/>
    <mergeCell ref="AM273:AM276"/>
    <mergeCell ref="AN273:AN276"/>
    <mergeCell ref="AT269:AT272"/>
    <mergeCell ref="AU269:AU272"/>
    <mergeCell ref="AV269:AV272"/>
    <mergeCell ref="AW269:AW272"/>
    <mergeCell ref="AX269:AX272"/>
    <mergeCell ref="AY269:AY272"/>
    <mergeCell ref="AN269:AN272"/>
    <mergeCell ref="AO269:AO272"/>
    <mergeCell ref="AP269:AP272"/>
    <mergeCell ref="AQ269:AQ272"/>
    <mergeCell ref="AR269:AR272"/>
    <mergeCell ref="AS269:AS272"/>
    <mergeCell ref="AY265:AY268"/>
    <mergeCell ref="AZ265:AZ268"/>
    <mergeCell ref="BA265:BA268"/>
    <mergeCell ref="A269:A272"/>
    <mergeCell ref="B269:B272"/>
    <mergeCell ref="C269:C272"/>
    <mergeCell ref="D269:D272"/>
    <mergeCell ref="AK269:AK272"/>
    <mergeCell ref="AL269:AL272"/>
    <mergeCell ref="AM269:AM272"/>
    <mergeCell ref="AS265:AS268"/>
    <mergeCell ref="AT265:AT268"/>
    <mergeCell ref="AU265:AU268"/>
    <mergeCell ref="AV265:AV268"/>
    <mergeCell ref="AW265:AW268"/>
    <mergeCell ref="AX265:AX268"/>
    <mergeCell ref="AM265:AM268"/>
    <mergeCell ref="AN265:AN268"/>
    <mergeCell ref="AO265:AO268"/>
    <mergeCell ref="AP265:AP268"/>
    <mergeCell ref="AQ265:AQ268"/>
    <mergeCell ref="AR265:AR268"/>
    <mergeCell ref="A265:A268"/>
    <mergeCell ref="B265:B268"/>
    <mergeCell ref="C265:C268"/>
    <mergeCell ref="D265:D268"/>
    <mergeCell ref="AK265:AK268"/>
    <mergeCell ref="AL265:AL268"/>
    <mergeCell ref="AV261:AV264"/>
    <mergeCell ref="AW261:AW264"/>
    <mergeCell ref="AX261:AX264"/>
    <mergeCell ref="AY261:AY264"/>
    <mergeCell ref="AZ261:AZ264"/>
    <mergeCell ref="BA261:BA264"/>
    <mergeCell ref="AP261:AP264"/>
    <mergeCell ref="AQ261:AQ264"/>
    <mergeCell ref="AR261:AR264"/>
    <mergeCell ref="AS261:AS264"/>
    <mergeCell ref="AT261:AT264"/>
    <mergeCell ref="AU261:AU264"/>
    <mergeCell ref="BA257:BA260"/>
    <mergeCell ref="A261:A264"/>
    <mergeCell ref="B261:B264"/>
    <mergeCell ref="C261:C264"/>
    <mergeCell ref="D261:D264"/>
    <mergeCell ref="AK261:AK264"/>
    <mergeCell ref="AL261:AL264"/>
    <mergeCell ref="AM261:AM264"/>
    <mergeCell ref="AN261:AN264"/>
    <mergeCell ref="AO261:AO264"/>
    <mergeCell ref="AU257:AU260"/>
    <mergeCell ref="AV257:AV260"/>
    <mergeCell ref="AW257:AW260"/>
    <mergeCell ref="AX257:AX260"/>
    <mergeCell ref="AY257:AY260"/>
    <mergeCell ref="AZ257:AZ260"/>
    <mergeCell ref="AO257:AO260"/>
    <mergeCell ref="AP257:AP260"/>
    <mergeCell ref="AQ257:AQ260"/>
    <mergeCell ref="AR257:AR260"/>
    <mergeCell ref="AS257:AS260"/>
    <mergeCell ref="AT257:AT260"/>
    <mergeCell ref="AZ253:AZ256"/>
    <mergeCell ref="BA253:BA256"/>
    <mergeCell ref="A257:A260"/>
    <mergeCell ref="B257:B260"/>
    <mergeCell ref="C257:C260"/>
    <mergeCell ref="D257:D260"/>
    <mergeCell ref="AK257:AK260"/>
    <mergeCell ref="AL257:AL260"/>
    <mergeCell ref="AM257:AM260"/>
    <mergeCell ref="AN257:AN260"/>
    <mergeCell ref="AT253:AT256"/>
    <mergeCell ref="AU253:AU256"/>
    <mergeCell ref="AV253:AV256"/>
    <mergeCell ref="AW253:AW256"/>
    <mergeCell ref="AX253:AX256"/>
    <mergeCell ref="AY253:AY256"/>
    <mergeCell ref="AN253:AN256"/>
    <mergeCell ref="AO253:AO256"/>
    <mergeCell ref="AP253:AP256"/>
    <mergeCell ref="AQ253:AQ256"/>
    <mergeCell ref="AR253:AR256"/>
    <mergeCell ref="AS253:AS256"/>
    <mergeCell ref="AY249:AY252"/>
    <mergeCell ref="AZ249:AZ252"/>
    <mergeCell ref="BA249:BA252"/>
    <mergeCell ref="A253:A256"/>
    <mergeCell ref="B253:B256"/>
    <mergeCell ref="C253:C256"/>
    <mergeCell ref="D253:D256"/>
    <mergeCell ref="AK253:AK256"/>
    <mergeCell ref="AL253:AL256"/>
    <mergeCell ref="AM253:AM256"/>
    <mergeCell ref="AS249:AS252"/>
    <mergeCell ref="AT249:AT252"/>
    <mergeCell ref="AU249:AU252"/>
    <mergeCell ref="AV249:AV252"/>
    <mergeCell ref="AW249:AW252"/>
    <mergeCell ref="AX249:AX252"/>
    <mergeCell ref="AM249:AM252"/>
    <mergeCell ref="AN249:AN252"/>
    <mergeCell ref="AO249:AO252"/>
    <mergeCell ref="AP249:AP252"/>
    <mergeCell ref="AQ249:AQ252"/>
    <mergeCell ref="AR249:AR252"/>
    <mergeCell ref="A249:A252"/>
    <mergeCell ref="B249:B252"/>
    <mergeCell ref="C249:C252"/>
    <mergeCell ref="D249:D252"/>
    <mergeCell ref="AK249:AK252"/>
    <mergeCell ref="AL249:AL252"/>
    <mergeCell ref="AV245:AV248"/>
    <mergeCell ref="AW245:AW248"/>
    <mergeCell ref="AX245:AX248"/>
    <mergeCell ref="AY245:AY248"/>
    <mergeCell ref="AZ245:AZ248"/>
    <mergeCell ref="BA245:BA248"/>
    <mergeCell ref="AP245:AP248"/>
    <mergeCell ref="AQ245:AQ248"/>
    <mergeCell ref="AR245:AR248"/>
    <mergeCell ref="AS245:AS248"/>
    <mergeCell ref="AT245:AT248"/>
    <mergeCell ref="AU245:AU248"/>
    <mergeCell ref="BA241:BA244"/>
    <mergeCell ref="A245:A248"/>
    <mergeCell ref="B245:B248"/>
    <mergeCell ref="C245:C248"/>
    <mergeCell ref="D245:D248"/>
    <mergeCell ref="AK245:AK248"/>
    <mergeCell ref="AL245:AL248"/>
    <mergeCell ref="AM245:AM248"/>
    <mergeCell ref="AN245:AN248"/>
    <mergeCell ref="AO245:AO248"/>
    <mergeCell ref="AU241:AU244"/>
    <mergeCell ref="AV241:AV244"/>
    <mergeCell ref="AW241:AW244"/>
    <mergeCell ref="AX241:AX244"/>
    <mergeCell ref="AY241:AY244"/>
    <mergeCell ref="AZ241:AZ244"/>
    <mergeCell ref="AO241:AO244"/>
    <mergeCell ref="AP241:AP244"/>
    <mergeCell ref="AQ241:AQ244"/>
    <mergeCell ref="AR241:AR244"/>
    <mergeCell ref="AS241:AS244"/>
    <mergeCell ref="AT241:AT244"/>
    <mergeCell ref="AZ237:AZ240"/>
    <mergeCell ref="BA237:BA240"/>
    <mergeCell ref="A241:A244"/>
    <mergeCell ref="B241:B244"/>
    <mergeCell ref="C241:C244"/>
    <mergeCell ref="D241:D244"/>
    <mergeCell ref="AK241:AK244"/>
    <mergeCell ref="AL241:AL244"/>
    <mergeCell ref="AM241:AM244"/>
    <mergeCell ref="AN241:AN244"/>
    <mergeCell ref="AT237:AT240"/>
    <mergeCell ref="AU237:AU240"/>
    <mergeCell ref="AV237:AV240"/>
    <mergeCell ref="AW237:AW240"/>
    <mergeCell ref="AX237:AX240"/>
    <mergeCell ref="AY237:AY240"/>
    <mergeCell ref="AN237:AN240"/>
    <mergeCell ref="AO237:AO240"/>
    <mergeCell ref="AP237:AP240"/>
    <mergeCell ref="AQ237:AQ240"/>
    <mergeCell ref="AR237:AR240"/>
    <mergeCell ref="AS237:AS240"/>
    <mergeCell ref="AY233:AY236"/>
    <mergeCell ref="AZ233:AZ236"/>
    <mergeCell ref="BA233:BA236"/>
    <mergeCell ref="A237:A240"/>
    <mergeCell ref="B237:B240"/>
    <mergeCell ref="C237:C240"/>
    <mergeCell ref="D237:D240"/>
    <mergeCell ref="AK237:AK240"/>
    <mergeCell ref="AL237:AL240"/>
    <mergeCell ref="AM237:AM240"/>
    <mergeCell ref="AS233:AS236"/>
    <mergeCell ref="AT233:AT236"/>
    <mergeCell ref="AU233:AU236"/>
    <mergeCell ref="AV233:AV236"/>
    <mergeCell ref="AW233:AW236"/>
    <mergeCell ref="AX233:AX236"/>
    <mergeCell ref="AM233:AM236"/>
    <mergeCell ref="AN233:AN236"/>
    <mergeCell ref="AO233:AO236"/>
    <mergeCell ref="AP233:AP236"/>
    <mergeCell ref="AQ233:AQ236"/>
    <mergeCell ref="AR233:AR236"/>
    <mergeCell ref="A233:A236"/>
    <mergeCell ref="B233:B236"/>
    <mergeCell ref="C233:C236"/>
    <mergeCell ref="D233:D236"/>
    <mergeCell ref="AK233:AK236"/>
    <mergeCell ref="AL233:AL236"/>
    <mergeCell ref="AV229:AV232"/>
    <mergeCell ref="AW229:AW232"/>
    <mergeCell ref="AX229:AX232"/>
    <mergeCell ref="AY229:AY232"/>
    <mergeCell ref="AZ229:AZ232"/>
    <mergeCell ref="BA229:BA232"/>
    <mergeCell ref="AP229:AP232"/>
    <mergeCell ref="AQ229:AQ232"/>
    <mergeCell ref="AR229:AR232"/>
    <mergeCell ref="AS229:AS232"/>
    <mergeCell ref="AT229:AT232"/>
    <mergeCell ref="AU229:AU232"/>
    <mergeCell ref="BA225:BA228"/>
    <mergeCell ref="A229:A232"/>
    <mergeCell ref="B229:B232"/>
    <mergeCell ref="C229:C232"/>
    <mergeCell ref="D229:D232"/>
    <mergeCell ref="AK229:AK232"/>
    <mergeCell ref="AL229:AL232"/>
    <mergeCell ref="AM229:AM232"/>
    <mergeCell ref="AN229:AN232"/>
    <mergeCell ref="AO229:AO232"/>
    <mergeCell ref="AU225:AU228"/>
    <mergeCell ref="AV225:AV228"/>
    <mergeCell ref="AW225:AW228"/>
    <mergeCell ref="AX225:AX228"/>
    <mergeCell ref="AY225:AY228"/>
    <mergeCell ref="AZ225:AZ228"/>
    <mergeCell ref="AO225:AO228"/>
    <mergeCell ref="AP225:AP228"/>
    <mergeCell ref="AQ225:AQ228"/>
    <mergeCell ref="AR225:AR228"/>
    <mergeCell ref="AS225:AS228"/>
    <mergeCell ref="AT225:AT228"/>
    <mergeCell ref="AZ221:AZ224"/>
    <mergeCell ref="BA221:BA224"/>
    <mergeCell ref="A225:A228"/>
    <mergeCell ref="B225:B228"/>
    <mergeCell ref="C225:C228"/>
    <mergeCell ref="D225:D228"/>
    <mergeCell ref="AK225:AK228"/>
    <mergeCell ref="AL225:AL228"/>
    <mergeCell ref="AM225:AM228"/>
    <mergeCell ref="AN225:AN228"/>
    <mergeCell ref="AT221:AT224"/>
    <mergeCell ref="AU221:AU224"/>
    <mergeCell ref="AV221:AV224"/>
    <mergeCell ref="AW221:AW224"/>
    <mergeCell ref="AX221:AX224"/>
    <mergeCell ref="AY221:AY224"/>
    <mergeCell ref="AN221:AN224"/>
    <mergeCell ref="AO221:AO224"/>
    <mergeCell ref="AP221:AP224"/>
    <mergeCell ref="AQ221:AQ224"/>
    <mergeCell ref="AR221:AR224"/>
    <mergeCell ref="AS221:AS224"/>
    <mergeCell ref="AY217:AY220"/>
    <mergeCell ref="AZ217:AZ220"/>
    <mergeCell ref="BA217:BA220"/>
    <mergeCell ref="A221:A224"/>
    <mergeCell ref="B221:B224"/>
    <mergeCell ref="C221:C224"/>
    <mergeCell ref="D221:D224"/>
    <mergeCell ref="AK221:AK224"/>
    <mergeCell ref="AL221:AL224"/>
    <mergeCell ref="AM221:AM224"/>
    <mergeCell ref="AS217:AS220"/>
    <mergeCell ref="AT217:AT220"/>
    <mergeCell ref="AU217:AU220"/>
    <mergeCell ref="AV217:AV220"/>
    <mergeCell ref="AW217:AW220"/>
    <mergeCell ref="AX217:AX220"/>
    <mergeCell ref="AM217:AM220"/>
    <mergeCell ref="AN217:AN220"/>
    <mergeCell ref="AO217:AO220"/>
    <mergeCell ref="AP217:AP220"/>
    <mergeCell ref="AQ217:AQ220"/>
    <mergeCell ref="AR217:AR220"/>
    <mergeCell ref="A217:A220"/>
    <mergeCell ref="B217:B220"/>
    <mergeCell ref="C217:C220"/>
    <mergeCell ref="D217:D220"/>
    <mergeCell ref="AK217:AK220"/>
    <mergeCell ref="AL217:AL220"/>
    <mergeCell ref="AV213:AV216"/>
    <mergeCell ref="AW213:AW216"/>
    <mergeCell ref="AX213:AX216"/>
    <mergeCell ref="AY213:AY216"/>
    <mergeCell ref="AZ213:AZ216"/>
    <mergeCell ref="BA213:BA216"/>
    <mergeCell ref="AP213:AP216"/>
    <mergeCell ref="AQ213:AQ216"/>
    <mergeCell ref="AR213:AR216"/>
    <mergeCell ref="AS213:AS216"/>
    <mergeCell ref="AT213:AT216"/>
    <mergeCell ref="AU213:AU216"/>
    <mergeCell ref="BA209:BA212"/>
    <mergeCell ref="A213:A216"/>
    <mergeCell ref="B213:B216"/>
    <mergeCell ref="C213:C216"/>
    <mergeCell ref="D213:D216"/>
    <mergeCell ref="AK213:AK216"/>
    <mergeCell ref="AL213:AL216"/>
    <mergeCell ref="AM213:AM216"/>
    <mergeCell ref="AN213:AN216"/>
    <mergeCell ref="AO213:AO216"/>
    <mergeCell ref="AU209:AU212"/>
    <mergeCell ref="AV209:AV212"/>
    <mergeCell ref="AW209:AW212"/>
    <mergeCell ref="AX209:AX212"/>
    <mergeCell ref="AY209:AY212"/>
    <mergeCell ref="AZ209:AZ212"/>
    <mergeCell ref="AO209:AO212"/>
    <mergeCell ref="AP209:AP212"/>
    <mergeCell ref="AQ209:AQ212"/>
    <mergeCell ref="AR209:AR212"/>
    <mergeCell ref="AS209:AS212"/>
    <mergeCell ref="AT209:AT212"/>
    <mergeCell ref="AZ205:AZ208"/>
    <mergeCell ref="BA205:BA208"/>
    <mergeCell ref="A209:A212"/>
    <mergeCell ref="B209:B212"/>
    <mergeCell ref="C209:C212"/>
    <mergeCell ref="D209:D212"/>
    <mergeCell ref="AK209:AK212"/>
    <mergeCell ref="AL209:AL212"/>
    <mergeCell ref="AM209:AM212"/>
    <mergeCell ref="AN209:AN212"/>
    <mergeCell ref="AT205:AT208"/>
    <mergeCell ref="AU205:AU208"/>
    <mergeCell ref="AV205:AV208"/>
    <mergeCell ref="AW205:AW208"/>
    <mergeCell ref="AX205:AX208"/>
    <mergeCell ref="AY205:AY208"/>
    <mergeCell ref="AN205:AN208"/>
    <mergeCell ref="AO205:AO208"/>
    <mergeCell ref="AP205:AP208"/>
    <mergeCell ref="AQ205:AQ208"/>
    <mergeCell ref="AR205:AR208"/>
    <mergeCell ref="AS205:AS208"/>
    <mergeCell ref="AY201:AY204"/>
    <mergeCell ref="AZ201:AZ204"/>
    <mergeCell ref="BA201:BA204"/>
    <mergeCell ref="A205:A208"/>
    <mergeCell ref="B205:B208"/>
    <mergeCell ref="C205:C208"/>
    <mergeCell ref="D205:D208"/>
    <mergeCell ref="AK205:AK208"/>
    <mergeCell ref="AL205:AL208"/>
    <mergeCell ref="AM205:AM208"/>
    <mergeCell ref="AS201:AS204"/>
    <mergeCell ref="AT201:AT204"/>
    <mergeCell ref="AU201:AU204"/>
    <mergeCell ref="AV201:AV204"/>
    <mergeCell ref="AW201:AW204"/>
    <mergeCell ref="AX201:AX204"/>
    <mergeCell ref="AM201:AM204"/>
    <mergeCell ref="AN201:AN204"/>
    <mergeCell ref="AO201:AO204"/>
    <mergeCell ref="AP201:AP204"/>
    <mergeCell ref="AQ201:AQ204"/>
    <mergeCell ref="AR201:AR204"/>
    <mergeCell ref="A201:A204"/>
    <mergeCell ref="B201:B204"/>
    <mergeCell ref="C201:C204"/>
    <mergeCell ref="D201:D204"/>
    <mergeCell ref="AK201:AK204"/>
    <mergeCell ref="AL201:AL204"/>
    <mergeCell ref="AV197:AV200"/>
    <mergeCell ref="AW197:AW200"/>
    <mergeCell ref="AX197:AX200"/>
    <mergeCell ref="AY197:AY200"/>
    <mergeCell ref="AZ197:AZ200"/>
    <mergeCell ref="BA197:BA200"/>
    <mergeCell ref="AP197:AP200"/>
    <mergeCell ref="AQ197:AQ200"/>
    <mergeCell ref="AR197:AR200"/>
    <mergeCell ref="AS197:AS200"/>
    <mergeCell ref="AT197:AT200"/>
    <mergeCell ref="AU197:AU200"/>
    <mergeCell ref="BA193:BA196"/>
    <mergeCell ref="A197:A200"/>
    <mergeCell ref="B197:B200"/>
    <mergeCell ref="C197:C200"/>
    <mergeCell ref="D197:D200"/>
    <mergeCell ref="AK197:AK200"/>
    <mergeCell ref="AL197:AL200"/>
    <mergeCell ref="AM197:AM200"/>
    <mergeCell ref="AN197:AN200"/>
    <mergeCell ref="AO197:AO200"/>
    <mergeCell ref="AU193:AU196"/>
    <mergeCell ref="AV193:AV196"/>
    <mergeCell ref="AW193:AW196"/>
    <mergeCell ref="AX193:AX196"/>
    <mergeCell ref="AY193:AY196"/>
    <mergeCell ref="AZ193:AZ196"/>
    <mergeCell ref="AO193:AO196"/>
    <mergeCell ref="AP193:AP196"/>
    <mergeCell ref="AQ193:AQ196"/>
    <mergeCell ref="AR193:AR196"/>
    <mergeCell ref="AS193:AS196"/>
    <mergeCell ref="AT193:AT196"/>
    <mergeCell ref="AZ189:AZ192"/>
    <mergeCell ref="BA189:BA192"/>
    <mergeCell ref="A193:A196"/>
    <mergeCell ref="B193:B196"/>
    <mergeCell ref="C193:C196"/>
    <mergeCell ref="D193:D196"/>
    <mergeCell ref="AK193:AK196"/>
    <mergeCell ref="AL193:AL196"/>
    <mergeCell ref="AM193:AM196"/>
    <mergeCell ref="AN193:AN196"/>
    <mergeCell ref="AT189:AT192"/>
    <mergeCell ref="AU189:AU192"/>
    <mergeCell ref="AV189:AV192"/>
    <mergeCell ref="AW189:AW192"/>
    <mergeCell ref="AX189:AX192"/>
    <mergeCell ref="AY189:AY192"/>
    <mergeCell ref="AN189:AN192"/>
    <mergeCell ref="AO189:AO192"/>
    <mergeCell ref="AP189:AP192"/>
    <mergeCell ref="AQ189:AQ192"/>
    <mergeCell ref="AR189:AR192"/>
    <mergeCell ref="AS189:AS192"/>
    <mergeCell ref="AY185:AY188"/>
    <mergeCell ref="AZ185:AZ188"/>
    <mergeCell ref="BA185:BA188"/>
    <mergeCell ref="A189:A192"/>
    <mergeCell ref="B189:B192"/>
    <mergeCell ref="C189:C192"/>
    <mergeCell ref="D189:D192"/>
    <mergeCell ref="AK189:AK192"/>
    <mergeCell ref="AL189:AL192"/>
    <mergeCell ref="AM189:AM192"/>
    <mergeCell ref="AS185:AS188"/>
    <mergeCell ref="AT185:AT188"/>
    <mergeCell ref="AU185:AU188"/>
    <mergeCell ref="AV185:AV188"/>
    <mergeCell ref="AW185:AW188"/>
    <mergeCell ref="AX185:AX188"/>
    <mergeCell ref="AM185:AM188"/>
    <mergeCell ref="AN185:AN188"/>
    <mergeCell ref="AO185:AO188"/>
    <mergeCell ref="AP185:AP188"/>
    <mergeCell ref="AQ185:AQ188"/>
    <mergeCell ref="AR185:AR188"/>
    <mergeCell ref="A185:A188"/>
    <mergeCell ref="B185:B188"/>
    <mergeCell ref="C185:C188"/>
    <mergeCell ref="D185:D188"/>
    <mergeCell ref="AK185:AK188"/>
    <mergeCell ref="AL185:AL188"/>
    <mergeCell ref="AV181:AV184"/>
    <mergeCell ref="AW181:AW184"/>
    <mergeCell ref="AX181:AX184"/>
    <mergeCell ref="AY181:AY184"/>
    <mergeCell ref="AZ181:AZ184"/>
    <mergeCell ref="BA181:BA184"/>
    <mergeCell ref="AP181:AP184"/>
    <mergeCell ref="AQ181:AQ184"/>
    <mergeCell ref="AR181:AR184"/>
    <mergeCell ref="AS181:AS184"/>
    <mergeCell ref="AT181:AT184"/>
    <mergeCell ref="AU181:AU184"/>
    <mergeCell ref="BA177:BA180"/>
    <mergeCell ref="A181:A184"/>
    <mergeCell ref="B181:B184"/>
    <mergeCell ref="C181:C184"/>
    <mergeCell ref="D181:D184"/>
    <mergeCell ref="AK181:AK184"/>
    <mergeCell ref="AL181:AL184"/>
    <mergeCell ref="AM181:AM184"/>
    <mergeCell ref="AN181:AN184"/>
    <mergeCell ref="AO181:AO184"/>
    <mergeCell ref="AU177:AU180"/>
    <mergeCell ref="AV177:AV180"/>
    <mergeCell ref="AW177:AW180"/>
    <mergeCell ref="AX177:AX180"/>
    <mergeCell ref="AY177:AY180"/>
    <mergeCell ref="AZ177:AZ180"/>
    <mergeCell ref="AO177:AO180"/>
    <mergeCell ref="AP177:AP180"/>
    <mergeCell ref="AQ177:AQ180"/>
    <mergeCell ref="AR177:AR180"/>
    <mergeCell ref="AS177:AS180"/>
    <mergeCell ref="AT177:AT180"/>
    <mergeCell ref="AZ173:AZ176"/>
    <mergeCell ref="BA173:BA176"/>
    <mergeCell ref="A177:A180"/>
    <mergeCell ref="B177:B180"/>
    <mergeCell ref="C177:C180"/>
    <mergeCell ref="D177:D180"/>
    <mergeCell ref="AK177:AK180"/>
    <mergeCell ref="AL177:AL180"/>
    <mergeCell ref="AM177:AM180"/>
    <mergeCell ref="AN177:AN180"/>
    <mergeCell ref="AT173:AT176"/>
    <mergeCell ref="AU173:AU176"/>
    <mergeCell ref="AV173:AV176"/>
    <mergeCell ref="AW173:AW176"/>
    <mergeCell ref="AX173:AX176"/>
    <mergeCell ref="AY173:AY176"/>
    <mergeCell ref="AN173:AN176"/>
    <mergeCell ref="AO173:AO176"/>
    <mergeCell ref="AP173:AP176"/>
    <mergeCell ref="AQ173:AQ176"/>
    <mergeCell ref="AR173:AR176"/>
    <mergeCell ref="AS173:AS176"/>
    <mergeCell ref="AY169:AY172"/>
    <mergeCell ref="AZ169:AZ172"/>
    <mergeCell ref="BA169:BA172"/>
    <mergeCell ref="A173:A176"/>
    <mergeCell ref="B173:B176"/>
    <mergeCell ref="C173:C176"/>
    <mergeCell ref="D173:D176"/>
    <mergeCell ref="AK173:AK176"/>
    <mergeCell ref="AL173:AL176"/>
    <mergeCell ref="AM173:AM176"/>
    <mergeCell ref="AS169:AS172"/>
    <mergeCell ref="AT169:AT172"/>
    <mergeCell ref="AU169:AU172"/>
    <mergeCell ref="AV169:AV172"/>
    <mergeCell ref="AW169:AW172"/>
    <mergeCell ref="AX169:AX172"/>
    <mergeCell ref="AM169:AM172"/>
    <mergeCell ref="AN169:AN172"/>
    <mergeCell ref="AO169:AO172"/>
    <mergeCell ref="AP169:AP172"/>
    <mergeCell ref="AQ169:AQ172"/>
    <mergeCell ref="AR169:AR172"/>
    <mergeCell ref="A169:A172"/>
    <mergeCell ref="B169:B172"/>
    <mergeCell ref="C169:C172"/>
    <mergeCell ref="D169:D172"/>
    <mergeCell ref="AK169:AK172"/>
    <mergeCell ref="AL169:AL172"/>
    <mergeCell ref="AV165:AV168"/>
    <mergeCell ref="AW165:AW168"/>
    <mergeCell ref="AX165:AX168"/>
    <mergeCell ref="AY165:AY168"/>
    <mergeCell ref="AZ165:AZ168"/>
    <mergeCell ref="BA165:BA168"/>
    <mergeCell ref="AP165:AP168"/>
    <mergeCell ref="AQ165:AQ168"/>
    <mergeCell ref="AR165:AR168"/>
    <mergeCell ref="AS165:AS168"/>
    <mergeCell ref="AT165:AT168"/>
    <mergeCell ref="AU165:AU168"/>
    <mergeCell ref="BA161:BA164"/>
    <mergeCell ref="A165:A168"/>
    <mergeCell ref="B165:B168"/>
    <mergeCell ref="C165:C168"/>
    <mergeCell ref="D165:D168"/>
    <mergeCell ref="AK165:AK168"/>
    <mergeCell ref="AL165:AL168"/>
    <mergeCell ref="AM165:AM168"/>
    <mergeCell ref="AN165:AN168"/>
    <mergeCell ref="AO165:AO168"/>
    <mergeCell ref="AU161:AU164"/>
    <mergeCell ref="AV161:AV164"/>
    <mergeCell ref="AW161:AW164"/>
    <mergeCell ref="AX161:AX164"/>
    <mergeCell ref="AY161:AY164"/>
    <mergeCell ref="AZ161:AZ164"/>
    <mergeCell ref="AO161:AO164"/>
    <mergeCell ref="AP161:AP164"/>
    <mergeCell ref="AQ161:AQ164"/>
    <mergeCell ref="AR161:AR164"/>
    <mergeCell ref="AS161:AS164"/>
    <mergeCell ref="AT161:AT164"/>
    <mergeCell ref="AZ157:AZ160"/>
    <mergeCell ref="BA157:BA160"/>
    <mergeCell ref="A161:A164"/>
    <mergeCell ref="B161:B164"/>
    <mergeCell ref="C161:C164"/>
    <mergeCell ref="D161:D164"/>
    <mergeCell ref="AK161:AK164"/>
    <mergeCell ref="AL161:AL164"/>
    <mergeCell ref="AM161:AM164"/>
    <mergeCell ref="AN161:AN164"/>
    <mergeCell ref="AT157:AT160"/>
    <mergeCell ref="AU157:AU160"/>
    <mergeCell ref="AV157:AV160"/>
    <mergeCell ref="AW157:AW160"/>
    <mergeCell ref="AX157:AX160"/>
    <mergeCell ref="AY157:AY160"/>
    <mergeCell ref="AN157:AN160"/>
    <mergeCell ref="AO157:AO160"/>
    <mergeCell ref="AP157:AP160"/>
    <mergeCell ref="AQ157:AQ160"/>
    <mergeCell ref="AR157:AR160"/>
    <mergeCell ref="AS157:AS160"/>
    <mergeCell ref="AY153:AY156"/>
    <mergeCell ref="AZ153:AZ156"/>
    <mergeCell ref="BA153:BA156"/>
    <mergeCell ref="A157:A160"/>
    <mergeCell ref="B157:B160"/>
    <mergeCell ref="C157:C160"/>
    <mergeCell ref="D157:D160"/>
    <mergeCell ref="AK157:AK160"/>
    <mergeCell ref="AL157:AL160"/>
    <mergeCell ref="AM157:AM160"/>
    <mergeCell ref="AS153:AS156"/>
    <mergeCell ref="AT153:AT156"/>
    <mergeCell ref="AU153:AU156"/>
    <mergeCell ref="AV153:AV156"/>
    <mergeCell ref="AW153:AW156"/>
    <mergeCell ref="AX153:AX156"/>
    <mergeCell ref="AM153:AM156"/>
    <mergeCell ref="AN153:AN156"/>
    <mergeCell ref="AO153:AO156"/>
    <mergeCell ref="AP153:AP156"/>
    <mergeCell ref="AQ153:AQ156"/>
    <mergeCell ref="AR153:AR156"/>
    <mergeCell ref="A153:A156"/>
    <mergeCell ref="B153:B156"/>
    <mergeCell ref="C153:C156"/>
    <mergeCell ref="D153:D156"/>
    <mergeCell ref="AK153:AK156"/>
    <mergeCell ref="AL153:AL156"/>
    <mergeCell ref="AV149:AV152"/>
    <mergeCell ref="AW149:AW152"/>
    <mergeCell ref="AX149:AX152"/>
    <mergeCell ref="AY149:AY152"/>
    <mergeCell ref="AZ149:AZ152"/>
    <mergeCell ref="BA149:BA152"/>
    <mergeCell ref="AP149:AP152"/>
    <mergeCell ref="AQ149:AQ152"/>
    <mergeCell ref="AR149:AR152"/>
    <mergeCell ref="AS149:AS152"/>
    <mergeCell ref="AT149:AT152"/>
    <mergeCell ref="AU149:AU152"/>
    <mergeCell ref="BA145:BA148"/>
    <mergeCell ref="A149:A152"/>
    <mergeCell ref="B149:B152"/>
    <mergeCell ref="C149:C152"/>
    <mergeCell ref="D149:D152"/>
    <mergeCell ref="AK149:AK152"/>
    <mergeCell ref="AL149:AL152"/>
    <mergeCell ref="AM149:AM152"/>
    <mergeCell ref="AN149:AN152"/>
    <mergeCell ref="AO149:AO152"/>
    <mergeCell ref="AU145:AU148"/>
    <mergeCell ref="AV145:AV148"/>
    <mergeCell ref="AW145:AW148"/>
    <mergeCell ref="AX145:AX148"/>
    <mergeCell ref="AY145:AY148"/>
    <mergeCell ref="AZ145:AZ148"/>
    <mergeCell ref="AO145:AO148"/>
    <mergeCell ref="AP145:AP148"/>
    <mergeCell ref="AQ145:AQ148"/>
    <mergeCell ref="AR145:AR148"/>
    <mergeCell ref="AS145:AS148"/>
    <mergeCell ref="AT145:AT148"/>
    <mergeCell ref="AZ141:AZ144"/>
    <mergeCell ref="BA141:BA144"/>
    <mergeCell ref="A145:A148"/>
    <mergeCell ref="B145:B148"/>
    <mergeCell ref="C145:C148"/>
    <mergeCell ref="D145:D148"/>
    <mergeCell ref="AK145:AK148"/>
    <mergeCell ref="AL145:AL148"/>
    <mergeCell ref="AM145:AM148"/>
    <mergeCell ref="AN145:AN148"/>
    <mergeCell ref="AT141:AT144"/>
    <mergeCell ref="AU141:AU144"/>
    <mergeCell ref="AV141:AV144"/>
    <mergeCell ref="AW141:AW144"/>
    <mergeCell ref="AX141:AX144"/>
    <mergeCell ref="AY141:AY144"/>
    <mergeCell ref="AN141:AN144"/>
    <mergeCell ref="AO141:AO144"/>
    <mergeCell ref="AP141:AP144"/>
    <mergeCell ref="AQ141:AQ144"/>
    <mergeCell ref="AR141:AR144"/>
    <mergeCell ref="AS141:AS144"/>
    <mergeCell ref="AY137:AY140"/>
    <mergeCell ref="AZ137:AZ140"/>
    <mergeCell ref="BA137:BA140"/>
    <mergeCell ref="A141:A144"/>
    <mergeCell ref="B141:B144"/>
    <mergeCell ref="C141:C144"/>
    <mergeCell ref="D141:D144"/>
    <mergeCell ref="AK141:AK144"/>
    <mergeCell ref="AL141:AL144"/>
    <mergeCell ref="AM141:AM144"/>
    <mergeCell ref="AS137:AS140"/>
    <mergeCell ref="AT137:AT140"/>
    <mergeCell ref="AU137:AU140"/>
    <mergeCell ref="AV137:AV140"/>
    <mergeCell ref="AW137:AW140"/>
    <mergeCell ref="AX137:AX140"/>
    <mergeCell ref="AM137:AM140"/>
    <mergeCell ref="AN137:AN140"/>
    <mergeCell ref="AO137:AO140"/>
    <mergeCell ref="AP137:AP140"/>
    <mergeCell ref="AQ137:AQ140"/>
    <mergeCell ref="AR137:AR140"/>
    <mergeCell ref="A137:A140"/>
    <mergeCell ref="B137:B140"/>
    <mergeCell ref="C137:C140"/>
    <mergeCell ref="D137:D140"/>
    <mergeCell ref="AK137:AK140"/>
    <mergeCell ref="AL137:AL140"/>
    <mergeCell ref="AV133:AV136"/>
    <mergeCell ref="AW133:AW136"/>
    <mergeCell ref="AX133:AX136"/>
    <mergeCell ref="AY133:AY136"/>
    <mergeCell ref="AZ133:AZ136"/>
    <mergeCell ref="BA133:BA136"/>
    <mergeCell ref="AP133:AP136"/>
    <mergeCell ref="AQ133:AQ136"/>
    <mergeCell ref="AR133:AR136"/>
    <mergeCell ref="AS133:AS136"/>
    <mergeCell ref="AT133:AT136"/>
    <mergeCell ref="AU133:AU136"/>
    <mergeCell ref="BA129:BA132"/>
    <mergeCell ref="A133:A136"/>
    <mergeCell ref="B133:B136"/>
    <mergeCell ref="C133:C136"/>
    <mergeCell ref="D133:D136"/>
    <mergeCell ref="AK133:AK136"/>
    <mergeCell ref="AL133:AL136"/>
    <mergeCell ref="AM133:AM136"/>
    <mergeCell ref="AN133:AN136"/>
    <mergeCell ref="AO133:AO136"/>
    <mergeCell ref="AU129:AU132"/>
    <mergeCell ref="AV129:AV132"/>
    <mergeCell ref="AW129:AW132"/>
    <mergeCell ref="AX129:AX132"/>
    <mergeCell ref="AY129:AY132"/>
    <mergeCell ref="AZ129:AZ132"/>
    <mergeCell ref="AO129:AO132"/>
    <mergeCell ref="AP129:AP132"/>
    <mergeCell ref="AQ129:AQ132"/>
    <mergeCell ref="AR129:AR132"/>
    <mergeCell ref="AS129:AS132"/>
    <mergeCell ref="AT129:AT132"/>
    <mergeCell ref="AZ125:AZ128"/>
    <mergeCell ref="BA125:BA128"/>
    <mergeCell ref="A129:A132"/>
    <mergeCell ref="B129:B132"/>
    <mergeCell ref="C129:C132"/>
    <mergeCell ref="D129:D132"/>
    <mergeCell ref="AK129:AK132"/>
    <mergeCell ref="AL129:AL132"/>
    <mergeCell ref="AM129:AM132"/>
    <mergeCell ref="AN129:AN132"/>
    <mergeCell ref="AT125:AT128"/>
    <mergeCell ref="AU125:AU128"/>
    <mergeCell ref="AV125:AV128"/>
    <mergeCell ref="AW125:AW128"/>
    <mergeCell ref="AX125:AX128"/>
    <mergeCell ref="AY125:AY128"/>
    <mergeCell ref="AN125:AN128"/>
    <mergeCell ref="AO125:AO128"/>
    <mergeCell ref="AP125:AP128"/>
    <mergeCell ref="AQ125:AQ128"/>
    <mergeCell ref="AR125:AR128"/>
    <mergeCell ref="AS125:AS128"/>
    <mergeCell ref="AY121:AY124"/>
    <mergeCell ref="AZ121:AZ124"/>
    <mergeCell ref="BA121:BA124"/>
    <mergeCell ref="A125:A128"/>
    <mergeCell ref="B125:B128"/>
    <mergeCell ref="C125:C128"/>
    <mergeCell ref="D125:D128"/>
    <mergeCell ref="AK125:AK128"/>
    <mergeCell ref="AL125:AL128"/>
    <mergeCell ref="AM125:AM128"/>
    <mergeCell ref="AS121:AS124"/>
    <mergeCell ref="AT121:AT124"/>
    <mergeCell ref="AU121:AU124"/>
    <mergeCell ref="AV121:AV124"/>
    <mergeCell ref="AW121:AW124"/>
    <mergeCell ref="AX121:AX124"/>
    <mergeCell ref="AM121:AM124"/>
    <mergeCell ref="AN121:AN124"/>
    <mergeCell ref="AO121:AO124"/>
    <mergeCell ref="AP121:AP124"/>
    <mergeCell ref="AQ121:AQ124"/>
    <mergeCell ref="AR121:AR124"/>
    <mergeCell ref="A121:A124"/>
    <mergeCell ref="B121:B124"/>
    <mergeCell ref="C121:C124"/>
    <mergeCell ref="D121:D124"/>
    <mergeCell ref="AK121:AK124"/>
    <mergeCell ref="AL121:AL124"/>
    <mergeCell ref="AV117:AV120"/>
    <mergeCell ref="AW117:AW120"/>
    <mergeCell ref="AX117:AX120"/>
    <mergeCell ref="AY117:AY120"/>
    <mergeCell ref="AZ117:AZ120"/>
    <mergeCell ref="BA117:BA120"/>
    <mergeCell ref="AP117:AP120"/>
    <mergeCell ref="AQ117:AQ120"/>
    <mergeCell ref="AR117:AR120"/>
    <mergeCell ref="AS117:AS120"/>
    <mergeCell ref="AT117:AT120"/>
    <mergeCell ref="AU117:AU120"/>
    <mergeCell ref="BA113:BA116"/>
    <mergeCell ref="A117:A120"/>
    <mergeCell ref="B117:B120"/>
    <mergeCell ref="C117:C120"/>
    <mergeCell ref="D117:D120"/>
    <mergeCell ref="AK117:AK120"/>
    <mergeCell ref="AL117:AL120"/>
    <mergeCell ref="AM117:AM120"/>
    <mergeCell ref="AN117:AN120"/>
    <mergeCell ref="AO117:AO120"/>
    <mergeCell ref="AU113:AU116"/>
    <mergeCell ref="AV113:AV116"/>
    <mergeCell ref="AW113:AW116"/>
    <mergeCell ref="AX113:AX116"/>
    <mergeCell ref="AY113:AY116"/>
    <mergeCell ref="AZ113:AZ116"/>
    <mergeCell ref="AO113:AO116"/>
    <mergeCell ref="AP113:AP116"/>
    <mergeCell ref="AQ113:AQ116"/>
    <mergeCell ref="AR113:AR116"/>
    <mergeCell ref="AS113:AS116"/>
    <mergeCell ref="AT113:AT116"/>
    <mergeCell ref="AZ109:AZ112"/>
    <mergeCell ref="BA109:BA112"/>
    <mergeCell ref="A113:A116"/>
    <mergeCell ref="B113:B116"/>
    <mergeCell ref="C113:C116"/>
    <mergeCell ref="D113:D116"/>
    <mergeCell ref="AK113:AK116"/>
    <mergeCell ref="AL113:AL116"/>
    <mergeCell ref="AM113:AM116"/>
    <mergeCell ref="AN113:AN116"/>
    <mergeCell ref="AT109:AT112"/>
    <mergeCell ref="AU109:AU112"/>
    <mergeCell ref="AV109:AV112"/>
    <mergeCell ref="AW109:AW112"/>
    <mergeCell ref="AX109:AX112"/>
    <mergeCell ref="AY109:AY112"/>
    <mergeCell ref="AN109:AN112"/>
    <mergeCell ref="AO109:AO112"/>
    <mergeCell ref="AP109:AP112"/>
    <mergeCell ref="AQ109:AQ112"/>
    <mergeCell ref="AR109:AR112"/>
    <mergeCell ref="AS109:AS112"/>
    <mergeCell ref="AY105:AY108"/>
    <mergeCell ref="AZ105:AZ108"/>
    <mergeCell ref="BA105:BA108"/>
    <mergeCell ref="A109:A112"/>
    <mergeCell ref="B109:B112"/>
    <mergeCell ref="C109:C112"/>
    <mergeCell ref="D109:D112"/>
    <mergeCell ref="AK109:AK112"/>
    <mergeCell ref="AL109:AL112"/>
    <mergeCell ref="AM109:AM112"/>
    <mergeCell ref="AS105:AS108"/>
    <mergeCell ref="AT105:AT108"/>
    <mergeCell ref="AU105:AU108"/>
    <mergeCell ref="AV105:AV108"/>
    <mergeCell ref="AW105:AW108"/>
    <mergeCell ref="AX105:AX108"/>
    <mergeCell ref="AM105:AM108"/>
    <mergeCell ref="AN105:AN108"/>
    <mergeCell ref="AO105:AO108"/>
    <mergeCell ref="AP105:AP108"/>
    <mergeCell ref="AQ105:AQ108"/>
    <mergeCell ref="AR105:AR108"/>
    <mergeCell ref="A105:A108"/>
    <mergeCell ref="B105:B108"/>
    <mergeCell ref="C105:C108"/>
    <mergeCell ref="D105:D108"/>
    <mergeCell ref="AK105:AK108"/>
    <mergeCell ref="AL105:AL108"/>
    <mergeCell ref="AV101:AV104"/>
    <mergeCell ref="AW101:AW104"/>
    <mergeCell ref="AX101:AX104"/>
    <mergeCell ref="AY101:AY104"/>
    <mergeCell ref="AZ101:AZ104"/>
    <mergeCell ref="BA101:BA104"/>
    <mergeCell ref="AP101:AP104"/>
    <mergeCell ref="AQ101:AQ104"/>
    <mergeCell ref="AR101:AR104"/>
    <mergeCell ref="AS101:AS104"/>
    <mergeCell ref="AT101:AT104"/>
    <mergeCell ref="AU101:AU104"/>
    <mergeCell ref="BA97:BA100"/>
    <mergeCell ref="A101:A104"/>
    <mergeCell ref="B101:B104"/>
    <mergeCell ref="C101:C104"/>
    <mergeCell ref="D101:D104"/>
    <mergeCell ref="AK101:AK104"/>
    <mergeCell ref="AL101:AL104"/>
    <mergeCell ref="AM101:AM104"/>
    <mergeCell ref="AN101:AN104"/>
    <mergeCell ref="AO101:AO104"/>
    <mergeCell ref="AU97:AU100"/>
    <mergeCell ref="AV97:AV100"/>
    <mergeCell ref="AW97:AW100"/>
    <mergeCell ref="AX97:AX100"/>
    <mergeCell ref="AY97:AY100"/>
    <mergeCell ref="AZ97:AZ100"/>
    <mergeCell ref="AO97:AO100"/>
    <mergeCell ref="AP97:AP100"/>
    <mergeCell ref="AQ97:AQ100"/>
    <mergeCell ref="AR97:AR100"/>
    <mergeCell ref="AS97:AS100"/>
    <mergeCell ref="AT97:AT100"/>
    <mergeCell ref="AZ93:AZ96"/>
    <mergeCell ref="BA93:BA96"/>
    <mergeCell ref="A97:A100"/>
    <mergeCell ref="B97:B100"/>
    <mergeCell ref="C97:C100"/>
    <mergeCell ref="D97:D100"/>
    <mergeCell ref="AK97:AK100"/>
    <mergeCell ref="AL97:AL100"/>
    <mergeCell ref="AM97:AM100"/>
    <mergeCell ref="AN97:AN100"/>
    <mergeCell ref="AT93:AT96"/>
    <mergeCell ref="AU93:AU96"/>
    <mergeCell ref="AV93:AV96"/>
    <mergeCell ref="AW93:AW96"/>
    <mergeCell ref="AX93:AX96"/>
    <mergeCell ref="AY93:AY96"/>
    <mergeCell ref="AN93:AN96"/>
    <mergeCell ref="AO93:AO96"/>
    <mergeCell ref="AP93:AP96"/>
    <mergeCell ref="AQ93:AQ96"/>
    <mergeCell ref="AR93:AR96"/>
    <mergeCell ref="AS93:AS96"/>
    <mergeCell ref="AY89:AY92"/>
    <mergeCell ref="AZ89:AZ92"/>
    <mergeCell ref="BA89:BA92"/>
    <mergeCell ref="A93:A96"/>
    <mergeCell ref="B93:B96"/>
    <mergeCell ref="C93:C96"/>
    <mergeCell ref="D93:D96"/>
    <mergeCell ref="AK93:AK96"/>
    <mergeCell ref="AL93:AL96"/>
    <mergeCell ref="AM93:AM96"/>
    <mergeCell ref="AS89:AS92"/>
    <mergeCell ref="AT89:AT92"/>
    <mergeCell ref="AU89:AU92"/>
    <mergeCell ref="AV89:AV92"/>
    <mergeCell ref="AW89:AW92"/>
    <mergeCell ref="AX89:AX92"/>
    <mergeCell ref="AM89:AM92"/>
    <mergeCell ref="AN89:AN92"/>
    <mergeCell ref="AO89:AO92"/>
    <mergeCell ref="AP89:AP92"/>
    <mergeCell ref="AQ89:AQ92"/>
    <mergeCell ref="AR89:AR92"/>
    <mergeCell ref="A89:A92"/>
    <mergeCell ref="B89:B92"/>
    <mergeCell ref="C89:C92"/>
    <mergeCell ref="D89:D92"/>
    <mergeCell ref="AK89:AK92"/>
    <mergeCell ref="AL89:AL92"/>
    <mergeCell ref="AV85:AV88"/>
    <mergeCell ref="AW85:AW88"/>
    <mergeCell ref="AX85:AX88"/>
    <mergeCell ref="AY85:AY88"/>
    <mergeCell ref="AZ85:AZ88"/>
    <mergeCell ref="BA85:BA88"/>
    <mergeCell ref="AP85:AP88"/>
    <mergeCell ref="AQ85:AQ88"/>
    <mergeCell ref="AR85:AR88"/>
    <mergeCell ref="AS85:AS88"/>
    <mergeCell ref="AT85:AT88"/>
    <mergeCell ref="AU85:AU88"/>
    <mergeCell ref="BA81:BA84"/>
    <mergeCell ref="A85:A88"/>
    <mergeCell ref="B85:B88"/>
    <mergeCell ref="C85:C88"/>
    <mergeCell ref="D85:D88"/>
    <mergeCell ref="AK85:AK88"/>
    <mergeCell ref="AL85:AL88"/>
    <mergeCell ref="AM85:AM88"/>
    <mergeCell ref="AN85:AN88"/>
    <mergeCell ref="AO85:AO88"/>
    <mergeCell ref="AU81:AU84"/>
    <mergeCell ref="AV81:AV84"/>
    <mergeCell ref="AW81:AW84"/>
    <mergeCell ref="AX81:AX84"/>
    <mergeCell ref="AY81:AY84"/>
    <mergeCell ref="AZ81:AZ84"/>
    <mergeCell ref="AO81:AO84"/>
    <mergeCell ref="AP81:AP84"/>
    <mergeCell ref="AQ81:AQ84"/>
    <mergeCell ref="AR81:AR84"/>
    <mergeCell ref="AS81:AS84"/>
    <mergeCell ref="AT81:AT84"/>
    <mergeCell ref="AZ77:AZ80"/>
    <mergeCell ref="BA77:BA80"/>
    <mergeCell ref="A81:A84"/>
    <mergeCell ref="B81:B84"/>
    <mergeCell ref="C81:C84"/>
    <mergeCell ref="D81:D84"/>
    <mergeCell ref="AK81:AK84"/>
    <mergeCell ref="AL81:AL84"/>
    <mergeCell ref="AM81:AM84"/>
    <mergeCell ref="AN81:AN84"/>
    <mergeCell ref="AT77:AT80"/>
    <mergeCell ref="AU77:AU80"/>
    <mergeCell ref="AV77:AV80"/>
    <mergeCell ref="AW77:AW80"/>
    <mergeCell ref="AX77:AX80"/>
    <mergeCell ref="AY77:AY80"/>
    <mergeCell ref="AN77:AN80"/>
    <mergeCell ref="AO77:AO80"/>
    <mergeCell ref="AP77:AP80"/>
    <mergeCell ref="AQ77:AQ80"/>
    <mergeCell ref="AR77:AR80"/>
    <mergeCell ref="AS77:AS80"/>
    <mergeCell ref="AY73:AY76"/>
    <mergeCell ref="AZ73:AZ76"/>
    <mergeCell ref="BA73:BA76"/>
    <mergeCell ref="A77:A80"/>
    <mergeCell ref="B77:B80"/>
    <mergeCell ref="C77:C80"/>
    <mergeCell ref="D77:D80"/>
    <mergeCell ref="AK77:AK80"/>
    <mergeCell ref="AL77:AL80"/>
    <mergeCell ref="AM77:AM80"/>
    <mergeCell ref="AS73:AS76"/>
    <mergeCell ref="AT73:AT76"/>
    <mergeCell ref="AU73:AU76"/>
    <mergeCell ref="AV73:AV76"/>
    <mergeCell ref="AW73:AW76"/>
    <mergeCell ref="AX73:AX76"/>
    <mergeCell ref="AM73:AM76"/>
    <mergeCell ref="AN73:AN76"/>
    <mergeCell ref="AO73:AO76"/>
    <mergeCell ref="AP73:AP76"/>
    <mergeCell ref="AQ73:AQ76"/>
    <mergeCell ref="AR73:AR76"/>
    <mergeCell ref="A73:A76"/>
    <mergeCell ref="B73:B76"/>
    <mergeCell ref="C73:C76"/>
    <mergeCell ref="D73:D76"/>
    <mergeCell ref="AK73:AK76"/>
    <mergeCell ref="AL73:AL76"/>
    <mergeCell ref="AV69:AV72"/>
    <mergeCell ref="AW69:AW72"/>
    <mergeCell ref="AX69:AX72"/>
    <mergeCell ref="AY69:AY72"/>
    <mergeCell ref="AZ69:AZ72"/>
    <mergeCell ref="BA69:BA72"/>
    <mergeCell ref="AP69:AP72"/>
    <mergeCell ref="AQ69:AQ72"/>
    <mergeCell ref="AR69:AR72"/>
    <mergeCell ref="AS69:AS72"/>
    <mergeCell ref="AT69:AT72"/>
    <mergeCell ref="AU69:AU72"/>
    <mergeCell ref="BA65:BA68"/>
    <mergeCell ref="A69:A72"/>
    <mergeCell ref="B69:B72"/>
    <mergeCell ref="C69:C72"/>
    <mergeCell ref="D69:D72"/>
    <mergeCell ref="AK69:AK72"/>
    <mergeCell ref="AL69:AL72"/>
    <mergeCell ref="AM69:AM72"/>
    <mergeCell ref="AN69:AN72"/>
    <mergeCell ref="AO69:AO72"/>
    <mergeCell ref="AU65:AU68"/>
    <mergeCell ref="AV65:AV68"/>
    <mergeCell ref="AW65:AW68"/>
    <mergeCell ref="AX65:AX68"/>
    <mergeCell ref="AY65:AY68"/>
    <mergeCell ref="AZ65:AZ68"/>
    <mergeCell ref="AO65:AO68"/>
    <mergeCell ref="AP65:AP68"/>
    <mergeCell ref="AQ65:AQ68"/>
    <mergeCell ref="AR65:AR68"/>
    <mergeCell ref="AS65:AS68"/>
    <mergeCell ref="AT65:AT68"/>
    <mergeCell ref="AZ61:AZ64"/>
    <mergeCell ref="BA61:BA64"/>
    <mergeCell ref="A65:A68"/>
    <mergeCell ref="B65:B68"/>
    <mergeCell ref="C65:C68"/>
    <mergeCell ref="D65:D68"/>
    <mergeCell ref="AK65:AK68"/>
    <mergeCell ref="AL65:AL68"/>
    <mergeCell ref="AM65:AM68"/>
    <mergeCell ref="AN65:AN68"/>
    <mergeCell ref="AT61:AT64"/>
    <mergeCell ref="AU61:AU64"/>
    <mergeCell ref="AV61:AV64"/>
    <mergeCell ref="AW61:AW64"/>
    <mergeCell ref="AX61:AX64"/>
    <mergeCell ref="AY61:AY64"/>
    <mergeCell ref="AN61:AN64"/>
    <mergeCell ref="AO61:AO64"/>
    <mergeCell ref="AP61:AP64"/>
    <mergeCell ref="AQ61:AQ64"/>
    <mergeCell ref="AR61:AR64"/>
    <mergeCell ref="AS61:AS64"/>
    <mergeCell ref="AY57:AY60"/>
    <mergeCell ref="AZ57:AZ60"/>
    <mergeCell ref="BA57:BA60"/>
    <mergeCell ref="A61:A64"/>
    <mergeCell ref="B61:B64"/>
    <mergeCell ref="C61:C64"/>
    <mergeCell ref="D61:D64"/>
    <mergeCell ref="AK61:AK64"/>
    <mergeCell ref="AL61:AL64"/>
    <mergeCell ref="AM61:AM64"/>
    <mergeCell ref="AS57:AS60"/>
    <mergeCell ref="AT57:AT60"/>
    <mergeCell ref="AU57:AU60"/>
    <mergeCell ref="AV57:AV60"/>
    <mergeCell ref="AW57:AW60"/>
    <mergeCell ref="AX57:AX60"/>
    <mergeCell ref="AM57:AM60"/>
    <mergeCell ref="AN57:AN60"/>
    <mergeCell ref="AO57:AO60"/>
    <mergeCell ref="AP57:AP60"/>
    <mergeCell ref="AQ57:AQ60"/>
    <mergeCell ref="AR57:AR60"/>
    <mergeCell ref="A57:A60"/>
    <mergeCell ref="B57:B60"/>
    <mergeCell ref="C57:C60"/>
    <mergeCell ref="D57:D60"/>
    <mergeCell ref="AK57:AK60"/>
    <mergeCell ref="AL57:AL60"/>
    <mergeCell ref="AV53:AV56"/>
    <mergeCell ref="AW53:AW56"/>
    <mergeCell ref="AX53:AX56"/>
    <mergeCell ref="AY53:AY56"/>
    <mergeCell ref="AZ53:AZ56"/>
    <mergeCell ref="BA53:BA56"/>
    <mergeCell ref="AP53:AP56"/>
    <mergeCell ref="AQ53:AQ56"/>
    <mergeCell ref="AR53:AR56"/>
    <mergeCell ref="AS53:AS56"/>
    <mergeCell ref="AT53:AT56"/>
    <mergeCell ref="AU53:AU56"/>
    <mergeCell ref="BA49:BA52"/>
    <mergeCell ref="A53:A56"/>
    <mergeCell ref="B53:B56"/>
    <mergeCell ref="C53:C56"/>
    <mergeCell ref="D53:D56"/>
    <mergeCell ref="AK53:AK56"/>
    <mergeCell ref="AL53:AL56"/>
    <mergeCell ref="AM53:AM56"/>
    <mergeCell ref="AN53:AN56"/>
    <mergeCell ref="AO53:AO56"/>
    <mergeCell ref="AU49:AU52"/>
    <mergeCell ref="AV49:AV52"/>
    <mergeCell ref="AW49:AW52"/>
    <mergeCell ref="AX49:AX52"/>
    <mergeCell ref="AY49:AY52"/>
    <mergeCell ref="AZ49:AZ52"/>
    <mergeCell ref="AO49:AO52"/>
    <mergeCell ref="AP49:AP52"/>
    <mergeCell ref="AQ49:AQ52"/>
    <mergeCell ref="AR49:AR52"/>
    <mergeCell ref="AS49:AS52"/>
    <mergeCell ref="AT49:AT52"/>
    <mergeCell ref="AZ45:AZ48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T45:AT48"/>
    <mergeCell ref="AU45:AU48"/>
    <mergeCell ref="AV45:AV48"/>
    <mergeCell ref="AW45:AW48"/>
    <mergeCell ref="AX45:AX48"/>
    <mergeCell ref="AY45:AY48"/>
    <mergeCell ref="AN45:AN48"/>
    <mergeCell ref="AO45:AO48"/>
    <mergeCell ref="AP45:AP48"/>
    <mergeCell ref="AQ45:AQ48"/>
    <mergeCell ref="AR45:AR48"/>
    <mergeCell ref="AS45:AS48"/>
    <mergeCell ref="AY41:AY44"/>
    <mergeCell ref="AZ41:AZ44"/>
    <mergeCell ref="BA41:BA44"/>
    <mergeCell ref="A45:A48"/>
    <mergeCell ref="B45:B48"/>
    <mergeCell ref="C45:C48"/>
    <mergeCell ref="D45:D48"/>
    <mergeCell ref="AK45:AK48"/>
    <mergeCell ref="AL45:AL48"/>
    <mergeCell ref="AM45:AM48"/>
    <mergeCell ref="AS41:AS44"/>
    <mergeCell ref="AT41:AT44"/>
    <mergeCell ref="AU41:AU44"/>
    <mergeCell ref="AV41:AV44"/>
    <mergeCell ref="AW41:AW44"/>
    <mergeCell ref="AX41:AX44"/>
    <mergeCell ref="AM41:AM44"/>
    <mergeCell ref="AN41:AN44"/>
    <mergeCell ref="AO41:AO44"/>
    <mergeCell ref="AP41:AP44"/>
    <mergeCell ref="AQ41:AQ44"/>
    <mergeCell ref="AR41:AR44"/>
    <mergeCell ref="A41:A44"/>
    <mergeCell ref="B41:B44"/>
    <mergeCell ref="C41:C44"/>
    <mergeCell ref="D41:D44"/>
    <mergeCell ref="AK41:AK44"/>
    <mergeCell ref="AL41:AL44"/>
    <mergeCell ref="AV37:AV40"/>
    <mergeCell ref="AW37:AW40"/>
    <mergeCell ref="AX37:AX40"/>
    <mergeCell ref="AY37:AY40"/>
    <mergeCell ref="AZ37:AZ40"/>
    <mergeCell ref="BA37:BA40"/>
    <mergeCell ref="AP37:AP40"/>
    <mergeCell ref="AQ37:AQ40"/>
    <mergeCell ref="AR37:AR40"/>
    <mergeCell ref="AS37:AS40"/>
    <mergeCell ref="AT37:AT40"/>
    <mergeCell ref="AU37:AU40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O37:AO40"/>
    <mergeCell ref="AU33:AU36"/>
    <mergeCell ref="AV33:AV36"/>
    <mergeCell ref="AW33:AW36"/>
    <mergeCell ref="AX33:AX36"/>
    <mergeCell ref="AY33:AY36"/>
    <mergeCell ref="AZ33:AZ36"/>
    <mergeCell ref="AO33:AO36"/>
    <mergeCell ref="AP33:AP36"/>
    <mergeCell ref="AQ33:AQ36"/>
    <mergeCell ref="AR33:AR36"/>
    <mergeCell ref="AS33:AS36"/>
    <mergeCell ref="AT33:AT36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T29:AT32"/>
    <mergeCell ref="AU29:AU32"/>
    <mergeCell ref="AV29:AV32"/>
    <mergeCell ref="AW29:AW32"/>
    <mergeCell ref="AX29:AX32"/>
    <mergeCell ref="AY29:AY32"/>
    <mergeCell ref="AN29:AN32"/>
    <mergeCell ref="AO29:AO32"/>
    <mergeCell ref="AP29:AP32"/>
    <mergeCell ref="AQ29:AQ32"/>
    <mergeCell ref="AR29:AR32"/>
    <mergeCell ref="AS29:AS32"/>
    <mergeCell ref="AY25:AY28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S25:AS28"/>
    <mergeCell ref="AT25:AT28"/>
    <mergeCell ref="AU25:AU28"/>
    <mergeCell ref="AV25:AV28"/>
    <mergeCell ref="AW25:AW28"/>
    <mergeCell ref="AX25:AX28"/>
    <mergeCell ref="AM25:AM28"/>
    <mergeCell ref="AN25:AN28"/>
    <mergeCell ref="AO25:AO28"/>
    <mergeCell ref="AP25:AP28"/>
    <mergeCell ref="AQ25:AQ28"/>
    <mergeCell ref="AR25:AR28"/>
    <mergeCell ref="A25:A28"/>
    <mergeCell ref="B25:B28"/>
    <mergeCell ref="C25:C28"/>
    <mergeCell ref="D25:D28"/>
    <mergeCell ref="AK25:AK28"/>
    <mergeCell ref="AL25:AL28"/>
    <mergeCell ref="AV21:AV24"/>
    <mergeCell ref="AW21:AW24"/>
    <mergeCell ref="AX21:AX24"/>
    <mergeCell ref="AY21:AY24"/>
    <mergeCell ref="AZ21:AZ24"/>
    <mergeCell ref="BA21:BA24"/>
    <mergeCell ref="AP21:AP24"/>
    <mergeCell ref="AQ21:AQ24"/>
    <mergeCell ref="AR21:AR24"/>
    <mergeCell ref="AS21:AS24"/>
    <mergeCell ref="AT21:AT24"/>
    <mergeCell ref="AU21:AU24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U17:AU20"/>
    <mergeCell ref="AV17:AV20"/>
    <mergeCell ref="AW17:AW20"/>
    <mergeCell ref="AX17:AX20"/>
    <mergeCell ref="AY17:AY20"/>
    <mergeCell ref="AZ17:AZ20"/>
    <mergeCell ref="AO17:AO20"/>
    <mergeCell ref="AP17:AP20"/>
    <mergeCell ref="AQ17:AQ20"/>
    <mergeCell ref="AR17:AR20"/>
    <mergeCell ref="AS17:AS20"/>
    <mergeCell ref="AT17:AT20"/>
    <mergeCell ref="AZ13:AZ16"/>
    <mergeCell ref="BA13:BA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T13:AT16"/>
    <mergeCell ref="AU13:AU16"/>
    <mergeCell ref="AV13:AV16"/>
    <mergeCell ref="AW13:AW16"/>
    <mergeCell ref="AX13:AX16"/>
    <mergeCell ref="AY13:AY16"/>
    <mergeCell ref="AN13:AN16"/>
    <mergeCell ref="AO13:AO16"/>
    <mergeCell ref="AP13:AP16"/>
    <mergeCell ref="AQ13:AQ16"/>
    <mergeCell ref="AR13:AR16"/>
    <mergeCell ref="AS13:AS16"/>
    <mergeCell ref="A13:A16"/>
    <mergeCell ref="B13:B16"/>
    <mergeCell ref="C13:C16"/>
    <mergeCell ref="D13:D16"/>
    <mergeCell ref="AK13:AK16"/>
    <mergeCell ref="AL13:AL16"/>
    <mergeCell ref="AM13:AM16"/>
    <mergeCell ref="AM9:AM12"/>
    <mergeCell ref="AN9:AN12"/>
    <mergeCell ref="AO9:AO12"/>
    <mergeCell ref="AP9:AP12"/>
    <mergeCell ref="AQ9:AQ12"/>
    <mergeCell ref="AR9:AR12"/>
    <mergeCell ref="AX6:AX7"/>
    <mergeCell ref="AY6:AY7"/>
    <mergeCell ref="AZ6:AZ7"/>
    <mergeCell ref="BA6:BA7"/>
    <mergeCell ref="A9:A12"/>
    <mergeCell ref="B9:B12"/>
    <mergeCell ref="C9:C12"/>
    <mergeCell ref="D9:D12"/>
    <mergeCell ref="AK9:AK12"/>
    <mergeCell ref="AL9:AL12"/>
    <mergeCell ref="AR6:AR7"/>
    <mergeCell ref="AS6:AS7"/>
    <mergeCell ref="AT6:AT7"/>
    <mergeCell ref="AU6:AU7"/>
    <mergeCell ref="AV6:AV7"/>
    <mergeCell ref="AW6:AW7"/>
    <mergeCell ref="AL6:AL7"/>
    <mergeCell ref="AM6:AM7"/>
    <mergeCell ref="AN6:AN7"/>
    <mergeCell ref="AO6:AO7"/>
    <mergeCell ref="A1:O1"/>
    <mergeCell ref="AE1:AJ1"/>
    <mergeCell ref="AL1:AN2"/>
    <mergeCell ref="AO1:AQ2"/>
    <mergeCell ref="AE2:AG2"/>
    <mergeCell ref="AH2:AJ2"/>
    <mergeCell ref="AP6:AP7"/>
    <mergeCell ref="AQ6:AQ7"/>
    <mergeCell ref="AY9:AY12"/>
    <mergeCell ref="AZ9:AZ12"/>
    <mergeCell ref="BA9:BA12"/>
    <mergeCell ref="H5:Q5"/>
    <mergeCell ref="R5:AK5"/>
    <mergeCell ref="A6:A7"/>
    <mergeCell ref="B6:B7"/>
    <mergeCell ref="C6:C7"/>
    <mergeCell ref="D6:D7"/>
    <mergeCell ref="E6:E7"/>
    <mergeCell ref="F6:AJ6"/>
    <mergeCell ref="AK6:AK7"/>
    <mergeCell ref="A3:O3"/>
    <mergeCell ref="AE3:AG3"/>
    <mergeCell ref="AH3:AJ3"/>
    <mergeCell ref="AL3:AN3"/>
    <mergeCell ref="AO3:AQ3"/>
    <mergeCell ref="I4:U4"/>
    <mergeCell ref="AS9:AS12"/>
    <mergeCell ref="AT9:AT12"/>
    <mergeCell ref="AU9:AU12"/>
    <mergeCell ref="AV9:AV12"/>
    <mergeCell ref="AW9:AW12"/>
    <mergeCell ref="AX9:AX12"/>
  </mergeCells>
  <conditionalFormatting sqref="S12:AJ12 X16:AJ16 X20:AJ20 X24:AJ24 X28:AJ28 X32:AJ32 X36:AJ36 S40:AJ40 S44:AJ44 S48:AJ48 S52:AJ52 S56:AJ56 S60:AJ60 S64:AJ64 S68:AJ68 S72:AJ72 S76:AJ76 S80:AJ80 S84:AJ84 S88:AJ88 S92:AJ92 S96:AJ96 S100:AJ100 S104:AJ104 S108:AJ108 S112:AJ112 S116:AJ116 S120:AJ120 S124:AJ124 S128:AJ128 S132:AJ132 S136:AJ136 S140:AJ140 S144:AJ144 S148:AJ148 S152:AJ152 S156:AJ156 S160:AJ160 S164:AJ164 S168:AJ168 S172:AJ172 S176:AJ176 S180:AJ180 S184:AJ184 S188:AJ188 S192:AJ192 S196:AJ196 S200:AJ200 S204:AJ204 S208:AJ208 S212:AJ212 S216:AJ216 S220:AJ220 S224:AJ224 S228:AJ228 S232:AJ232 S236:AJ236 S240:AJ240 S244:AJ244 S248:AJ248 S252:AJ252 S256:AJ256 S260:AJ260 S264:AJ264 S268:AJ268 S272:AJ272 S276:AJ276 S280:AJ280 S284:AJ284 S288:AJ288 S292:AJ292 S296:AJ296 S300:AJ300 S304:AJ304 S308:AJ308 S312:AJ312 S316:AJ316 S320:AJ320 S324:AJ324 S328:AJ328 S332:AJ332">
    <cfRule type="cellIs" dxfId="28" priority="6" stopIfTrue="1" operator="greaterThan">
      <formula>4</formula>
    </cfRule>
  </conditionalFormatting>
  <conditionalFormatting sqref="F44:R44 F48:R48 F52:R52 F56:R56 F60:R60 F64:R64 F68:R68 F72:R72 F76:R76 F80:R80 F84:R84 F88:R88 F92:R92 F96:R96 F100:R100 F104:R104 F108:R108 F112:R112 F116:R116 F120:R120 F124:R124 F128:R128 F132:R132 F136:R136 F140:R140 F144:R144 F148:R148 F152:R152 F156:R156 F160:R160 F164:R164 F168:R168 F172:R172 F176:R176 F180:R180 F184:R184 F188:R188 F192:R192 F196:R196 F200:R200 F204:R204 F208:R208 F212:R212 F216:R216 F220:R220 F224:R224 F228:R228 F232:R232 F236:R236 F240:R240 F244:R244 F248:R248 F252:R252 F256:R256 F260:R260 F264:R264 F268:R268 F272:R272 F276:R276 F280:R280 F284:R284 F288:R288 F292:R292 F296:R296 F300:R300 F304:R304 F308:R308 F312:R312 F316:R316 F320:R320 F324:R324 F328:R328 F332:R332">
    <cfRule type="cellIs" dxfId="27" priority="5" stopIfTrue="1" operator="greaterThan">
      <formula>4</formula>
    </cfRule>
  </conditionalFormatting>
  <conditionalFormatting sqref="E12">
    <cfRule type="cellIs" dxfId="26" priority="4" stopIfTrue="1" operator="greaterThan">
      <formula>4</formula>
    </cfRule>
  </conditionalFormatting>
  <conditionalFormatting sqref="S16:W16 S20:W20 S24:W24 S28:W28 S32:W32 S36:W36">
    <cfRule type="cellIs" dxfId="25" priority="3" stopIfTrue="1" operator="greaterThan">
      <formula>4</formula>
    </cfRule>
  </conditionalFormatting>
  <conditionalFormatting sqref="F12:R12">
    <cfRule type="cellIs" dxfId="24" priority="2" stopIfTrue="1" operator="greaterThan">
      <formula>4</formula>
    </cfRule>
  </conditionalFormatting>
  <conditionalFormatting sqref="F16:R16 F20:R20 F24:R24 F28:R28 F32:R32 F36:R36 F40:R40">
    <cfRule type="cellIs" dxfId="23" priority="1" stopIfTrue="1" operator="greaterThan">
      <formula>4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P39"/>
  <sheetViews>
    <sheetView zoomScaleNormal="100" workbookViewId="0">
      <pane ySplit="4" topLeftCell="A5" activePane="bottomLeft" state="frozen"/>
      <selection pane="bottomLeft" activeCell="L42" sqref="L42"/>
    </sheetView>
  </sheetViews>
  <sheetFormatPr defaultRowHeight="12.75" x14ac:dyDescent="0.2"/>
  <cols>
    <col min="1" max="1" width="11.5703125" style="45" customWidth="1"/>
    <col min="2" max="2" width="14.7109375" style="45" customWidth="1"/>
    <col min="3" max="3" width="8.85546875" style="45" customWidth="1"/>
    <col min="5" max="5" width="11.5703125" style="45" customWidth="1"/>
    <col min="6" max="6" width="14.7109375" style="45" customWidth="1"/>
    <col min="7" max="7" width="8.85546875" style="45" customWidth="1"/>
    <col min="9" max="9" width="11.5703125" style="45" customWidth="1"/>
    <col min="10" max="10" width="14.7109375" style="45" customWidth="1"/>
    <col min="11" max="11" width="8.85546875" style="45" customWidth="1"/>
    <col min="13" max="13" width="11.5703125" style="45" customWidth="1"/>
    <col min="14" max="14" width="14.7109375" style="45" customWidth="1"/>
    <col min="15" max="15" width="8.85546875" style="45" customWidth="1"/>
  </cols>
  <sheetData>
    <row r="1" spans="1:16" ht="16.5" customHeight="1" x14ac:dyDescent="0.2">
      <c r="A1" s="388" t="s">
        <v>0</v>
      </c>
      <c r="B1" s="383"/>
      <c r="C1" s="383"/>
      <c r="D1" s="384"/>
      <c r="E1" s="388" t="s">
        <v>0</v>
      </c>
      <c r="F1" s="383"/>
      <c r="G1" s="383"/>
      <c r="H1" s="384"/>
      <c r="I1" s="382" t="s">
        <v>0</v>
      </c>
      <c r="J1" s="383"/>
      <c r="K1" s="383"/>
      <c r="L1" s="384"/>
      <c r="M1" s="382" t="s">
        <v>0</v>
      </c>
      <c r="N1" s="383"/>
      <c r="O1" s="383"/>
      <c r="P1" s="384"/>
    </row>
    <row r="2" spans="1:16" ht="16.5" customHeight="1" x14ac:dyDescent="0.2">
      <c r="A2" s="389" t="s">
        <v>1</v>
      </c>
      <c r="B2" s="390"/>
      <c r="C2" s="390"/>
      <c r="D2" s="391"/>
      <c r="E2" s="392" t="s">
        <v>2</v>
      </c>
      <c r="F2" s="393"/>
      <c r="G2" s="393"/>
      <c r="H2" s="394"/>
      <c r="I2" s="395" t="s">
        <v>3</v>
      </c>
      <c r="J2" s="396"/>
      <c r="K2" s="396"/>
      <c r="L2" s="397"/>
      <c r="M2" s="385" t="s">
        <v>498</v>
      </c>
      <c r="N2" s="386"/>
      <c r="O2" s="386"/>
      <c r="P2" s="387"/>
    </row>
    <row r="3" spans="1:16" ht="15" x14ac:dyDescent="0.2">
      <c r="A3" s="1">
        <f>MIN(B5:B32)</f>
        <v>43497</v>
      </c>
      <c r="B3" s="2">
        <f>MAX(B5:B32)</f>
        <v>43524</v>
      </c>
      <c r="C3" s="3" t="s">
        <v>4</v>
      </c>
      <c r="D3" s="4" t="s">
        <v>5</v>
      </c>
      <c r="E3" s="1">
        <f>MIN(F5:F32)</f>
        <v>43497</v>
      </c>
      <c r="F3" s="2">
        <f>MAX(F5:F32)</f>
        <v>43524</v>
      </c>
      <c r="G3" s="3" t="s">
        <v>4</v>
      </c>
      <c r="H3" s="4" t="s">
        <v>5</v>
      </c>
      <c r="I3" s="5">
        <f>MIN(J5:J32)</f>
        <v>43497</v>
      </c>
      <c r="J3" s="2">
        <f>MAX(J5:J32)</f>
        <v>43524</v>
      </c>
      <c r="K3" s="3" t="s">
        <v>4</v>
      </c>
      <c r="L3" s="4" t="s">
        <v>5</v>
      </c>
      <c r="M3" s="5">
        <f>MIN(N5:N32)</f>
        <v>43497</v>
      </c>
      <c r="N3" s="2">
        <f>MAX(N5:N32)</f>
        <v>43524</v>
      </c>
      <c r="O3" s="3" t="s">
        <v>4</v>
      </c>
      <c r="P3" s="4" t="s">
        <v>5</v>
      </c>
    </row>
    <row r="4" spans="1:16" ht="15.75" thickBot="1" x14ac:dyDescent="0.3">
      <c r="A4" s="6" t="s">
        <v>6</v>
      </c>
      <c r="B4" s="7" t="s">
        <v>7</v>
      </c>
      <c r="C4" s="8" t="s">
        <v>8</v>
      </c>
      <c r="D4" s="9" t="s">
        <v>9</v>
      </c>
      <c r="E4" s="6" t="s">
        <v>6</v>
      </c>
      <c r="F4" s="7" t="s">
        <v>7</v>
      </c>
      <c r="G4" s="8" t="s">
        <v>8</v>
      </c>
      <c r="H4" s="9" t="s">
        <v>9</v>
      </c>
      <c r="I4" s="10" t="s">
        <v>6</v>
      </c>
      <c r="J4" s="7" t="s">
        <v>7</v>
      </c>
      <c r="K4" s="8" t="s">
        <v>8</v>
      </c>
      <c r="L4" s="9" t="s">
        <v>9</v>
      </c>
      <c r="M4" s="10" t="s">
        <v>6</v>
      </c>
      <c r="N4" s="7" t="s">
        <v>7</v>
      </c>
      <c r="O4" s="8" t="s">
        <v>8</v>
      </c>
      <c r="P4" s="9" t="s">
        <v>9</v>
      </c>
    </row>
    <row r="5" spans="1:16" x14ac:dyDescent="0.2">
      <c r="A5" s="11">
        <f>DAY(B5)</f>
        <v>1</v>
      </c>
      <c r="B5" s="12">
        <v>43497</v>
      </c>
      <c r="C5" s="13" t="s">
        <v>10</v>
      </c>
      <c r="D5" s="14">
        <f>IF(C5="Р",8,"")</f>
        <v>8</v>
      </c>
      <c r="E5" s="15">
        <f>DAY(F5)</f>
        <v>1</v>
      </c>
      <c r="F5" s="16">
        <v>43497</v>
      </c>
      <c r="G5" s="17" t="s">
        <v>11</v>
      </c>
      <c r="H5" s="18" t="str">
        <f>IF(G5="Р",8,"")</f>
        <v/>
      </c>
      <c r="I5" s="19">
        <f>DAY(J5)</f>
        <v>1</v>
      </c>
      <c r="J5" s="16">
        <v>43497</v>
      </c>
      <c r="K5" s="17" t="s">
        <v>10</v>
      </c>
      <c r="L5" s="18">
        <f>IF(K5="Р",8,"")</f>
        <v>8</v>
      </c>
      <c r="M5" s="19">
        <f>DAY(N5)</f>
        <v>1</v>
      </c>
      <c r="N5" s="16">
        <v>43497</v>
      </c>
      <c r="O5" s="17" t="s">
        <v>10</v>
      </c>
      <c r="P5" s="18">
        <f>IF(O5="Р",8,"")</f>
        <v>8</v>
      </c>
    </row>
    <row r="6" spans="1:16" x14ac:dyDescent="0.2">
      <c r="A6" s="20">
        <f t="shared" ref="A6:A32" si="0">DAY(B6)</f>
        <v>2</v>
      </c>
      <c r="B6" s="21">
        <v>43498</v>
      </c>
      <c r="C6" s="22" t="s">
        <v>10</v>
      </c>
      <c r="D6" s="23">
        <f t="shared" ref="D6:D32" si="1">IF(C6="Р",8,"")</f>
        <v>8</v>
      </c>
      <c r="E6" s="24">
        <f t="shared" ref="E6:E32" si="2">DAY(F6)</f>
        <v>2</v>
      </c>
      <c r="F6" s="16">
        <v>43498</v>
      </c>
      <c r="G6" s="17" t="s">
        <v>11</v>
      </c>
      <c r="H6" s="18" t="str">
        <f t="shared" ref="H6:H32" si="3">IF(G6="Р",8,"")</f>
        <v/>
      </c>
      <c r="I6" s="25">
        <f t="shared" ref="I6:I32" si="4">DAY(J6)</f>
        <v>2</v>
      </c>
      <c r="J6" s="16">
        <v>43498</v>
      </c>
      <c r="K6" s="26" t="s">
        <v>10</v>
      </c>
      <c r="L6" s="18">
        <f t="shared" ref="L6:L32" si="5">IF(K6="Р",8,"")</f>
        <v>8</v>
      </c>
      <c r="M6" s="25">
        <f t="shared" ref="M6:M32" si="6">DAY(N6)</f>
        <v>2</v>
      </c>
      <c r="N6" s="16">
        <v>43498</v>
      </c>
      <c r="O6" s="17" t="s">
        <v>11</v>
      </c>
      <c r="P6" s="18" t="str">
        <f t="shared" ref="P6:P32" si="7">IF(O6="Р",8,"")</f>
        <v/>
      </c>
    </row>
    <row r="7" spans="1:16" x14ac:dyDescent="0.2">
      <c r="A7" s="20">
        <f t="shared" si="0"/>
        <v>3</v>
      </c>
      <c r="B7" s="21">
        <v>43499</v>
      </c>
      <c r="C7" s="22" t="s">
        <v>11</v>
      </c>
      <c r="D7" s="23" t="str">
        <f t="shared" si="1"/>
        <v/>
      </c>
      <c r="E7" s="24">
        <f t="shared" si="2"/>
        <v>3</v>
      </c>
      <c r="F7" s="16">
        <v>43499</v>
      </c>
      <c r="G7" s="26" t="s">
        <v>10</v>
      </c>
      <c r="H7" s="18">
        <f t="shared" si="3"/>
        <v>8</v>
      </c>
      <c r="I7" s="25">
        <f t="shared" si="4"/>
        <v>3</v>
      </c>
      <c r="J7" s="16">
        <v>43499</v>
      </c>
      <c r="K7" s="26" t="s">
        <v>10</v>
      </c>
      <c r="L7" s="18">
        <f t="shared" si="5"/>
        <v>8</v>
      </c>
      <c r="M7" s="25">
        <f t="shared" si="6"/>
        <v>3</v>
      </c>
      <c r="N7" s="16">
        <v>43499</v>
      </c>
      <c r="O7" s="17" t="s">
        <v>11</v>
      </c>
      <c r="P7" s="18" t="str">
        <f t="shared" si="7"/>
        <v/>
      </c>
    </row>
    <row r="8" spans="1:16" x14ac:dyDescent="0.2">
      <c r="A8" s="20">
        <f t="shared" si="0"/>
        <v>4</v>
      </c>
      <c r="B8" s="21">
        <v>43500</v>
      </c>
      <c r="C8" s="22" t="s">
        <v>11</v>
      </c>
      <c r="D8" s="23" t="str">
        <f t="shared" si="1"/>
        <v/>
      </c>
      <c r="E8" s="24">
        <f t="shared" si="2"/>
        <v>4</v>
      </c>
      <c r="F8" s="16">
        <v>43500</v>
      </c>
      <c r="G8" s="26" t="s">
        <v>10</v>
      </c>
      <c r="H8" s="18">
        <f t="shared" si="3"/>
        <v>8</v>
      </c>
      <c r="I8" s="25">
        <f t="shared" si="4"/>
        <v>4</v>
      </c>
      <c r="J8" s="16">
        <v>43500</v>
      </c>
      <c r="K8" s="26" t="s">
        <v>10</v>
      </c>
      <c r="L8" s="18">
        <f t="shared" si="5"/>
        <v>8</v>
      </c>
      <c r="M8" s="25">
        <f t="shared" si="6"/>
        <v>4</v>
      </c>
      <c r="N8" s="16">
        <v>43500</v>
      </c>
      <c r="O8" s="26" t="s">
        <v>10</v>
      </c>
      <c r="P8" s="18">
        <f t="shared" si="7"/>
        <v>8</v>
      </c>
    </row>
    <row r="9" spans="1:16" x14ac:dyDescent="0.2">
      <c r="A9" s="20">
        <f t="shared" si="0"/>
        <v>5</v>
      </c>
      <c r="B9" s="21">
        <v>43501</v>
      </c>
      <c r="C9" s="22" t="s">
        <v>10</v>
      </c>
      <c r="D9" s="23">
        <f t="shared" si="1"/>
        <v>8</v>
      </c>
      <c r="E9" s="24">
        <f t="shared" si="2"/>
        <v>5</v>
      </c>
      <c r="F9" s="16">
        <v>43501</v>
      </c>
      <c r="G9" s="26" t="s">
        <v>10</v>
      </c>
      <c r="H9" s="18">
        <f t="shared" si="3"/>
        <v>8</v>
      </c>
      <c r="I9" s="25">
        <f t="shared" si="4"/>
        <v>5</v>
      </c>
      <c r="J9" s="16">
        <v>43501</v>
      </c>
      <c r="K9" s="17" t="s">
        <v>11</v>
      </c>
      <c r="L9" s="18" t="str">
        <f t="shared" si="5"/>
        <v/>
      </c>
      <c r="M9" s="25">
        <f t="shared" si="6"/>
        <v>5</v>
      </c>
      <c r="N9" s="16">
        <v>43501</v>
      </c>
      <c r="O9" s="26" t="s">
        <v>10</v>
      </c>
      <c r="P9" s="18">
        <f t="shared" si="7"/>
        <v>8</v>
      </c>
    </row>
    <row r="10" spans="1:16" x14ac:dyDescent="0.2">
      <c r="A10" s="20">
        <f t="shared" si="0"/>
        <v>6</v>
      </c>
      <c r="B10" s="21">
        <v>43502</v>
      </c>
      <c r="C10" s="22" t="s">
        <v>10</v>
      </c>
      <c r="D10" s="23">
        <f t="shared" si="1"/>
        <v>8</v>
      </c>
      <c r="E10" s="24">
        <f t="shared" si="2"/>
        <v>6</v>
      </c>
      <c r="F10" s="16">
        <v>43502</v>
      </c>
      <c r="G10" s="26" t="s">
        <v>10</v>
      </c>
      <c r="H10" s="18">
        <f t="shared" si="3"/>
        <v>8</v>
      </c>
      <c r="I10" s="25">
        <f t="shared" si="4"/>
        <v>6</v>
      </c>
      <c r="J10" s="16">
        <v>43502</v>
      </c>
      <c r="K10" s="17" t="s">
        <v>11</v>
      </c>
      <c r="L10" s="18" t="str">
        <f t="shared" si="5"/>
        <v/>
      </c>
      <c r="M10" s="25">
        <f t="shared" si="6"/>
        <v>6</v>
      </c>
      <c r="N10" s="16">
        <v>43502</v>
      </c>
      <c r="O10" s="26" t="s">
        <v>10</v>
      </c>
      <c r="P10" s="18">
        <f t="shared" si="7"/>
        <v>8</v>
      </c>
    </row>
    <row r="11" spans="1:16" x14ac:dyDescent="0.2">
      <c r="A11" s="20">
        <f t="shared" si="0"/>
        <v>7</v>
      </c>
      <c r="B11" s="21">
        <v>43503</v>
      </c>
      <c r="C11" s="22" t="s">
        <v>10</v>
      </c>
      <c r="D11" s="23">
        <f t="shared" si="1"/>
        <v>8</v>
      </c>
      <c r="E11" s="24">
        <f t="shared" si="2"/>
        <v>7</v>
      </c>
      <c r="F11" s="16">
        <v>43503</v>
      </c>
      <c r="G11" s="17" t="s">
        <v>11</v>
      </c>
      <c r="H11" s="18" t="str">
        <f t="shared" si="3"/>
        <v/>
      </c>
      <c r="I11" s="25">
        <f t="shared" si="4"/>
        <v>7</v>
      </c>
      <c r="J11" s="16">
        <v>43503</v>
      </c>
      <c r="K11" s="26" t="s">
        <v>10</v>
      </c>
      <c r="L11" s="18">
        <f t="shared" si="5"/>
        <v>8</v>
      </c>
      <c r="M11" s="25">
        <f t="shared" si="6"/>
        <v>7</v>
      </c>
      <c r="N11" s="16">
        <v>43503</v>
      </c>
      <c r="O11" s="26" t="s">
        <v>10</v>
      </c>
      <c r="P11" s="18">
        <f t="shared" si="7"/>
        <v>8</v>
      </c>
    </row>
    <row r="12" spans="1:16" x14ac:dyDescent="0.2">
      <c r="A12" s="20">
        <f t="shared" si="0"/>
        <v>8</v>
      </c>
      <c r="B12" s="21">
        <v>43504</v>
      </c>
      <c r="C12" s="22" t="s">
        <v>10</v>
      </c>
      <c r="D12" s="23">
        <f t="shared" si="1"/>
        <v>8</v>
      </c>
      <c r="E12" s="24">
        <f t="shared" si="2"/>
        <v>8</v>
      </c>
      <c r="F12" s="16">
        <v>43504</v>
      </c>
      <c r="G12" s="17" t="s">
        <v>11</v>
      </c>
      <c r="H12" s="18" t="str">
        <f t="shared" si="3"/>
        <v/>
      </c>
      <c r="I12" s="25">
        <f t="shared" si="4"/>
        <v>8</v>
      </c>
      <c r="J12" s="16">
        <v>43504</v>
      </c>
      <c r="K12" s="26" t="s">
        <v>10</v>
      </c>
      <c r="L12" s="18">
        <f t="shared" si="5"/>
        <v>8</v>
      </c>
      <c r="M12" s="25">
        <f t="shared" si="6"/>
        <v>8</v>
      </c>
      <c r="N12" s="16">
        <v>43504</v>
      </c>
      <c r="O12" s="26" t="s">
        <v>10</v>
      </c>
      <c r="P12" s="18">
        <f t="shared" si="7"/>
        <v>8</v>
      </c>
    </row>
    <row r="13" spans="1:16" x14ac:dyDescent="0.2">
      <c r="A13" s="20">
        <f t="shared" si="0"/>
        <v>9</v>
      </c>
      <c r="B13" s="21">
        <v>43505</v>
      </c>
      <c r="C13" s="22" t="s">
        <v>11</v>
      </c>
      <c r="D13" s="23" t="str">
        <f t="shared" si="1"/>
        <v/>
      </c>
      <c r="E13" s="24">
        <f t="shared" si="2"/>
        <v>9</v>
      </c>
      <c r="F13" s="16">
        <v>43505</v>
      </c>
      <c r="G13" s="26" t="s">
        <v>10</v>
      </c>
      <c r="H13" s="18">
        <f t="shared" si="3"/>
        <v>8</v>
      </c>
      <c r="I13" s="25">
        <f t="shared" si="4"/>
        <v>9</v>
      </c>
      <c r="J13" s="16">
        <v>43505</v>
      </c>
      <c r="K13" s="26" t="s">
        <v>10</v>
      </c>
      <c r="L13" s="18">
        <f t="shared" si="5"/>
        <v>8</v>
      </c>
      <c r="M13" s="25">
        <f t="shared" si="6"/>
        <v>9</v>
      </c>
      <c r="N13" s="16">
        <v>43505</v>
      </c>
      <c r="O13" s="17" t="s">
        <v>11</v>
      </c>
      <c r="P13" s="18" t="str">
        <f t="shared" si="7"/>
        <v/>
      </c>
    </row>
    <row r="14" spans="1:16" x14ac:dyDescent="0.2">
      <c r="A14" s="20">
        <f t="shared" si="0"/>
        <v>10</v>
      </c>
      <c r="B14" s="21">
        <v>43506</v>
      </c>
      <c r="C14" s="22" t="s">
        <v>11</v>
      </c>
      <c r="D14" s="23" t="str">
        <f t="shared" si="1"/>
        <v/>
      </c>
      <c r="E14" s="24">
        <f t="shared" si="2"/>
        <v>10</v>
      </c>
      <c r="F14" s="16">
        <v>43506</v>
      </c>
      <c r="G14" s="26" t="s">
        <v>10</v>
      </c>
      <c r="H14" s="18">
        <f t="shared" si="3"/>
        <v>8</v>
      </c>
      <c r="I14" s="25">
        <f t="shared" si="4"/>
        <v>10</v>
      </c>
      <c r="J14" s="16">
        <v>43506</v>
      </c>
      <c r="K14" s="26" t="s">
        <v>10</v>
      </c>
      <c r="L14" s="18">
        <f t="shared" si="5"/>
        <v>8</v>
      </c>
      <c r="M14" s="25">
        <f t="shared" si="6"/>
        <v>10</v>
      </c>
      <c r="N14" s="16">
        <v>43506</v>
      </c>
      <c r="O14" s="17" t="s">
        <v>11</v>
      </c>
      <c r="P14" s="18" t="str">
        <f t="shared" si="7"/>
        <v/>
      </c>
    </row>
    <row r="15" spans="1:16" x14ac:dyDescent="0.2">
      <c r="A15" s="20">
        <f t="shared" si="0"/>
        <v>11</v>
      </c>
      <c r="B15" s="21">
        <v>43507</v>
      </c>
      <c r="C15" s="22" t="s">
        <v>10</v>
      </c>
      <c r="D15" s="23">
        <f t="shared" si="1"/>
        <v>8</v>
      </c>
      <c r="E15" s="24">
        <f t="shared" si="2"/>
        <v>11</v>
      </c>
      <c r="F15" s="16">
        <v>43507</v>
      </c>
      <c r="G15" s="26" t="s">
        <v>10</v>
      </c>
      <c r="H15" s="18">
        <f t="shared" si="3"/>
        <v>8</v>
      </c>
      <c r="I15" s="25">
        <f t="shared" si="4"/>
        <v>11</v>
      </c>
      <c r="J15" s="16">
        <v>43507</v>
      </c>
      <c r="K15" s="17" t="s">
        <v>11</v>
      </c>
      <c r="L15" s="18" t="str">
        <f t="shared" si="5"/>
        <v/>
      </c>
      <c r="M15" s="25">
        <f t="shared" si="6"/>
        <v>11</v>
      </c>
      <c r="N15" s="16">
        <v>43507</v>
      </c>
      <c r="O15" s="26" t="s">
        <v>10</v>
      </c>
      <c r="P15" s="18">
        <f t="shared" si="7"/>
        <v>8</v>
      </c>
    </row>
    <row r="16" spans="1:16" x14ac:dyDescent="0.2">
      <c r="A16" s="20">
        <f t="shared" si="0"/>
        <v>12</v>
      </c>
      <c r="B16" s="21">
        <v>43508</v>
      </c>
      <c r="C16" s="22" t="s">
        <v>10</v>
      </c>
      <c r="D16" s="23">
        <f t="shared" si="1"/>
        <v>8</v>
      </c>
      <c r="E16" s="24">
        <f t="shared" si="2"/>
        <v>12</v>
      </c>
      <c r="F16" s="16">
        <v>43508</v>
      </c>
      <c r="G16" s="26" t="s">
        <v>10</v>
      </c>
      <c r="H16" s="18">
        <f t="shared" si="3"/>
        <v>8</v>
      </c>
      <c r="I16" s="25">
        <f t="shared" si="4"/>
        <v>12</v>
      </c>
      <c r="J16" s="16">
        <v>43508</v>
      </c>
      <c r="K16" s="17" t="s">
        <v>11</v>
      </c>
      <c r="L16" s="18" t="str">
        <f t="shared" si="5"/>
        <v/>
      </c>
      <c r="M16" s="25">
        <f t="shared" si="6"/>
        <v>12</v>
      </c>
      <c r="N16" s="16">
        <v>43508</v>
      </c>
      <c r="O16" s="26" t="s">
        <v>10</v>
      </c>
      <c r="P16" s="18">
        <f t="shared" si="7"/>
        <v>8</v>
      </c>
    </row>
    <row r="17" spans="1:16" x14ac:dyDescent="0.2">
      <c r="A17" s="20">
        <f t="shared" si="0"/>
        <v>13</v>
      </c>
      <c r="B17" s="21">
        <v>43509</v>
      </c>
      <c r="C17" s="22" t="s">
        <v>10</v>
      </c>
      <c r="D17" s="23">
        <f t="shared" si="1"/>
        <v>8</v>
      </c>
      <c r="E17" s="24">
        <f t="shared" si="2"/>
        <v>13</v>
      </c>
      <c r="F17" s="16">
        <v>43509</v>
      </c>
      <c r="G17" s="17" t="s">
        <v>11</v>
      </c>
      <c r="H17" s="18" t="str">
        <f t="shared" si="3"/>
        <v/>
      </c>
      <c r="I17" s="25">
        <f t="shared" si="4"/>
        <v>13</v>
      </c>
      <c r="J17" s="16">
        <v>43509</v>
      </c>
      <c r="K17" s="26" t="s">
        <v>10</v>
      </c>
      <c r="L17" s="18">
        <f t="shared" si="5"/>
        <v>8</v>
      </c>
      <c r="M17" s="25">
        <f t="shared" si="6"/>
        <v>13</v>
      </c>
      <c r="N17" s="16">
        <v>43509</v>
      </c>
      <c r="O17" s="26" t="s">
        <v>10</v>
      </c>
      <c r="P17" s="18">
        <f t="shared" si="7"/>
        <v>8</v>
      </c>
    </row>
    <row r="18" spans="1:16" x14ac:dyDescent="0.2">
      <c r="A18" s="20">
        <f t="shared" si="0"/>
        <v>14</v>
      </c>
      <c r="B18" s="21">
        <v>43510</v>
      </c>
      <c r="C18" s="22" t="s">
        <v>10</v>
      </c>
      <c r="D18" s="23">
        <f t="shared" si="1"/>
        <v>8</v>
      </c>
      <c r="E18" s="24">
        <f t="shared" si="2"/>
        <v>14</v>
      </c>
      <c r="F18" s="16">
        <v>43510</v>
      </c>
      <c r="G18" s="17" t="s">
        <v>11</v>
      </c>
      <c r="H18" s="18" t="str">
        <f t="shared" si="3"/>
        <v/>
      </c>
      <c r="I18" s="25">
        <f t="shared" si="4"/>
        <v>14</v>
      </c>
      <c r="J18" s="16">
        <v>43510</v>
      </c>
      <c r="K18" s="26" t="s">
        <v>10</v>
      </c>
      <c r="L18" s="18">
        <f t="shared" si="5"/>
        <v>8</v>
      </c>
      <c r="M18" s="25">
        <f t="shared" si="6"/>
        <v>14</v>
      </c>
      <c r="N18" s="16">
        <v>43510</v>
      </c>
      <c r="O18" s="26" t="s">
        <v>10</v>
      </c>
      <c r="P18" s="18">
        <f t="shared" si="7"/>
        <v>8</v>
      </c>
    </row>
    <row r="19" spans="1:16" x14ac:dyDescent="0.2">
      <c r="A19" s="20">
        <f t="shared" si="0"/>
        <v>15</v>
      </c>
      <c r="B19" s="21">
        <v>43511</v>
      </c>
      <c r="C19" s="22" t="s">
        <v>11</v>
      </c>
      <c r="D19" s="23" t="str">
        <f t="shared" si="1"/>
        <v/>
      </c>
      <c r="E19" s="24">
        <f t="shared" si="2"/>
        <v>15</v>
      </c>
      <c r="F19" s="16">
        <v>43511</v>
      </c>
      <c r="G19" s="26" t="s">
        <v>10</v>
      </c>
      <c r="H19" s="18">
        <f t="shared" si="3"/>
        <v>8</v>
      </c>
      <c r="I19" s="25">
        <f t="shared" si="4"/>
        <v>15</v>
      </c>
      <c r="J19" s="16">
        <v>43511</v>
      </c>
      <c r="K19" s="26" t="s">
        <v>10</v>
      </c>
      <c r="L19" s="18">
        <f t="shared" si="5"/>
        <v>8</v>
      </c>
      <c r="M19" s="25">
        <f t="shared" si="6"/>
        <v>15</v>
      </c>
      <c r="N19" s="16">
        <v>43511</v>
      </c>
      <c r="O19" s="26" t="s">
        <v>10</v>
      </c>
      <c r="P19" s="18">
        <f t="shared" si="7"/>
        <v>8</v>
      </c>
    </row>
    <row r="20" spans="1:16" x14ac:dyDescent="0.2">
      <c r="A20" s="20">
        <f t="shared" si="0"/>
        <v>16</v>
      </c>
      <c r="B20" s="21">
        <v>43512</v>
      </c>
      <c r="C20" s="22" t="s">
        <v>11</v>
      </c>
      <c r="D20" s="23" t="str">
        <f t="shared" si="1"/>
        <v/>
      </c>
      <c r="E20" s="24">
        <f t="shared" si="2"/>
        <v>16</v>
      </c>
      <c r="F20" s="16">
        <v>43512</v>
      </c>
      <c r="G20" s="26" t="s">
        <v>10</v>
      </c>
      <c r="H20" s="18">
        <f t="shared" si="3"/>
        <v>8</v>
      </c>
      <c r="I20" s="25">
        <f t="shared" si="4"/>
        <v>16</v>
      </c>
      <c r="J20" s="16">
        <v>43512</v>
      </c>
      <c r="K20" s="26" t="s">
        <v>10</v>
      </c>
      <c r="L20" s="18">
        <f t="shared" si="5"/>
        <v>8</v>
      </c>
      <c r="M20" s="25">
        <f t="shared" si="6"/>
        <v>16</v>
      </c>
      <c r="N20" s="16">
        <v>43512</v>
      </c>
      <c r="O20" s="26" t="s">
        <v>11</v>
      </c>
      <c r="P20" s="18" t="str">
        <f t="shared" si="7"/>
        <v/>
      </c>
    </row>
    <row r="21" spans="1:16" x14ac:dyDescent="0.2">
      <c r="A21" s="20">
        <f t="shared" si="0"/>
        <v>17</v>
      </c>
      <c r="B21" s="21">
        <v>43513</v>
      </c>
      <c r="C21" s="22" t="s">
        <v>10</v>
      </c>
      <c r="D21" s="23">
        <f t="shared" si="1"/>
        <v>8</v>
      </c>
      <c r="E21" s="24">
        <f t="shared" si="2"/>
        <v>17</v>
      </c>
      <c r="F21" s="16">
        <v>43513</v>
      </c>
      <c r="G21" s="26" t="s">
        <v>10</v>
      </c>
      <c r="H21" s="18">
        <f t="shared" si="3"/>
        <v>8</v>
      </c>
      <c r="I21" s="25">
        <f t="shared" si="4"/>
        <v>17</v>
      </c>
      <c r="J21" s="16">
        <v>43513</v>
      </c>
      <c r="K21" s="17" t="s">
        <v>11</v>
      </c>
      <c r="L21" s="18" t="str">
        <f t="shared" si="5"/>
        <v/>
      </c>
      <c r="M21" s="25">
        <f t="shared" si="6"/>
        <v>17</v>
      </c>
      <c r="N21" s="16">
        <v>43513</v>
      </c>
      <c r="O21" s="26" t="s">
        <v>11</v>
      </c>
      <c r="P21" s="18" t="str">
        <f t="shared" si="7"/>
        <v/>
      </c>
    </row>
    <row r="22" spans="1:16" x14ac:dyDescent="0.2">
      <c r="A22" s="20">
        <f t="shared" si="0"/>
        <v>18</v>
      </c>
      <c r="B22" s="21">
        <v>43514</v>
      </c>
      <c r="C22" s="22" t="s">
        <v>10</v>
      </c>
      <c r="D22" s="23">
        <f t="shared" si="1"/>
        <v>8</v>
      </c>
      <c r="E22" s="24">
        <f t="shared" si="2"/>
        <v>18</v>
      </c>
      <c r="F22" s="16">
        <v>43514</v>
      </c>
      <c r="G22" s="26" t="s">
        <v>10</v>
      </c>
      <c r="H22" s="18">
        <f t="shared" si="3"/>
        <v>8</v>
      </c>
      <c r="I22" s="25">
        <f t="shared" si="4"/>
        <v>18</v>
      </c>
      <c r="J22" s="16">
        <v>43514</v>
      </c>
      <c r="K22" s="17" t="s">
        <v>11</v>
      </c>
      <c r="L22" s="18" t="str">
        <f t="shared" si="5"/>
        <v/>
      </c>
      <c r="M22" s="25">
        <f t="shared" si="6"/>
        <v>18</v>
      </c>
      <c r="N22" s="16">
        <v>43514</v>
      </c>
      <c r="O22" s="26" t="s">
        <v>10</v>
      </c>
      <c r="P22" s="18">
        <f t="shared" si="7"/>
        <v>8</v>
      </c>
    </row>
    <row r="23" spans="1:16" x14ac:dyDescent="0.2">
      <c r="A23" s="20">
        <f t="shared" si="0"/>
        <v>19</v>
      </c>
      <c r="B23" s="21">
        <v>43515</v>
      </c>
      <c r="C23" s="22" t="s">
        <v>10</v>
      </c>
      <c r="D23" s="23">
        <f t="shared" si="1"/>
        <v>8</v>
      </c>
      <c r="E23" s="24">
        <f t="shared" si="2"/>
        <v>19</v>
      </c>
      <c r="F23" s="16">
        <v>43515</v>
      </c>
      <c r="G23" s="17" t="s">
        <v>11</v>
      </c>
      <c r="H23" s="18" t="str">
        <f t="shared" si="3"/>
        <v/>
      </c>
      <c r="I23" s="25">
        <f t="shared" si="4"/>
        <v>19</v>
      </c>
      <c r="J23" s="16">
        <v>43515</v>
      </c>
      <c r="K23" s="26" t="s">
        <v>10</v>
      </c>
      <c r="L23" s="18">
        <f t="shared" si="5"/>
        <v>8</v>
      </c>
      <c r="M23" s="25">
        <f t="shared" si="6"/>
        <v>19</v>
      </c>
      <c r="N23" s="16">
        <v>43515</v>
      </c>
      <c r="O23" s="26" t="s">
        <v>10</v>
      </c>
      <c r="P23" s="18">
        <f t="shared" si="7"/>
        <v>8</v>
      </c>
    </row>
    <row r="24" spans="1:16" x14ac:dyDescent="0.2">
      <c r="A24" s="20">
        <f t="shared" si="0"/>
        <v>20</v>
      </c>
      <c r="B24" s="21">
        <v>43516</v>
      </c>
      <c r="C24" s="22" t="s">
        <v>10</v>
      </c>
      <c r="D24" s="23">
        <f t="shared" si="1"/>
        <v>8</v>
      </c>
      <c r="E24" s="24">
        <f t="shared" si="2"/>
        <v>20</v>
      </c>
      <c r="F24" s="16">
        <v>43516</v>
      </c>
      <c r="G24" s="17" t="s">
        <v>11</v>
      </c>
      <c r="H24" s="18" t="str">
        <f t="shared" si="3"/>
        <v/>
      </c>
      <c r="I24" s="25">
        <f t="shared" si="4"/>
        <v>20</v>
      </c>
      <c r="J24" s="16">
        <v>43516</v>
      </c>
      <c r="K24" s="26" t="s">
        <v>10</v>
      </c>
      <c r="L24" s="18">
        <f t="shared" si="5"/>
        <v>8</v>
      </c>
      <c r="M24" s="25">
        <f t="shared" si="6"/>
        <v>20</v>
      </c>
      <c r="N24" s="16">
        <v>43516</v>
      </c>
      <c r="O24" s="26" t="s">
        <v>10</v>
      </c>
      <c r="P24" s="18">
        <f t="shared" si="7"/>
        <v>8</v>
      </c>
    </row>
    <row r="25" spans="1:16" x14ac:dyDescent="0.2">
      <c r="A25" s="20">
        <f t="shared" si="0"/>
        <v>21</v>
      </c>
      <c r="B25" s="21">
        <v>43517</v>
      </c>
      <c r="C25" s="22" t="s">
        <v>11</v>
      </c>
      <c r="D25" s="23" t="str">
        <f t="shared" si="1"/>
        <v/>
      </c>
      <c r="E25" s="24">
        <f t="shared" si="2"/>
        <v>21</v>
      </c>
      <c r="F25" s="16">
        <v>43517</v>
      </c>
      <c r="G25" s="26" t="s">
        <v>10</v>
      </c>
      <c r="H25" s="18">
        <f t="shared" si="3"/>
        <v>8</v>
      </c>
      <c r="I25" s="25">
        <f t="shared" si="4"/>
        <v>21</v>
      </c>
      <c r="J25" s="16">
        <v>43517</v>
      </c>
      <c r="K25" s="26" t="s">
        <v>10</v>
      </c>
      <c r="L25" s="18">
        <f t="shared" si="5"/>
        <v>8</v>
      </c>
      <c r="M25" s="25">
        <f t="shared" si="6"/>
        <v>21</v>
      </c>
      <c r="N25" s="16">
        <v>43517</v>
      </c>
      <c r="O25" s="26" t="s">
        <v>10</v>
      </c>
      <c r="P25" s="18">
        <f t="shared" si="7"/>
        <v>8</v>
      </c>
    </row>
    <row r="26" spans="1:16" x14ac:dyDescent="0.2">
      <c r="A26" s="20">
        <f t="shared" si="0"/>
        <v>22</v>
      </c>
      <c r="B26" s="21">
        <v>43518</v>
      </c>
      <c r="C26" s="22" t="s">
        <v>11</v>
      </c>
      <c r="D26" s="23" t="str">
        <f t="shared" si="1"/>
        <v/>
      </c>
      <c r="E26" s="24">
        <f t="shared" si="2"/>
        <v>22</v>
      </c>
      <c r="F26" s="16">
        <v>43518</v>
      </c>
      <c r="G26" s="26" t="s">
        <v>10</v>
      </c>
      <c r="H26" s="18">
        <f t="shared" si="3"/>
        <v>8</v>
      </c>
      <c r="I26" s="25">
        <f t="shared" si="4"/>
        <v>22</v>
      </c>
      <c r="J26" s="16">
        <v>43518</v>
      </c>
      <c r="K26" s="26" t="s">
        <v>10</v>
      </c>
      <c r="L26" s="18">
        <f t="shared" si="5"/>
        <v>8</v>
      </c>
      <c r="M26" s="25">
        <f t="shared" si="6"/>
        <v>22</v>
      </c>
      <c r="N26" s="16">
        <v>43518</v>
      </c>
      <c r="O26" s="26" t="s">
        <v>10</v>
      </c>
      <c r="P26" s="18">
        <f t="shared" si="7"/>
        <v>8</v>
      </c>
    </row>
    <row r="27" spans="1:16" x14ac:dyDescent="0.2">
      <c r="A27" s="20">
        <f t="shared" si="0"/>
        <v>23</v>
      </c>
      <c r="B27" s="21">
        <v>43519</v>
      </c>
      <c r="C27" s="22" t="s">
        <v>10</v>
      </c>
      <c r="D27" s="23">
        <f t="shared" si="1"/>
        <v>8</v>
      </c>
      <c r="E27" s="24">
        <f t="shared" si="2"/>
        <v>23</v>
      </c>
      <c r="F27" s="16">
        <v>43519</v>
      </c>
      <c r="G27" s="26" t="s">
        <v>10</v>
      </c>
      <c r="H27" s="18">
        <f t="shared" si="3"/>
        <v>8</v>
      </c>
      <c r="I27" s="25">
        <f t="shared" si="4"/>
        <v>23</v>
      </c>
      <c r="J27" s="16">
        <v>43519</v>
      </c>
      <c r="K27" s="17" t="s">
        <v>11</v>
      </c>
      <c r="L27" s="18" t="str">
        <f t="shared" si="5"/>
        <v/>
      </c>
      <c r="M27" s="25">
        <f t="shared" si="6"/>
        <v>23</v>
      </c>
      <c r="N27" s="16">
        <v>43519</v>
      </c>
      <c r="O27" s="17" t="s">
        <v>11</v>
      </c>
      <c r="P27" s="18" t="str">
        <f t="shared" si="7"/>
        <v/>
      </c>
    </row>
    <row r="28" spans="1:16" x14ac:dyDescent="0.2">
      <c r="A28" s="20">
        <f t="shared" si="0"/>
        <v>24</v>
      </c>
      <c r="B28" s="21">
        <v>43520</v>
      </c>
      <c r="C28" s="22" t="s">
        <v>10</v>
      </c>
      <c r="D28" s="23">
        <f t="shared" si="1"/>
        <v>8</v>
      </c>
      <c r="E28" s="24">
        <f t="shared" si="2"/>
        <v>24</v>
      </c>
      <c r="F28" s="16">
        <v>43520</v>
      </c>
      <c r="G28" s="26" t="s">
        <v>10</v>
      </c>
      <c r="H28" s="18">
        <f t="shared" si="3"/>
        <v>8</v>
      </c>
      <c r="I28" s="25">
        <f t="shared" si="4"/>
        <v>24</v>
      </c>
      <c r="J28" s="16">
        <v>43520</v>
      </c>
      <c r="K28" s="17" t="s">
        <v>11</v>
      </c>
      <c r="L28" s="18" t="str">
        <f t="shared" si="5"/>
        <v/>
      </c>
      <c r="M28" s="25">
        <f t="shared" si="6"/>
        <v>24</v>
      </c>
      <c r="N28" s="16">
        <v>43520</v>
      </c>
      <c r="O28" s="17" t="s">
        <v>11</v>
      </c>
      <c r="P28" s="18" t="str">
        <f t="shared" si="7"/>
        <v/>
      </c>
    </row>
    <row r="29" spans="1:16" x14ac:dyDescent="0.2">
      <c r="A29" s="20">
        <f t="shared" si="0"/>
        <v>25</v>
      </c>
      <c r="B29" s="21">
        <v>43521</v>
      </c>
      <c r="C29" s="22" t="s">
        <v>10</v>
      </c>
      <c r="D29" s="23">
        <f t="shared" si="1"/>
        <v>8</v>
      </c>
      <c r="E29" s="24">
        <f t="shared" si="2"/>
        <v>25</v>
      </c>
      <c r="F29" s="16">
        <v>43521</v>
      </c>
      <c r="G29" s="17" t="s">
        <v>11</v>
      </c>
      <c r="H29" s="18" t="str">
        <f t="shared" si="3"/>
        <v/>
      </c>
      <c r="I29" s="25">
        <f t="shared" si="4"/>
        <v>25</v>
      </c>
      <c r="J29" s="16">
        <v>43521</v>
      </c>
      <c r="K29" s="26" t="s">
        <v>10</v>
      </c>
      <c r="L29" s="18">
        <f t="shared" si="5"/>
        <v>8</v>
      </c>
      <c r="M29" s="25">
        <f t="shared" si="6"/>
        <v>25</v>
      </c>
      <c r="N29" s="16">
        <v>43521</v>
      </c>
      <c r="O29" s="26" t="s">
        <v>10</v>
      </c>
      <c r="P29" s="18">
        <f t="shared" si="7"/>
        <v>8</v>
      </c>
    </row>
    <row r="30" spans="1:16" x14ac:dyDescent="0.2">
      <c r="A30" s="20">
        <f t="shared" si="0"/>
        <v>26</v>
      </c>
      <c r="B30" s="21">
        <v>43522</v>
      </c>
      <c r="C30" s="22" t="s">
        <v>10</v>
      </c>
      <c r="D30" s="23">
        <f t="shared" si="1"/>
        <v>8</v>
      </c>
      <c r="E30" s="24">
        <f t="shared" si="2"/>
        <v>26</v>
      </c>
      <c r="F30" s="16">
        <v>43522</v>
      </c>
      <c r="G30" s="17" t="s">
        <v>11</v>
      </c>
      <c r="H30" s="18" t="str">
        <f t="shared" si="3"/>
        <v/>
      </c>
      <c r="I30" s="25">
        <f t="shared" si="4"/>
        <v>26</v>
      </c>
      <c r="J30" s="16">
        <v>43522</v>
      </c>
      <c r="K30" s="26" t="s">
        <v>10</v>
      </c>
      <c r="L30" s="18">
        <f t="shared" si="5"/>
        <v>8</v>
      </c>
      <c r="M30" s="25">
        <f t="shared" si="6"/>
        <v>26</v>
      </c>
      <c r="N30" s="16">
        <v>43522</v>
      </c>
      <c r="O30" s="26" t="s">
        <v>10</v>
      </c>
      <c r="P30" s="18">
        <f t="shared" si="7"/>
        <v>8</v>
      </c>
    </row>
    <row r="31" spans="1:16" x14ac:dyDescent="0.2">
      <c r="A31" s="20">
        <f t="shared" si="0"/>
        <v>27</v>
      </c>
      <c r="B31" s="21">
        <v>43523</v>
      </c>
      <c r="C31" s="22" t="s">
        <v>11</v>
      </c>
      <c r="D31" s="23" t="str">
        <f t="shared" si="1"/>
        <v/>
      </c>
      <c r="E31" s="24">
        <f t="shared" si="2"/>
        <v>27</v>
      </c>
      <c r="F31" s="16">
        <v>43523</v>
      </c>
      <c r="G31" s="26" t="s">
        <v>10</v>
      </c>
      <c r="H31" s="18">
        <f t="shared" si="3"/>
        <v>8</v>
      </c>
      <c r="I31" s="25">
        <f t="shared" si="4"/>
        <v>27</v>
      </c>
      <c r="J31" s="16">
        <v>43523</v>
      </c>
      <c r="K31" s="26" t="s">
        <v>10</v>
      </c>
      <c r="L31" s="18">
        <f t="shared" si="5"/>
        <v>8</v>
      </c>
      <c r="M31" s="25">
        <f t="shared" si="6"/>
        <v>27</v>
      </c>
      <c r="N31" s="16">
        <v>43523</v>
      </c>
      <c r="O31" s="26" t="s">
        <v>10</v>
      </c>
      <c r="P31" s="18">
        <f t="shared" si="7"/>
        <v>8</v>
      </c>
    </row>
    <row r="32" spans="1:16" x14ac:dyDescent="0.2">
      <c r="A32" s="20">
        <f t="shared" si="0"/>
        <v>28</v>
      </c>
      <c r="B32" s="21">
        <v>43524</v>
      </c>
      <c r="C32" s="22" t="s">
        <v>11</v>
      </c>
      <c r="D32" s="23" t="str">
        <f t="shared" si="1"/>
        <v/>
      </c>
      <c r="E32" s="24">
        <f t="shared" si="2"/>
        <v>28</v>
      </c>
      <c r="F32" s="16">
        <v>43524</v>
      </c>
      <c r="G32" s="26" t="s">
        <v>10</v>
      </c>
      <c r="H32" s="18">
        <f t="shared" si="3"/>
        <v>8</v>
      </c>
      <c r="I32" s="25">
        <f t="shared" si="4"/>
        <v>28</v>
      </c>
      <c r="J32" s="16">
        <v>43524</v>
      </c>
      <c r="K32" s="26" t="s">
        <v>10</v>
      </c>
      <c r="L32" s="18">
        <f t="shared" si="5"/>
        <v>8</v>
      </c>
      <c r="M32" s="25">
        <f t="shared" si="6"/>
        <v>28</v>
      </c>
      <c r="N32" s="16">
        <v>43524</v>
      </c>
      <c r="O32" s="26" t="s">
        <v>10</v>
      </c>
      <c r="P32" s="18">
        <f t="shared" si="7"/>
        <v>8</v>
      </c>
    </row>
    <row r="33" spans="1:16" x14ac:dyDescent="0.2">
      <c r="A33" s="20"/>
      <c r="B33" s="21"/>
      <c r="C33" s="22"/>
      <c r="D33" s="23"/>
      <c r="E33" s="24"/>
      <c r="F33" s="16"/>
      <c r="G33" s="26"/>
      <c r="H33" s="27"/>
      <c r="I33" s="25"/>
      <c r="J33" s="16"/>
      <c r="K33" s="26"/>
      <c r="L33" s="27"/>
      <c r="M33" s="25"/>
      <c r="N33" s="16"/>
      <c r="O33" s="26"/>
      <c r="P33" s="27"/>
    </row>
    <row r="34" spans="1:16" x14ac:dyDescent="0.2">
      <c r="A34" s="20"/>
      <c r="B34" s="21"/>
      <c r="C34" s="22"/>
      <c r="D34" s="23"/>
      <c r="E34" s="24"/>
      <c r="F34" s="16"/>
      <c r="G34" s="26"/>
      <c r="H34" s="27"/>
      <c r="I34" s="25"/>
      <c r="J34" s="16"/>
      <c r="K34" s="26"/>
      <c r="L34" s="27"/>
      <c r="M34" s="25"/>
      <c r="N34" s="16"/>
      <c r="O34" s="26"/>
      <c r="P34" s="27"/>
    </row>
    <row r="35" spans="1:16" ht="13.5" thickBot="1" x14ac:dyDescent="0.25">
      <c r="A35" s="28"/>
      <c r="B35" s="29"/>
      <c r="C35" s="30"/>
      <c r="D35" s="31"/>
      <c r="E35" s="32"/>
      <c r="F35" s="33"/>
      <c r="G35" s="34"/>
      <c r="H35" s="35"/>
      <c r="I35" s="36"/>
      <c r="J35" s="33"/>
      <c r="K35" s="34"/>
      <c r="L35" s="35"/>
      <c r="M35" s="36"/>
      <c r="N35" s="33"/>
      <c r="O35" s="34"/>
      <c r="P35" s="35"/>
    </row>
    <row r="36" spans="1:16" ht="15.75" thickBot="1" x14ac:dyDescent="0.3">
      <c r="A36" s="37" t="s">
        <v>12</v>
      </c>
      <c r="B36" s="38" t="s">
        <v>13</v>
      </c>
      <c r="C36" s="39">
        <f>COUNTIF(C5:C35,"Р")</f>
        <v>18</v>
      </c>
      <c r="D36" s="40">
        <f>SUM(D5:D35)</f>
        <v>144</v>
      </c>
      <c r="E36" s="41" t="s">
        <v>12</v>
      </c>
      <c r="F36" s="38" t="s">
        <v>13</v>
      </c>
      <c r="G36" s="39">
        <f>COUNTIF(G5:G35,"Р")</f>
        <v>18</v>
      </c>
      <c r="H36" s="42">
        <f>SUM(H5:H35)</f>
        <v>144</v>
      </c>
      <c r="I36" s="43" t="s">
        <v>12</v>
      </c>
      <c r="J36" s="38" t="s">
        <v>13</v>
      </c>
      <c r="K36" s="39">
        <f>COUNTIF(K5:K35,"Р")</f>
        <v>20</v>
      </c>
      <c r="L36" s="42">
        <f>SUM(L5:L35)</f>
        <v>160</v>
      </c>
      <c r="M36" s="43" t="s">
        <v>12</v>
      </c>
      <c r="N36" s="38" t="s">
        <v>13</v>
      </c>
      <c r="O36" s="39">
        <f>COUNTIF(O5:O35,"Р")</f>
        <v>20</v>
      </c>
      <c r="P36" s="42">
        <f>SUM(P5:P35)</f>
        <v>160</v>
      </c>
    </row>
    <row r="37" spans="1:16" ht="15" x14ac:dyDescent="0.25">
      <c r="A37" s="44" t="s">
        <v>14</v>
      </c>
      <c r="C37" s="46"/>
      <c r="D37" s="47"/>
      <c r="E37" s="48" t="s">
        <v>14</v>
      </c>
      <c r="F37" s="49"/>
      <c r="G37" s="50"/>
      <c r="H37" s="51"/>
      <c r="I37" s="52" t="s">
        <v>14</v>
      </c>
      <c r="J37" s="49"/>
      <c r="K37" s="50"/>
      <c r="L37" s="51"/>
      <c r="M37" s="52" t="s">
        <v>14</v>
      </c>
      <c r="N37" s="49"/>
      <c r="O37" s="50"/>
      <c r="P37" s="51"/>
    </row>
    <row r="38" spans="1:16" ht="15.75" thickBot="1" x14ac:dyDescent="0.3">
      <c r="A38" s="6" t="s">
        <v>15</v>
      </c>
      <c r="B38" s="53"/>
      <c r="C38" s="54"/>
      <c r="D38" s="55"/>
      <c r="E38" s="56" t="s">
        <v>15</v>
      </c>
      <c r="F38" s="57"/>
      <c r="G38" s="58"/>
      <c r="H38" s="59"/>
      <c r="I38" s="60" t="s">
        <v>15</v>
      </c>
      <c r="J38" s="57"/>
      <c r="K38" s="58"/>
      <c r="L38" s="59"/>
      <c r="M38" s="60" t="s">
        <v>15</v>
      </c>
      <c r="N38" s="57"/>
      <c r="O38" s="58"/>
      <c r="P38" s="59"/>
    </row>
    <row r="39" spans="1:16" ht="18.75" x14ac:dyDescent="0.2">
      <c r="A39" s="61"/>
      <c r="B39" s="61"/>
      <c r="C39" s="62"/>
      <c r="E39" s="61"/>
      <c r="F39" s="61"/>
      <c r="G39" s="62"/>
      <c r="I39" s="61"/>
      <c r="J39" s="61"/>
      <c r="K39" s="62"/>
      <c r="M39" s="61"/>
      <c r="N39" s="61"/>
      <c r="O39" s="62"/>
    </row>
  </sheetData>
  <mergeCells count="8">
    <mergeCell ref="M1:P1"/>
    <mergeCell ref="M2:P2"/>
    <mergeCell ref="A1:D1"/>
    <mergeCell ref="E1:H1"/>
    <mergeCell ref="I1:L1"/>
    <mergeCell ref="A2:D2"/>
    <mergeCell ref="E2:H2"/>
    <mergeCell ref="I2:L2"/>
  </mergeCells>
  <conditionalFormatting sqref="C38">
    <cfRule type="cellIs" dxfId="22" priority="15" operator="lessThan">
      <formula>0</formula>
    </cfRule>
    <cfRule type="cellIs" dxfId="21" priority="16" operator="greaterThan">
      <formula>"&gt;0"</formula>
    </cfRule>
  </conditionalFormatting>
  <conditionalFormatting sqref="D38">
    <cfRule type="cellIs" dxfId="20" priority="13" operator="lessThan">
      <formula>0</formula>
    </cfRule>
    <cfRule type="cellIs" dxfId="19" priority="14" operator="greaterThan">
      <formula>"&gt;0"</formula>
    </cfRule>
  </conditionalFormatting>
  <conditionalFormatting sqref="G38">
    <cfRule type="cellIs" dxfId="18" priority="11" operator="lessThan">
      <formula>0</formula>
    </cfRule>
    <cfRule type="cellIs" dxfId="17" priority="12" operator="greaterThan">
      <formula>"&gt;0"</formula>
    </cfRule>
  </conditionalFormatting>
  <conditionalFormatting sqref="H38">
    <cfRule type="cellIs" dxfId="16" priority="9" operator="lessThan">
      <formula>0</formula>
    </cfRule>
    <cfRule type="cellIs" dxfId="15" priority="10" operator="greaterThan">
      <formula>"&gt;0"</formula>
    </cfRule>
  </conditionalFormatting>
  <conditionalFormatting sqref="K38">
    <cfRule type="cellIs" dxfId="14" priority="7" operator="lessThan">
      <formula>0</formula>
    </cfRule>
    <cfRule type="cellIs" dxfId="13" priority="8" operator="greaterThan">
      <formula>"&gt;0"</formula>
    </cfRule>
  </conditionalFormatting>
  <conditionalFormatting sqref="L38">
    <cfRule type="cellIs" dxfId="12" priority="5" operator="lessThan">
      <formula>0</formula>
    </cfRule>
    <cfRule type="cellIs" dxfId="11" priority="6" operator="greaterThan">
      <formula>"&gt;0"</formula>
    </cfRule>
  </conditionalFormatting>
  <conditionalFormatting sqref="O38">
    <cfRule type="cellIs" dxfId="10" priority="3" operator="lessThan">
      <formula>0</formula>
    </cfRule>
    <cfRule type="cellIs" dxfId="9" priority="4" operator="greaterThan">
      <formula>"&gt;0"</formula>
    </cfRule>
  </conditionalFormatting>
  <conditionalFormatting sqref="P38">
    <cfRule type="cellIs" dxfId="8" priority="1" operator="lessThan">
      <formula>0</formula>
    </cfRule>
    <cfRule type="cellIs" dxfId="7" priority="2" operator="greaterThan">
      <formula>"&gt;0"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1:E261"/>
  <sheetViews>
    <sheetView topLeftCell="A49" workbookViewId="0">
      <selection activeCell="A70" sqref="A70:C70"/>
    </sheetView>
  </sheetViews>
  <sheetFormatPr defaultRowHeight="12.75" x14ac:dyDescent="0.2"/>
  <cols>
    <col min="2" max="2" width="36.85546875" customWidth="1"/>
    <col min="3" max="3" width="46.140625" customWidth="1"/>
  </cols>
  <sheetData>
    <row r="1" spans="1:4" x14ac:dyDescent="0.2">
      <c r="A1" s="140" t="s">
        <v>141</v>
      </c>
      <c r="B1" s="140" t="s">
        <v>142</v>
      </c>
      <c r="C1" s="140" t="s">
        <v>143</v>
      </c>
    </row>
    <row r="2" spans="1:4" x14ac:dyDescent="0.2">
      <c r="A2" s="138"/>
      <c r="B2" s="139"/>
      <c r="C2" s="138"/>
    </row>
    <row r="3" spans="1:4" ht="15" x14ac:dyDescent="0.25">
      <c r="A3" s="136"/>
      <c r="B3" s="137" t="s">
        <v>144</v>
      </c>
      <c r="C3" s="136"/>
    </row>
    <row r="4" spans="1:4" ht="15" x14ac:dyDescent="0.25">
      <c r="A4" s="136"/>
      <c r="B4" s="137"/>
      <c r="C4" s="136"/>
    </row>
    <row r="5" spans="1:4" ht="15" x14ac:dyDescent="0.25">
      <c r="A5" s="136"/>
      <c r="B5" s="137" t="s">
        <v>87</v>
      </c>
      <c r="C5" s="136"/>
    </row>
    <row r="6" spans="1:4" x14ac:dyDescent="0.2">
      <c r="A6" s="138" t="s">
        <v>88</v>
      </c>
      <c r="B6" s="139" t="s">
        <v>89</v>
      </c>
      <c r="C6" s="138" t="s">
        <v>90</v>
      </c>
      <c r="D6">
        <v>1</v>
      </c>
    </row>
    <row r="7" spans="1:4" x14ac:dyDescent="0.2">
      <c r="A7" s="138" t="s">
        <v>91</v>
      </c>
      <c r="B7" s="139" t="s">
        <v>92</v>
      </c>
      <c r="C7" s="138" t="s">
        <v>90</v>
      </c>
      <c r="D7">
        <v>2</v>
      </c>
    </row>
    <row r="8" spans="1:4" x14ac:dyDescent="0.2">
      <c r="A8" s="138" t="s">
        <v>93</v>
      </c>
      <c r="B8" s="139" t="s">
        <v>94</v>
      </c>
      <c r="C8" s="138" t="s">
        <v>90</v>
      </c>
      <c r="D8">
        <v>3</v>
      </c>
    </row>
    <row r="9" spans="1:4" x14ac:dyDescent="0.2">
      <c r="A9" s="138"/>
      <c r="B9" s="139"/>
      <c r="C9" s="138"/>
    </row>
    <row r="10" spans="1:4" ht="15" x14ac:dyDescent="0.25">
      <c r="A10" s="136"/>
      <c r="B10" s="137" t="s">
        <v>95</v>
      </c>
      <c r="C10" s="136"/>
    </row>
    <row r="11" spans="1:4" x14ac:dyDescent="0.2">
      <c r="A11" s="138" t="s">
        <v>96</v>
      </c>
      <c r="B11" s="139" t="s">
        <v>97</v>
      </c>
      <c r="C11" s="138" t="s">
        <v>98</v>
      </c>
      <c r="D11">
        <v>4</v>
      </c>
    </row>
    <row r="12" spans="1:4" x14ac:dyDescent="0.2">
      <c r="A12" s="138" t="s">
        <v>99</v>
      </c>
      <c r="B12" s="139" t="s">
        <v>100</v>
      </c>
      <c r="C12" s="138" t="s">
        <v>98</v>
      </c>
      <c r="D12">
        <v>5</v>
      </c>
    </row>
    <row r="13" spans="1:4" x14ac:dyDescent="0.2">
      <c r="A13" s="138" t="s">
        <v>101</v>
      </c>
      <c r="B13" s="139" t="s">
        <v>102</v>
      </c>
      <c r="C13" s="138" t="s">
        <v>98</v>
      </c>
      <c r="D13">
        <v>6</v>
      </c>
    </row>
    <row r="14" spans="1:4" x14ac:dyDescent="0.2">
      <c r="A14" s="138"/>
      <c r="B14" s="139"/>
      <c r="C14" s="138"/>
    </row>
    <row r="15" spans="1:4" ht="15" x14ac:dyDescent="0.25">
      <c r="A15" s="136"/>
      <c r="B15" s="137" t="s">
        <v>103</v>
      </c>
      <c r="C15" s="136"/>
    </row>
    <row r="16" spans="1:4" x14ac:dyDescent="0.2">
      <c r="A16" s="138"/>
      <c r="B16" s="139"/>
      <c r="C16" s="138"/>
    </row>
    <row r="17" spans="1:4" ht="15" x14ac:dyDescent="0.25">
      <c r="A17" s="136"/>
      <c r="B17" s="137" t="s">
        <v>104</v>
      </c>
      <c r="C17" s="136"/>
    </row>
    <row r="18" spans="1:4" x14ac:dyDescent="0.2">
      <c r="A18" s="138" t="s">
        <v>105</v>
      </c>
      <c r="B18" s="139" t="s">
        <v>106</v>
      </c>
      <c r="C18" s="138" t="s">
        <v>107</v>
      </c>
      <c r="D18">
        <v>7</v>
      </c>
    </row>
    <row r="19" spans="1:4" x14ac:dyDescent="0.2">
      <c r="A19" s="138" t="s">
        <v>108</v>
      </c>
      <c r="B19" s="139" t="s">
        <v>109</v>
      </c>
      <c r="C19" s="138" t="s">
        <v>110</v>
      </c>
      <c r="D19">
        <v>8</v>
      </c>
    </row>
    <row r="20" spans="1:4" x14ac:dyDescent="0.2">
      <c r="A20" s="138" t="s">
        <v>111</v>
      </c>
      <c r="B20" s="139" t="s">
        <v>112</v>
      </c>
      <c r="C20" s="138" t="s">
        <v>110</v>
      </c>
      <c r="D20">
        <v>9</v>
      </c>
    </row>
    <row r="21" spans="1:4" x14ac:dyDescent="0.2">
      <c r="A21" s="138" t="s">
        <v>113</v>
      </c>
      <c r="B21" s="139" t="s">
        <v>114</v>
      </c>
      <c r="C21" s="138" t="s">
        <v>634</v>
      </c>
      <c r="D21">
        <v>10</v>
      </c>
    </row>
    <row r="22" spans="1:4" x14ac:dyDescent="0.2">
      <c r="A22" s="138"/>
      <c r="B22" s="139"/>
      <c r="C22" s="138"/>
    </row>
    <row r="23" spans="1:4" ht="15" x14ac:dyDescent="0.25">
      <c r="A23" s="136"/>
      <c r="B23" s="137" t="s">
        <v>116</v>
      </c>
      <c r="C23" s="136"/>
    </row>
    <row r="24" spans="1:4" x14ac:dyDescent="0.2">
      <c r="A24" s="138" t="s">
        <v>117</v>
      </c>
      <c r="B24" s="139" t="s">
        <v>118</v>
      </c>
      <c r="C24" s="138" t="s">
        <v>119</v>
      </c>
      <c r="D24">
        <v>11</v>
      </c>
    </row>
    <row r="25" spans="1:4" x14ac:dyDescent="0.2">
      <c r="A25" s="138" t="s">
        <v>120</v>
      </c>
      <c r="B25" s="139" t="s">
        <v>121</v>
      </c>
      <c r="C25" s="138" t="s">
        <v>110</v>
      </c>
      <c r="D25">
        <v>12</v>
      </c>
    </row>
    <row r="26" spans="1:4" x14ac:dyDescent="0.2">
      <c r="A26" s="138" t="s">
        <v>122</v>
      </c>
      <c r="B26" s="139" t="s">
        <v>123</v>
      </c>
      <c r="C26" s="138" t="s">
        <v>634</v>
      </c>
      <c r="D26">
        <v>13</v>
      </c>
    </row>
    <row r="27" spans="1:4" x14ac:dyDescent="0.2">
      <c r="A27" s="138" t="s">
        <v>124</v>
      </c>
      <c r="B27" s="139" t="s">
        <v>125</v>
      </c>
      <c r="C27" s="138" t="s">
        <v>107</v>
      </c>
      <c r="D27">
        <v>14</v>
      </c>
    </row>
    <row r="28" spans="1:4" x14ac:dyDescent="0.2">
      <c r="A28" s="138" t="s">
        <v>126</v>
      </c>
      <c r="B28" s="139" t="s">
        <v>127</v>
      </c>
      <c r="C28" s="138" t="s">
        <v>110</v>
      </c>
      <c r="D28">
        <v>15</v>
      </c>
    </row>
    <row r="29" spans="1:4" x14ac:dyDescent="0.2">
      <c r="A29" s="138"/>
      <c r="B29" s="139"/>
      <c r="C29" s="138"/>
    </row>
    <row r="30" spans="1:4" ht="15" x14ac:dyDescent="0.25">
      <c r="A30" s="136"/>
      <c r="B30" s="137" t="s">
        <v>128</v>
      </c>
      <c r="C30" s="136"/>
    </row>
    <row r="31" spans="1:4" x14ac:dyDescent="0.2">
      <c r="A31" s="138" t="s">
        <v>129</v>
      </c>
      <c r="B31" s="139" t="s">
        <v>130</v>
      </c>
      <c r="C31" s="138" t="s">
        <v>110</v>
      </c>
      <c r="D31">
        <v>16</v>
      </c>
    </row>
    <row r="32" spans="1:4" x14ac:dyDescent="0.2">
      <c r="A32" s="138" t="s">
        <v>131</v>
      </c>
      <c r="B32" s="139" t="s">
        <v>132</v>
      </c>
      <c r="C32" s="138" t="s">
        <v>107</v>
      </c>
      <c r="D32">
        <v>17</v>
      </c>
    </row>
    <row r="33" spans="1:4" x14ac:dyDescent="0.2">
      <c r="A33" s="138" t="s">
        <v>133</v>
      </c>
      <c r="B33" s="139" t="s">
        <v>134</v>
      </c>
      <c r="C33" s="138" t="s">
        <v>634</v>
      </c>
      <c r="D33">
        <v>18</v>
      </c>
    </row>
    <row r="34" spans="1:4" x14ac:dyDescent="0.2">
      <c r="A34" s="138"/>
      <c r="B34" s="139"/>
      <c r="C34" s="138"/>
    </row>
    <row r="35" spans="1:4" ht="15" x14ac:dyDescent="0.25">
      <c r="A35" s="136"/>
      <c r="B35" s="137" t="s">
        <v>135</v>
      </c>
      <c r="C35" s="136"/>
    </row>
    <row r="36" spans="1:4" x14ac:dyDescent="0.2">
      <c r="A36" s="138" t="s">
        <v>136</v>
      </c>
      <c r="B36" s="139" t="s">
        <v>137</v>
      </c>
      <c r="C36" s="138" t="s">
        <v>138</v>
      </c>
      <c r="D36">
        <v>19</v>
      </c>
    </row>
    <row r="37" spans="1:4" x14ac:dyDescent="0.2">
      <c r="A37" s="138" t="s">
        <v>139</v>
      </c>
      <c r="B37" s="139" t="s">
        <v>140</v>
      </c>
      <c r="C37" s="138" t="s">
        <v>138</v>
      </c>
      <c r="D37">
        <v>20</v>
      </c>
    </row>
    <row r="38" spans="1:4" x14ac:dyDescent="0.2">
      <c r="A38" s="138"/>
      <c r="B38" s="139"/>
      <c r="C38" s="138"/>
    </row>
    <row r="39" spans="1:4" x14ac:dyDescent="0.2">
      <c r="A39" s="138"/>
      <c r="B39" s="139"/>
      <c r="C39" s="138"/>
    </row>
    <row r="40" spans="1:4" ht="15" x14ac:dyDescent="0.25">
      <c r="A40" s="136"/>
      <c r="B40" s="137" t="s">
        <v>145</v>
      </c>
      <c r="C40" s="136"/>
    </row>
    <row r="41" spans="1:4" x14ac:dyDescent="0.2">
      <c r="A41" s="138"/>
      <c r="B41" s="139"/>
      <c r="C41" s="138"/>
    </row>
    <row r="42" spans="1:4" ht="15" x14ac:dyDescent="0.25">
      <c r="A42" s="136"/>
      <c r="B42" s="137" t="s">
        <v>146</v>
      </c>
      <c r="C42" s="136"/>
    </row>
    <row r="43" spans="1:4" x14ac:dyDescent="0.2">
      <c r="A43" s="138" t="s">
        <v>147</v>
      </c>
      <c r="B43" s="139" t="s">
        <v>148</v>
      </c>
      <c r="C43" s="138" t="s">
        <v>149</v>
      </c>
      <c r="D43">
        <v>21</v>
      </c>
    </row>
    <row r="44" spans="1:4" x14ac:dyDescent="0.2">
      <c r="A44" s="138" t="s">
        <v>150</v>
      </c>
      <c r="B44" s="139" t="s">
        <v>151</v>
      </c>
      <c r="C44" s="138" t="s">
        <v>152</v>
      </c>
      <c r="D44">
        <v>22</v>
      </c>
    </row>
    <row r="45" spans="1:4" x14ac:dyDescent="0.2">
      <c r="A45" s="138" t="s">
        <v>153</v>
      </c>
      <c r="B45" s="139" t="s">
        <v>154</v>
      </c>
      <c r="C45" s="138" t="s">
        <v>155</v>
      </c>
      <c r="D45">
        <v>23</v>
      </c>
    </row>
    <row r="46" spans="1:4" x14ac:dyDescent="0.2">
      <c r="A46" s="138" t="s">
        <v>156</v>
      </c>
      <c r="B46" s="139" t="s">
        <v>157</v>
      </c>
      <c r="C46" s="138" t="s">
        <v>636</v>
      </c>
      <c r="D46">
        <v>24</v>
      </c>
    </row>
    <row r="47" spans="1:4" x14ac:dyDescent="0.2">
      <c r="A47" s="138" t="s">
        <v>158</v>
      </c>
      <c r="B47" s="139" t="s">
        <v>159</v>
      </c>
      <c r="C47" s="138" t="s">
        <v>160</v>
      </c>
      <c r="D47">
        <v>25</v>
      </c>
    </row>
    <row r="48" spans="1:4" x14ac:dyDescent="0.2">
      <c r="A48" s="138" t="s">
        <v>532</v>
      </c>
      <c r="B48" s="139" t="s">
        <v>635</v>
      </c>
      <c r="C48" s="138" t="s">
        <v>533</v>
      </c>
    </row>
    <row r="49" spans="1:4" x14ac:dyDescent="0.2">
      <c r="A49" s="138"/>
      <c r="B49" s="139"/>
      <c r="C49" s="138"/>
    </row>
    <row r="50" spans="1:4" ht="15" x14ac:dyDescent="0.25">
      <c r="A50" s="136"/>
      <c r="B50" s="137" t="s">
        <v>161</v>
      </c>
      <c r="C50" s="136"/>
    </row>
    <row r="51" spans="1:4" x14ac:dyDescent="0.2">
      <c r="A51" s="138" t="s">
        <v>162</v>
      </c>
      <c r="B51" s="139" t="s">
        <v>163</v>
      </c>
      <c r="C51" s="138" t="s">
        <v>164</v>
      </c>
      <c r="D51">
        <v>26</v>
      </c>
    </row>
    <row r="52" spans="1:4" x14ac:dyDescent="0.2">
      <c r="A52" s="138" t="s">
        <v>165</v>
      </c>
      <c r="B52" s="139" t="s">
        <v>166</v>
      </c>
      <c r="C52" s="138" t="s">
        <v>167</v>
      </c>
      <c r="D52">
        <v>27</v>
      </c>
    </row>
    <row r="53" spans="1:4" x14ac:dyDescent="0.2">
      <c r="A53" s="138" t="s">
        <v>168</v>
      </c>
      <c r="B53" s="139" t="s">
        <v>169</v>
      </c>
      <c r="C53" s="138" t="s">
        <v>164</v>
      </c>
      <c r="D53">
        <v>28</v>
      </c>
    </row>
    <row r="54" spans="1:4" x14ac:dyDescent="0.2">
      <c r="A54" s="138" t="s">
        <v>170</v>
      </c>
      <c r="B54" s="139" t="s">
        <v>171</v>
      </c>
      <c r="C54" s="138" t="s">
        <v>164</v>
      </c>
      <c r="D54">
        <v>29</v>
      </c>
    </row>
    <row r="55" spans="1:4" x14ac:dyDescent="0.2">
      <c r="A55" s="138" t="s">
        <v>172</v>
      </c>
      <c r="B55" s="139" t="s">
        <v>173</v>
      </c>
      <c r="C55" s="138" t="s">
        <v>164</v>
      </c>
      <c r="D55">
        <v>30</v>
      </c>
    </row>
    <row r="56" spans="1:4" x14ac:dyDescent="0.2">
      <c r="A56" s="138" t="s">
        <v>174</v>
      </c>
      <c r="B56" s="139" t="s">
        <v>175</v>
      </c>
      <c r="C56" s="138" t="s">
        <v>164</v>
      </c>
      <c r="D56">
        <v>31</v>
      </c>
    </row>
    <row r="57" spans="1:4" x14ac:dyDescent="0.2">
      <c r="A57" s="138" t="s">
        <v>176</v>
      </c>
      <c r="B57" s="139" t="s">
        <v>177</v>
      </c>
      <c r="C57" s="138" t="s">
        <v>178</v>
      </c>
      <c r="D57">
        <v>32</v>
      </c>
    </row>
    <row r="58" spans="1:4" x14ac:dyDescent="0.2">
      <c r="A58" s="138" t="s">
        <v>179</v>
      </c>
      <c r="B58" s="139" t="s">
        <v>180</v>
      </c>
      <c r="C58" s="138" t="s">
        <v>181</v>
      </c>
      <c r="D58">
        <v>33</v>
      </c>
    </row>
    <row r="59" spans="1:4" x14ac:dyDescent="0.2">
      <c r="A59" s="138" t="s">
        <v>182</v>
      </c>
      <c r="B59" s="139" t="s">
        <v>183</v>
      </c>
      <c r="C59" s="138" t="s">
        <v>184</v>
      </c>
      <c r="D59">
        <v>34</v>
      </c>
    </row>
    <row r="60" spans="1:4" x14ac:dyDescent="0.2">
      <c r="A60" s="138" t="s">
        <v>185</v>
      </c>
      <c r="B60" s="139" t="s">
        <v>186</v>
      </c>
      <c r="C60" s="138" t="s">
        <v>637</v>
      </c>
      <c r="D60">
        <v>35</v>
      </c>
    </row>
    <row r="61" spans="1:4" x14ac:dyDescent="0.2">
      <c r="A61" s="138"/>
      <c r="B61" s="139"/>
      <c r="C61" s="138"/>
    </row>
    <row r="62" spans="1:4" ht="15" x14ac:dyDescent="0.25">
      <c r="A62" s="136"/>
      <c r="B62" s="137" t="s">
        <v>187</v>
      </c>
      <c r="C62" s="136"/>
    </row>
    <row r="63" spans="1:4" x14ac:dyDescent="0.2">
      <c r="A63" s="138" t="s">
        <v>191</v>
      </c>
      <c r="B63" s="139" t="s">
        <v>192</v>
      </c>
      <c r="C63" s="138" t="s">
        <v>107</v>
      </c>
      <c r="D63">
        <v>36</v>
      </c>
    </row>
    <row r="64" spans="1:4" x14ac:dyDescent="0.2">
      <c r="A64" s="138" t="s">
        <v>193</v>
      </c>
      <c r="B64" s="139" t="s">
        <v>194</v>
      </c>
      <c r="C64" s="138" t="s">
        <v>119</v>
      </c>
      <c r="D64">
        <v>37</v>
      </c>
    </row>
    <row r="65" spans="1:4" x14ac:dyDescent="0.2">
      <c r="A65" s="138" t="s">
        <v>195</v>
      </c>
      <c r="B65" s="139" t="s">
        <v>196</v>
      </c>
      <c r="C65" s="138" t="s">
        <v>119</v>
      </c>
      <c r="D65">
        <v>38</v>
      </c>
    </row>
    <row r="66" spans="1:4" x14ac:dyDescent="0.2">
      <c r="A66" s="138" t="s">
        <v>197</v>
      </c>
      <c r="B66" s="139" t="s">
        <v>198</v>
      </c>
      <c r="C66" s="138" t="s">
        <v>119</v>
      </c>
      <c r="D66">
        <v>39</v>
      </c>
    </row>
    <row r="67" spans="1:4" x14ac:dyDescent="0.2">
      <c r="A67" s="138" t="s">
        <v>199</v>
      </c>
      <c r="B67" s="139" t="s">
        <v>200</v>
      </c>
      <c r="C67" s="138" t="s">
        <v>201</v>
      </c>
      <c r="D67">
        <v>40</v>
      </c>
    </row>
    <row r="68" spans="1:4" x14ac:dyDescent="0.2">
      <c r="A68" s="138" t="s">
        <v>202</v>
      </c>
      <c r="B68" s="139" t="s">
        <v>203</v>
      </c>
      <c r="C68" s="138" t="s">
        <v>204</v>
      </c>
      <c r="D68">
        <v>41</v>
      </c>
    </row>
    <row r="69" spans="1:4" x14ac:dyDescent="0.2">
      <c r="A69" s="138" t="s">
        <v>205</v>
      </c>
      <c r="B69" s="139" t="s">
        <v>206</v>
      </c>
      <c r="C69" s="138" t="s">
        <v>638</v>
      </c>
      <c r="D69">
        <v>42</v>
      </c>
    </row>
    <row r="70" spans="1:4" x14ac:dyDescent="0.2">
      <c r="A70" s="138" t="s">
        <v>300</v>
      </c>
      <c r="B70" s="139" t="s">
        <v>301</v>
      </c>
      <c r="C70" s="138" t="s">
        <v>639</v>
      </c>
    </row>
    <row r="71" spans="1:4" x14ac:dyDescent="0.2">
      <c r="A71" s="138" t="s">
        <v>207</v>
      </c>
      <c r="B71" s="139" t="s">
        <v>208</v>
      </c>
      <c r="C71" s="138" t="s">
        <v>209</v>
      </c>
      <c r="D71">
        <v>43</v>
      </c>
    </row>
    <row r="72" spans="1:4" x14ac:dyDescent="0.2">
      <c r="A72" s="138" t="s">
        <v>210</v>
      </c>
      <c r="B72" s="139" t="s">
        <v>211</v>
      </c>
      <c r="C72" s="138" t="s">
        <v>115</v>
      </c>
      <c r="D72">
        <v>44</v>
      </c>
    </row>
    <row r="73" spans="1:4" x14ac:dyDescent="0.2">
      <c r="A73" s="138" t="s">
        <v>212</v>
      </c>
      <c r="B73" s="139" t="s">
        <v>213</v>
      </c>
      <c r="C73" s="138" t="s">
        <v>214</v>
      </c>
      <c r="D73">
        <v>45</v>
      </c>
    </row>
    <row r="74" spans="1:4" x14ac:dyDescent="0.2">
      <c r="A74" s="138" t="s">
        <v>215</v>
      </c>
      <c r="B74" s="139" t="s">
        <v>216</v>
      </c>
      <c r="C74" s="138" t="s">
        <v>115</v>
      </c>
      <c r="D74">
        <v>46</v>
      </c>
    </row>
    <row r="75" spans="1:4" x14ac:dyDescent="0.2">
      <c r="A75" s="138" t="s">
        <v>217</v>
      </c>
      <c r="B75" s="139" t="s">
        <v>218</v>
      </c>
      <c r="C75" s="138" t="s">
        <v>115</v>
      </c>
      <c r="D75">
        <v>47</v>
      </c>
    </row>
    <row r="76" spans="1:4" x14ac:dyDescent="0.2">
      <c r="A76" s="138" t="s">
        <v>219</v>
      </c>
      <c r="B76" s="139" t="s">
        <v>220</v>
      </c>
      <c r="C76" s="138" t="s">
        <v>634</v>
      </c>
      <c r="D76">
        <v>48</v>
      </c>
    </row>
    <row r="77" spans="1:4" x14ac:dyDescent="0.2">
      <c r="A77" s="138" t="s">
        <v>221</v>
      </c>
      <c r="B77" s="139" t="s">
        <v>222</v>
      </c>
      <c r="C77" s="138" t="s">
        <v>190</v>
      </c>
      <c r="D77">
        <v>49</v>
      </c>
    </row>
    <row r="78" spans="1:4" x14ac:dyDescent="0.2">
      <c r="A78" s="138" t="s">
        <v>223</v>
      </c>
      <c r="B78" s="139" t="s">
        <v>224</v>
      </c>
      <c r="C78" s="138" t="s">
        <v>115</v>
      </c>
      <c r="D78">
        <v>50</v>
      </c>
    </row>
    <row r="79" spans="1:4" x14ac:dyDescent="0.2">
      <c r="A79" s="138" t="s">
        <v>225</v>
      </c>
      <c r="B79" s="139" t="s">
        <v>226</v>
      </c>
      <c r="C79" s="138" t="s">
        <v>115</v>
      </c>
      <c r="D79">
        <v>51</v>
      </c>
    </row>
    <row r="80" spans="1:4" x14ac:dyDescent="0.2">
      <c r="A80" s="138" t="s">
        <v>188</v>
      </c>
      <c r="B80" s="139" t="s">
        <v>189</v>
      </c>
      <c r="C80" s="138" t="s">
        <v>190</v>
      </c>
      <c r="D80">
        <v>52</v>
      </c>
    </row>
    <row r="81" spans="1:4" x14ac:dyDescent="0.2">
      <c r="A81" s="138" t="s">
        <v>510</v>
      </c>
      <c r="B81" s="139" t="s">
        <v>511</v>
      </c>
      <c r="C81" s="138" t="s">
        <v>190</v>
      </c>
      <c r="D81">
        <v>53</v>
      </c>
    </row>
    <row r="82" spans="1:4" x14ac:dyDescent="0.2">
      <c r="A82" s="138" t="s">
        <v>512</v>
      </c>
      <c r="B82" s="139" t="s">
        <v>513</v>
      </c>
      <c r="C82" s="138" t="s">
        <v>190</v>
      </c>
      <c r="D82">
        <v>54</v>
      </c>
    </row>
    <row r="83" spans="1:4" x14ac:dyDescent="0.2">
      <c r="A83" s="138" t="s">
        <v>514</v>
      </c>
      <c r="B83" s="139" t="s">
        <v>515</v>
      </c>
      <c r="C83" s="138" t="s">
        <v>190</v>
      </c>
      <c r="D83">
        <v>55</v>
      </c>
    </row>
    <row r="84" spans="1:4" x14ac:dyDescent="0.2">
      <c r="A84" s="138" t="s">
        <v>516</v>
      </c>
      <c r="B84" s="139" t="s">
        <v>525</v>
      </c>
      <c r="C84" s="138" t="s">
        <v>190</v>
      </c>
      <c r="D84">
        <v>56</v>
      </c>
    </row>
    <row r="85" spans="1:4" x14ac:dyDescent="0.2">
      <c r="A85" s="138"/>
      <c r="B85" s="139"/>
      <c r="C85" s="138"/>
    </row>
    <row r="86" spans="1:4" ht="15" x14ac:dyDescent="0.25">
      <c r="A86" s="136"/>
      <c r="B86" s="137" t="s">
        <v>227</v>
      </c>
      <c r="C86" s="136"/>
    </row>
    <row r="87" spans="1:4" x14ac:dyDescent="0.2">
      <c r="A87" s="138" t="s">
        <v>228</v>
      </c>
      <c r="B87" s="139" t="s">
        <v>229</v>
      </c>
      <c r="C87" s="138" t="s">
        <v>230</v>
      </c>
      <c r="D87">
        <v>57</v>
      </c>
    </row>
    <row r="88" spans="1:4" x14ac:dyDescent="0.2">
      <c r="A88" s="138" t="s">
        <v>231</v>
      </c>
      <c r="B88" s="139" t="s">
        <v>232</v>
      </c>
      <c r="C88" s="138" t="s">
        <v>506</v>
      </c>
      <c r="D88">
        <v>58</v>
      </c>
    </row>
    <row r="89" spans="1:4" x14ac:dyDescent="0.2">
      <c r="A89" s="138" t="s">
        <v>233</v>
      </c>
      <c r="B89" s="139" t="s">
        <v>234</v>
      </c>
      <c r="C89" s="138" t="s">
        <v>235</v>
      </c>
      <c r="D89">
        <v>59</v>
      </c>
    </row>
    <row r="90" spans="1:4" x14ac:dyDescent="0.2">
      <c r="A90" s="138" t="s">
        <v>236</v>
      </c>
      <c r="B90" s="139" t="s">
        <v>237</v>
      </c>
      <c r="C90" s="138" t="s">
        <v>238</v>
      </c>
      <c r="D90">
        <v>60</v>
      </c>
    </row>
    <row r="91" spans="1:4" x14ac:dyDescent="0.2">
      <c r="A91" s="138" t="s">
        <v>239</v>
      </c>
      <c r="B91" s="139" t="s">
        <v>240</v>
      </c>
      <c r="C91" s="138" t="s">
        <v>241</v>
      </c>
      <c r="D91">
        <v>61</v>
      </c>
    </row>
    <row r="92" spans="1:4" x14ac:dyDescent="0.2">
      <c r="A92" s="138" t="s">
        <v>242</v>
      </c>
      <c r="B92" s="139" t="s">
        <v>243</v>
      </c>
      <c r="C92" s="138" t="s">
        <v>244</v>
      </c>
      <c r="D92">
        <v>62</v>
      </c>
    </row>
    <row r="93" spans="1:4" x14ac:dyDescent="0.2">
      <c r="A93" s="138" t="s">
        <v>245</v>
      </c>
      <c r="B93" s="139" t="s">
        <v>246</v>
      </c>
      <c r="C93" s="138" t="s">
        <v>247</v>
      </c>
      <c r="D93">
        <v>63</v>
      </c>
    </row>
    <row r="94" spans="1:4" x14ac:dyDescent="0.2">
      <c r="A94" s="138" t="s">
        <v>248</v>
      </c>
      <c r="B94" s="139" t="s">
        <v>249</v>
      </c>
      <c r="C94" s="138" t="s">
        <v>247</v>
      </c>
      <c r="D94">
        <v>64</v>
      </c>
    </row>
    <row r="95" spans="1:4" x14ac:dyDescent="0.2">
      <c r="A95" s="138" t="s">
        <v>250</v>
      </c>
      <c r="B95" s="139" t="s">
        <v>251</v>
      </c>
      <c r="C95" s="138" t="s">
        <v>247</v>
      </c>
      <c r="D95">
        <v>65</v>
      </c>
    </row>
    <row r="96" spans="1:4" x14ac:dyDescent="0.2">
      <c r="A96" s="138" t="s">
        <v>252</v>
      </c>
      <c r="B96" s="139" t="s">
        <v>253</v>
      </c>
      <c r="C96" s="138" t="s">
        <v>235</v>
      </c>
      <c r="D96">
        <v>66</v>
      </c>
    </row>
    <row r="97" spans="1:4" x14ac:dyDescent="0.2">
      <c r="A97" s="138" t="s">
        <v>254</v>
      </c>
      <c r="B97" s="139" t="s">
        <v>255</v>
      </c>
      <c r="C97" s="138" t="s">
        <v>235</v>
      </c>
      <c r="D97">
        <v>67</v>
      </c>
    </row>
    <row r="98" spans="1:4" x14ac:dyDescent="0.2">
      <c r="A98" s="138" t="s">
        <v>256</v>
      </c>
      <c r="B98" s="139" t="s">
        <v>257</v>
      </c>
      <c r="C98" s="138" t="s">
        <v>258</v>
      </c>
      <c r="D98">
        <v>68</v>
      </c>
    </row>
    <row r="99" spans="1:4" x14ac:dyDescent="0.2">
      <c r="A99" s="138" t="s">
        <v>259</v>
      </c>
      <c r="B99" s="139" t="s">
        <v>260</v>
      </c>
      <c r="C99" s="138" t="s">
        <v>263</v>
      </c>
      <c r="D99">
        <v>69</v>
      </c>
    </row>
    <row r="100" spans="1:4" x14ac:dyDescent="0.2">
      <c r="A100" s="138" t="s">
        <v>261</v>
      </c>
      <c r="B100" s="139" t="s">
        <v>262</v>
      </c>
      <c r="C100" s="138" t="s">
        <v>263</v>
      </c>
      <c r="D100">
        <v>70</v>
      </c>
    </row>
    <row r="101" spans="1:4" x14ac:dyDescent="0.2">
      <c r="A101" s="138" t="s">
        <v>264</v>
      </c>
      <c r="B101" s="139" t="s">
        <v>265</v>
      </c>
      <c r="C101" s="138" t="s">
        <v>258</v>
      </c>
      <c r="D101">
        <v>71</v>
      </c>
    </row>
    <row r="102" spans="1:4" x14ac:dyDescent="0.2">
      <c r="A102" s="138" t="s">
        <v>266</v>
      </c>
      <c r="B102" s="139" t="s">
        <v>267</v>
      </c>
      <c r="C102" s="138" t="s">
        <v>507</v>
      </c>
      <c r="D102">
        <v>72</v>
      </c>
    </row>
    <row r="103" spans="1:4" x14ac:dyDescent="0.2">
      <c r="A103" s="138" t="s">
        <v>268</v>
      </c>
      <c r="B103" s="139" t="s">
        <v>269</v>
      </c>
      <c r="C103" s="138" t="s">
        <v>258</v>
      </c>
      <c r="D103">
        <v>73</v>
      </c>
    </row>
    <row r="104" spans="1:4" x14ac:dyDescent="0.2">
      <c r="A104" s="138"/>
      <c r="B104" s="139"/>
      <c r="C104" s="138"/>
    </row>
    <row r="105" spans="1:4" ht="15" x14ac:dyDescent="0.25">
      <c r="A105" s="136"/>
      <c r="B105" s="137" t="s">
        <v>270</v>
      </c>
      <c r="C105" s="136"/>
    </row>
    <row r="106" spans="1:4" x14ac:dyDescent="0.2">
      <c r="A106" s="138" t="s">
        <v>271</v>
      </c>
      <c r="B106" s="139" t="s">
        <v>272</v>
      </c>
      <c r="C106" s="138" t="s">
        <v>273</v>
      </c>
      <c r="D106">
        <v>74</v>
      </c>
    </row>
    <row r="107" spans="1:4" x14ac:dyDescent="0.2">
      <c r="A107" s="138" t="s">
        <v>274</v>
      </c>
      <c r="B107" s="139" t="s">
        <v>275</v>
      </c>
      <c r="C107" s="138" t="s">
        <v>276</v>
      </c>
      <c r="D107">
        <v>75</v>
      </c>
    </row>
    <row r="108" spans="1:4" x14ac:dyDescent="0.2">
      <c r="A108" s="138" t="s">
        <v>277</v>
      </c>
      <c r="B108" s="139" t="s">
        <v>278</v>
      </c>
      <c r="C108" s="138" t="s">
        <v>276</v>
      </c>
      <c r="D108">
        <v>76</v>
      </c>
    </row>
    <row r="109" spans="1:4" x14ac:dyDescent="0.2">
      <c r="A109" s="138" t="s">
        <v>279</v>
      </c>
      <c r="B109" s="139" t="s">
        <v>280</v>
      </c>
      <c r="C109" s="138" t="s">
        <v>281</v>
      </c>
      <c r="D109">
        <v>77</v>
      </c>
    </row>
    <row r="110" spans="1:4" x14ac:dyDescent="0.2">
      <c r="A110" s="138" t="s">
        <v>282</v>
      </c>
      <c r="B110" s="139" t="s">
        <v>283</v>
      </c>
      <c r="C110" s="138" t="s">
        <v>276</v>
      </c>
      <c r="D110">
        <v>78</v>
      </c>
    </row>
    <row r="111" spans="1:4" x14ac:dyDescent="0.2">
      <c r="A111" s="138" t="s">
        <v>284</v>
      </c>
      <c r="B111" s="139" t="s">
        <v>285</v>
      </c>
      <c r="C111" s="138" t="s">
        <v>276</v>
      </c>
      <c r="D111">
        <v>79</v>
      </c>
    </row>
    <row r="112" spans="1:4" x14ac:dyDescent="0.2">
      <c r="A112" s="138" t="s">
        <v>286</v>
      </c>
      <c r="B112" s="139" t="s">
        <v>287</v>
      </c>
      <c r="C112" s="138" t="s">
        <v>276</v>
      </c>
      <c r="D112">
        <v>80</v>
      </c>
    </row>
    <row r="113" spans="1:4" x14ac:dyDescent="0.2">
      <c r="A113" s="138" t="s">
        <v>288</v>
      </c>
      <c r="B113" s="139" t="s">
        <v>289</v>
      </c>
      <c r="C113" s="138" t="s">
        <v>290</v>
      </c>
      <c r="D113">
        <v>81</v>
      </c>
    </row>
    <row r="114" spans="1:4" x14ac:dyDescent="0.2">
      <c r="A114" s="138" t="s">
        <v>291</v>
      </c>
      <c r="B114" s="139" t="s">
        <v>292</v>
      </c>
      <c r="C114" s="138" t="s">
        <v>293</v>
      </c>
      <c r="D114">
        <v>82</v>
      </c>
    </row>
    <row r="115" spans="1:4" x14ac:dyDescent="0.2">
      <c r="A115" s="138"/>
      <c r="B115" s="139"/>
      <c r="C115" s="138"/>
    </row>
    <row r="116" spans="1:4" ht="15" x14ac:dyDescent="0.25">
      <c r="A116" s="136"/>
      <c r="B116" s="137" t="s">
        <v>294</v>
      </c>
      <c r="C116" s="136"/>
    </row>
    <row r="117" spans="1:4" x14ac:dyDescent="0.2">
      <c r="A117" s="138" t="s">
        <v>295</v>
      </c>
      <c r="B117" s="139" t="s">
        <v>296</v>
      </c>
      <c r="C117" s="138" t="s">
        <v>297</v>
      </c>
      <c r="D117">
        <v>83</v>
      </c>
    </row>
    <row r="118" spans="1:4" x14ac:dyDescent="0.2">
      <c r="A118" s="138" t="s">
        <v>298</v>
      </c>
      <c r="B118" s="139" t="s">
        <v>299</v>
      </c>
      <c r="C118" s="138" t="s">
        <v>523</v>
      </c>
      <c r="D118">
        <v>84</v>
      </c>
    </row>
    <row r="119" spans="1:4" x14ac:dyDescent="0.2">
      <c r="A119" s="138" t="s">
        <v>302</v>
      </c>
      <c r="B119" s="139" t="s">
        <v>303</v>
      </c>
      <c r="C119" s="138" t="s">
        <v>304</v>
      </c>
      <c r="D119">
        <v>86</v>
      </c>
    </row>
    <row r="120" spans="1:4" x14ac:dyDescent="0.2">
      <c r="A120" s="138" t="s">
        <v>631</v>
      </c>
      <c r="B120" s="139" t="s">
        <v>632</v>
      </c>
      <c r="C120" s="138" t="s">
        <v>633</v>
      </c>
      <c r="D120" s="209"/>
    </row>
    <row r="121" spans="1:4" ht="12.75" customHeight="1" x14ac:dyDescent="0.2">
      <c r="A121" s="138" t="s">
        <v>331</v>
      </c>
      <c r="B121" s="139" t="s">
        <v>332</v>
      </c>
      <c r="C121" s="138" t="s">
        <v>333</v>
      </c>
    </row>
    <row r="122" spans="1:4" x14ac:dyDescent="0.2">
      <c r="A122" s="138"/>
      <c r="B122" s="139"/>
      <c r="C122" s="138"/>
    </row>
    <row r="123" spans="1:4" ht="15" x14ac:dyDescent="0.25">
      <c r="A123" s="136"/>
      <c r="B123" s="137" t="s">
        <v>305</v>
      </c>
      <c r="C123" s="136"/>
      <c r="D123">
        <v>87</v>
      </c>
    </row>
    <row r="124" spans="1:4" x14ac:dyDescent="0.2">
      <c r="A124" s="138" t="s">
        <v>306</v>
      </c>
      <c r="B124" s="139" t="s">
        <v>307</v>
      </c>
      <c r="C124" s="138" t="s">
        <v>308</v>
      </c>
      <c r="D124">
        <v>88</v>
      </c>
    </row>
    <row r="125" spans="1:4" x14ac:dyDescent="0.2">
      <c r="A125" s="138" t="s">
        <v>309</v>
      </c>
      <c r="B125" s="139" t="s">
        <v>310</v>
      </c>
      <c r="C125" s="138" t="s">
        <v>308</v>
      </c>
      <c r="D125">
        <v>89</v>
      </c>
    </row>
    <row r="126" spans="1:4" x14ac:dyDescent="0.2">
      <c r="A126" s="138" t="s">
        <v>311</v>
      </c>
      <c r="B126" s="139" t="s">
        <v>312</v>
      </c>
      <c r="C126" s="138" t="s">
        <v>313</v>
      </c>
      <c r="D126">
        <v>90</v>
      </c>
    </row>
    <row r="127" spans="1:4" x14ac:dyDescent="0.2">
      <c r="A127" s="138" t="s">
        <v>314</v>
      </c>
      <c r="B127" s="139" t="s">
        <v>315</v>
      </c>
      <c r="C127" s="138" t="s">
        <v>308</v>
      </c>
      <c r="D127">
        <v>91</v>
      </c>
    </row>
    <row r="128" spans="1:4" x14ac:dyDescent="0.2">
      <c r="A128" s="138" t="s">
        <v>316</v>
      </c>
      <c r="B128" s="139" t="s">
        <v>317</v>
      </c>
      <c r="C128" s="138" t="s">
        <v>308</v>
      </c>
    </row>
    <row r="129" spans="1:4" x14ac:dyDescent="0.2">
      <c r="A129" s="138"/>
      <c r="B129" s="139"/>
      <c r="C129" s="138"/>
    </row>
    <row r="130" spans="1:4" ht="15" x14ac:dyDescent="0.25">
      <c r="A130" s="136"/>
      <c r="B130" s="137" t="s">
        <v>318</v>
      </c>
      <c r="C130" s="136"/>
      <c r="D130">
        <v>92</v>
      </c>
    </row>
    <row r="131" spans="1:4" x14ac:dyDescent="0.2">
      <c r="A131" s="138" t="s">
        <v>319</v>
      </c>
      <c r="B131" s="139" t="s">
        <v>320</v>
      </c>
      <c r="C131" s="138" t="s">
        <v>321</v>
      </c>
      <c r="D131">
        <v>93</v>
      </c>
    </row>
    <row r="132" spans="1:4" x14ac:dyDescent="0.2">
      <c r="A132" s="138" t="s">
        <v>322</v>
      </c>
      <c r="B132" s="139" t="s">
        <v>323</v>
      </c>
      <c r="C132" s="138" t="s">
        <v>324</v>
      </c>
      <c r="D132">
        <v>94</v>
      </c>
    </row>
    <row r="133" spans="1:4" x14ac:dyDescent="0.2">
      <c r="A133" s="138" t="s">
        <v>325</v>
      </c>
      <c r="B133" s="139" t="s">
        <v>326</v>
      </c>
      <c r="C133" s="138" t="s">
        <v>327</v>
      </c>
      <c r="D133">
        <v>95</v>
      </c>
    </row>
    <row r="134" spans="1:4" x14ac:dyDescent="0.2">
      <c r="A134" s="138" t="s">
        <v>508</v>
      </c>
      <c r="B134" s="139" t="s">
        <v>329</v>
      </c>
      <c r="C134" s="138" t="s">
        <v>330</v>
      </c>
      <c r="D134">
        <v>96</v>
      </c>
    </row>
    <row r="135" spans="1:4" x14ac:dyDescent="0.2">
      <c r="A135" s="138" t="s">
        <v>334</v>
      </c>
      <c r="B135" s="139" t="s">
        <v>335</v>
      </c>
      <c r="C135" s="138" t="s">
        <v>503</v>
      </c>
      <c r="D135">
        <v>98</v>
      </c>
    </row>
    <row r="136" spans="1:4" x14ac:dyDescent="0.2">
      <c r="A136" s="138" t="s">
        <v>336</v>
      </c>
      <c r="B136" s="139" t="s">
        <v>337</v>
      </c>
      <c r="C136" s="138" t="s">
        <v>338</v>
      </c>
    </row>
    <row r="137" spans="1:4" x14ac:dyDescent="0.2">
      <c r="A137" s="138"/>
      <c r="B137" s="139"/>
      <c r="C137" s="138"/>
    </row>
    <row r="138" spans="1:4" ht="15" x14ac:dyDescent="0.25">
      <c r="A138" s="136"/>
      <c r="B138" s="137" t="s">
        <v>339</v>
      </c>
      <c r="C138" s="136"/>
      <c r="D138">
        <v>99</v>
      </c>
    </row>
    <row r="139" spans="1:4" x14ac:dyDescent="0.2">
      <c r="A139" s="138" t="s">
        <v>340</v>
      </c>
      <c r="B139" s="139" t="s">
        <v>341</v>
      </c>
      <c r="C139" s="138" t="s">
        <v>342</v>
      </c>
      <c r="D139">
        <v>100</v>
      </c>
    </row>
    <row r="140" spans="1:4" x14ac:dyDescent="0.2">
      <c r="A140" s="138" t="s">
        <v>343</v>
      </c>
      <c r="B140" s="139" t="s">
        <v>344</v>
      </c>
      <c r="C140" s="138" t="s">
        <v>345</v>
      </c>
      <c r="D140">
        <v>101</v>
      </c>
    </row>
    <row r="141" spans="1:4" x14ac:dyDescent="0.2">
      <c r="A141" s="138" t="s">
        <v>346</v>
      </c>
      <c r="B141" s="139" t="s">
        <v>347</v>
      </c>
      <c r="C141" s="138" t="s">
        <v>348</v>
      </c>
      <c r="D141">
        <v>102</v>
      </c>
    </row>
    <row r="142" spans="1:4" x14ac:dyDescent="0.2">
      <c r="A142" s="138" t="s">
        <v>349</v>
      </c>
      <c r="B142" s="139" t="s">
        <v>350</v>
      </c>
      <c r="C142" s="138" t="s">
        <v>345</v>
      </c>
      <c r="D142">
        <v>103</v>
      </c>
    </row>
    <row r="143" spans="1:4" x14ac:dyDescent="0.2">
      <c r="A143" s="138" t="s">
        <v>351</v>
      </c>
      <c r="B143" s="139" t="s">
        <v>352</v>
      </c>
      <c r="C143" s="138" t="s">
        <v>345</v>
      </c>
      <c r="D143">
        <v>104</v>
      </c>
    </row>
    <row r="144" spans="1:4" x14ac:dyDescent="0.2">
      <c r="A144" s="138" t="s">
        <v>328</v>
      </c>
      <c r="B144" s="139" t="s">
        <v>353</v>
      </c>
      <c r="C144" s="138" t="s">
        <v>354</v>
      </c>
      <c r="D144">
        <v>105</v>
      </c>
    </row>
    <row r="145" spans="1:4" x14ac:dyDescent="0.2">
      <c r="A145" s="138" t="s">
        <v>355</v>
      </c>
      <c r="B145" s="139" t="s">
        <v>356</v>
      </c>
      <c r="C145" s="138" t="s">
        <v>345</v>
      </c>
      <c r="D145">
        <v>106</v>
      </c>
    </row>
    <row r="146" spans="1:4" x14ac:dyDescent="0.2">
      <c r="A146" s="138" t="s">
        <v>357</v>
      </c>
      <c r="B146" s="139" t="s">
        <v>358</v>
      </c>
      <c r="C146" s="138" t="s">
        <v>345</v>
      </c>
      <c r="D146">
        <v>107</v>
      </c>
    </row>
    <row r="147" spans="1:4" x14ac:dyDescent="0.2">
      <c r="A147" s="138" t="s">
        <v>359</v>
      </c>
      <c r="B147" s="139" t="s">
        <v>360</v>
      </c>
      <c r="C147" s="138" t="s">
        <v>345</v>
      </c>
      <c r="D147">
        <v>108</v>
      </c>
    </row>
    <row r="148" spans="1:4" x14ac:dyDescent="0.2">
      <c r="A148" s="138" t="s">
        <v>361</v>
      </c>
      <c r="B148" s="139" t="s">
        <v>362</v>
      </c>
      <c r="C148" s="138" t="s">
        <v>363</v>
      </c>
      <c r="D148">
        <v>109</v>
      </c>
    </row>
    <row r="149" spans="1:4" x14ac:dyDescent="0.2">
      <c r="A149" s="138" t="s">
        <v>364</v>
      </c>
      <c r="B149" s="139" t="s">
        <v>365</v>
      </c>
      <c r="C149" s="138" t="s">
        <v>345</v>
      </c>
      <c r="D149">
        <v>110</v>
      </c>
    </row>
    <row r="150" spans="1:4" x14ac:dyDescent="0.2">
      <c r="A150" s="138" t="s">
        <v>366</v>
      </c>
      <c r="B150" s="139" t="s">
        <v>367</v>
      </c>
      <c r="C150" s="138" t="s">
        <v>345</v>
      </c>
      <c r="D150">
        <v>111</v>
      </c>
    </row>
    <row r="151" spans="1:4" x14ac:dyDescent="0.2">
      <c r="A151" s="138" t="s">
        <v>368</v>
      </c>
      <c r="B151" s="139" t="s">
        <v>369</v>
      </c>
      <c r="C151" s="138" t="s">
        <v>345</v>
      </c>
      <c r="D151">
        <v>112</v>
      </c>
    </row>
    <row r="152" spans="1:4" x14ac:dyDescent="0.2">
      <c r="A152" s="138" t="s">
        <v>370</v>
      </c>
      <c r="B152" s="139" t="s">
        <v>371</v>
      </c>
      <c r="C152" s="138" t="s">
        <v>372</v>
      </c>
      <c r="D152">
        <v>113</v>
      </c>
    </row>
    <row r="153" spans="1:4" x14ac:dyDescent="0.2">
      <c r="A153" s="138" t="s">
        <v>373</v>
      </c>
      <c r="B153" s="139" t="s">
        <v>374</v>
      </c>
      <c r="C153" s="138" t="s">
        <v>345</v>
      </c>
      <c r="D153">
        <v>114</v>
      </c>
    </row>
    <row r="154" spans="1:4" x14ac:dyDescent="0.2">
      <c r="A154" s="138" t="s">
        <v>375</v>
      </c>
      <c r="B154" s="139" t="s">
        <v>376</v>
      </c>
      <c r="C154" s="138" t="s">
        <v>377</v>
      </c>
    </row>
    <row r="155" spans="1:4" x14ac:dyDescent="0.2">
      <c r="A155" s="138"/>
      <c r="B155" s="139"/>
      <c r="C155" s="138"/>
    </row>
    <row r="156" spans="1:4" ht="15" x14ac:dyDescent="0.25">
      <c r="A156" s="136"/>
      <c r="B156" s="137" t="s">
        <v>378</v>
      </c>
      <c r="C156" s="136"/>
      <c r="D156">
        <v>115</v>
      </c>
    </row>
    <row r="157" spans="1:4" x14ac:dyDescent="0.2">
      <c r="A157" s="138" t="s">
        <v>379</v>
      </c>
      <c r="B157" s="139" t="s">
        <v>380</v>
      </c>
      <c r="C157" s="138" t="s">
        <v>381</v>
      </c>
      <c r="D157">
        <v>116</v>
      </c>
    </row>
    <row r="158" spans="1:4" x14ac:dyDescent="0.2">
      <c r="A158" s="138" t="s">
        <v>382</v>
      </c>
      <c r="B158" s="139" t="s">
        <v>383</v>
      </c>
      <c r="C158" s="138" t="s">
        <v>381</v>
      </c>
      <c r="D158">
        <v>117</v>
      </c>
    </row>
    <row r="159" spans="1:4" x14ac:dyDescent="0.2">
      <c r="A159" s="138" t="s">
        <v>384</v>
      </c>
      <c r="B159" s="139" t="s">
        <v>385</v>
      </c>
      <c r="C159" s="138" t="s">
        <v>381</v>
      </c>
      <c r="D159">
        <v>118</v>
      </c>
    </row>
    <row r="160" spans="1:4" x14ac:dyDescent="0.2">
      <c r="A160" s="138" t="s">
        <v>386</v>
      </c>
      <c r="B160" s="139" t="s">
        <v>387</v>
      </c>
      <c r="C160" s="138" t="s">
        <v>388</v>
      </c>
      <c r="D160">
        <v>119</v>
      </c>
    </row>
    <row r="161" spans="1:4" x14ac:dyDescent="0.2">
      <c r="A161" s="138" t="s">
        <v>389</v>
      </c>
      <c r="B161" s="139" t="s">
        <v>390</v>
      </c>
      <c r="C161" s="138" t="s">
        <v>381</v>
      </c>
      <c r="D161">
        <v>120</v>
      </c>
    </row>
    <row r="162" spans="1:4" x14ac:dyDescent="0.2">
      <c r="A162" s="138" t="s">
        <v>391</v>
      </c>
      <c r="B162" s="139" t="s">
        <v>392</v>
      </c>
      <c r="C162" s="138" t="s">
        <v>381</v>
      </c>
      <c r="D162">
        <v>121</v>
      </c>
    </row>
    <row r="163" spans="1:4" x14ac:dyDescent="0.2">
      <c r="A163" s="138" t="s">
        <v>393</v>
      </c>
      <c r="B163" s="139" t="s">
        <v>394</v>
      </c>
      <c r="C163" s="138" t="s">
        <v>388</v>
      </c>
      <c r="D163">
        <v>122</v>
      </c>
    </row>
    <row r="164" spans="1:4" x14ac:dyDescent="0.2">
      <c r="A164" s="138" t="s">
        <v>395</v>
      </c>
      <c r="B164" s="139" t="s">
        <v>396</v>
      </c>
      <c r="C164" s="138" t="s">
        <v>381</v>
      </c>
      <c r="D164">
        <v>123</v>
      </c>
    </row>
    <row r="165" spans="1:4" x14ac:dyDescent="0.2">
      <c r="A165" s="138" t="s">
        <v>397</v>
      </c>
      <c r="B165" s="139" t="s">
        <v>398</v>
      </c>
      <c r="C165" s="138" t="s">
        <v>381</v>
      </c>
      <c r="D165">
        <v>124</v>
      </c>
    </row>
    <row r="166" spans="1:4" x14ac:dyDescent="0.2">
      <c r="A166" s="138" t="s">
        <v>399</v>
      </c>
      <c r="B166" s="139" t="s">
        <v>400</v>
      </c>
      <c r="C166" s="138" t="s">
        <v>388</v>
      </c>
      <c r="D166">
        <v>125</v>
      </c>
    </row>
    <row r="167" spans="1:4" x14ac:dyDescent="0.2">
      <c r="A167" s="138" t="s">
        <v>401</v>
      </c>
      <c r="B167" s="139" t="s">
        <v>402</v>
      </c>
      <c r="C167" s="138" t="s">
        <v>403</v>
      </c>
      <c r="D167">
        <v>126</v>
      </c>
    </row>
    <row r="168" spans="1:4" x14ac:dyDescent="0.2">
      <c r="A168" s="138" t="s">
        <v>404</v>
      </c>
      <c r="B168" s="139" t="s">
        <v>405</v>
      </c>
      <c r="C168" s="138" t="s">
        <v>381</v>
      </c>
      <c r="D168">
        <v>127</v>
      </c>
    </row>
    <row r="169" spans="1:4" x14ac:dyDescent="0.2">
      <c r="A169" s="138" t="s">
        <v>406</v>
      </c>
      <c r="B169" s="139" t="s">
        <v>407</v>
      </c>
      <c r="C169" s="138" t="s">
        <v>408</v>
      </c>
      <c r="D169">
        <v>128</v>
      </c>
    </row>
    <row r="170" spans="1:4" x14ac:dyDescent="0.2">
      <c r="A170" s="138" t="s">
        <v>409</v>
      </c>
      <c r="B170" s="139" t="s">
        <v>410</v>
      </c>
      <c r="C170" s="138" t="s">
        <v>388</v>
      </c>
      <c r="D170">
        <v>129</v>
      </c>
    </row>
    <row r="171" spans="1:4" x14ac:dyDescent="0.2">
      <c r="A171" s="138" t="s">
        <v>411</v>
      </c>
      <c r="B171" s="139" t="s">
        <v>412</v>
      </c>
      <c r="C171" s="138" t="s">
        <v>381</v>
      </c>
      <c r="D171">
        <v>130</v>
      </c>
    </row>
    <row r="172" spans="1:4" x14ac:dyDescent="0.2">
      <c r="A172" s="138" t="s">
        <v>413</v>
      </c>
      <c r="B172" s="139" t="s">
        <v>414</v>
      </c>
      <c r="C172" s="138" t="s">
        <v>388</v>
      </c>
    </row>
    <row r="173" spans="1:4" x14ac:dyDescent="0.2">
      <c r="A173" s="138"/>
      <c r="B173" s="139"/>
      <c r="C173" s="138"/>
    </row>
    <row r="174" spans="1:4" ht="15" x14ac:dyDescent="0.25">
      <c r="A174" s="136"/>
      <c r="B174" s="137" t="s">
        <v>415</v>
      </c>
      <c r="C174" s="136"/>
      <c r="D174">
        <v>131</v>
      </c>
    </row>
    <row r="175" spans="1:4" x14ac:dyDescent="0.2">
      <c r="A175" s="138" t="s">
        <v>416</v>
      </c>
      <c r="B175" s="139" t="s">
        <v>417</v>
      </c>
      <c r="C175" s="138" t="s">
        <v>418</v>
      </c>
      <c r="D175">
        <v>132</v>
      </c>
    </row>
    <row r="176" spans="1:4" x14ac:dyDescent="0.2">
      <c r="A176" s="138" t="s">
        <v>419</v>
      </c>
      <c r="B176" s="139" t="s">
        <v>420</v>
      </c>
      <c r="C176" s="138" t="s">
        <v>421</v>
      </c>
      <c r="D176">
        <v>133</v>
      </c>
    </row>
    <row r="177" spans="1:4" x14ac:dyDescent="0.2">
      <c r="A177" s="138" t="s">
        <v>422</v>
      </c>
      <c r="B177" s="139" t="s">
        <v>423</v>
      </c>
      <c r="C177" s="138" t="s">
        <v>421</v>
      </c>
      <c r="D177">
        <v>134</v>
      </c>
    </row>
    <row r="178" spans="1:4" x14ac:dyDescent="0.2">
      <c r="A178" s="138" t="s">
        <v>424</v>
      </c>
      <c r="B178" s="139" t="s">
        <v>425</v>
      </c>
      <c r="C178" s="138" t="s">
        <v>426</v>
      </c>
      <c r="D178">
        <v>135</v>
      </c>
    </row>
    <row r="179" spans="1:4" x14ac:dyDescent="0.2">
      <c r="A179" s="138" t="s">
        <v>427</v>
      </c>
      <c r="B179" s="139" t="s">
        <v>428</v>
      </c>
      <c r="C179" s="138" t="s">
        <v>421</v>
      </c>
      <c r="D179">
        <v>136</v>
      </c>
    </row>
    <row r="180" spans="1:4" x14ac:dyDescent="0.2">
      <c r="A180" s="138" t="s">
        <v>429</v>
      </c>
      <c r="B180" s="139" t="s">
        <v>430</v>
      </c>
      <c r="C180" s="138" t="s">
        <v>421</v>
      </c>
      <c r="D180">
        <v>137</v>
      </c>
    </row>
    <row r="181" spans="1:4" x14ac:dyDescent="0.2">
      <c r="A181" s="138"/>
      <c r="B181" s="139"/>
      <c r="C181" s="138"/>
    </row>
    <row r="182" spans="1:4" ht="15" x14ac:dyDescent="0.25">
      <c r="A182" s="136"/>
      <c r="B182" s="137" t="s">
        <v>431</v>
      </c>
      <c r="C182" s="136"/>
      <c r="D182">
        <v>138</v>
      </c>
    </row>
    <row r="183" spans="1:4" x14ac:dyDescent="0.2">
      <c r="A183" s="138" t="s">
        <v>432</v>
      </c>
      <c r="B183" s="139" t="s">
        <v>433</v>
      </c>
      <c r="C183" s="138" t="s">
        <v>434</v>
      </c>
      <c r="D183">
        <v>139</v>
      </c>
    </row>
    <row r="184" spans="1:4" x14ac:dyDescent="0.2">
      <c r="A184" s="138" t="s">
        <v>435</v>
      </c>
      <c r="B184" s="139" t="s">
        <v>436</v>
      </c>
      <c r="C184" s="138" t="s">
        <v>437</v>
      </c>
      <c r="D184">
        <v>140</v>
      </c>
    </row>
    <row r="185" spans="1:4" x14ac:dyDescent="0.2">
      <c r="A185" s="138" t="s">
        <v>438</v>
      </c>
      <c r="B185" s="139" t="s">
        <v>439</v>
      </c>
      <c r="C185" s="138" t="s">
        <v>440</v>
      </c>
      <c r="D185">
        <v>141</v>
      </c>
    </row>
    <row r="186" spans="1:4" x14ac:dyDescent="0.2">
      <c r="A186" s="138" t="s">
        <v>517</v>
      </c>
      <c r="B186" s="139" t="s">
        <v>519</v>
      </c>
      <c r="C186" s="138" t="s">
        <v>518</v>
      </c>
      <c r="D186">
        <v>142</v>
      </c>
    </row>
    <row r="187" spans="1:4" x14ac:dyDescent="0.2">
      <c r="A187" s="138" t="s">
        <v>520</v>
      </c>
      <c r="B187" s="139" t="s">
        <v>521</v>
      </c>
      <c r="C187" s="138" t="s">
        <v>518</v>
      </c>
    </row>
    <row r="188" spans="1:4" x14ac:dyDescent="0.2">
      <c r="A188" s="138"/>
      <c r="B188" s="139"/>
      <c r="C188" s="138"/>
    </row>
    <row r="189" spans="1:4" ht="15" x14ac:dyDescent="0.25">
      <c r="A189" s="136"/>
      <c r="B189" s="137" t="s">
        <v>441</v>
      </c>
      <c r="C189" s="136"/>
      <c r="D189">
        <v>1</v>
      </c>
    </row>
    <row r="190" spans="1:4" x14ac:dyDescent="0.2">
      <c r="A190" s="138" t="s">
        <v>442</v>
      </c>
      <c r="B190" s="139" t="s">
        <v>443</v>
      </c>
      <c r="C190" s="138" t="s">
        <v>528</v>
      </c>
      <c r="D190">
        <v>2</v>
      </c>
    </row>
    <row r="191" spans="1:4" x14ac:dyDescent="0.2">
      <c r="A191" s="138" t="s">
        <v>445</v>
      </c>
      <c r="B191" s="139" t="s">
        <v>446</v>
      </c>
      <c r="C191" s="138" t="s">
        <v>444</v>
      </c>
      <c r="D191">
        <v>3</v>
      </c>
    </row>
    <row r="192" spans="1:4" x14ac:dyDescent="0.2">
      <c r="A192" s="138" t="s">
        <v>447</v>
      </c>
      <c r="B192" s="139" t="s">
        <v>448</v>
      </c>
      <c r="C192" s="138" t="s">
        <v>455</v>
      </c>
      <c r="D192">
        <v>4</v>
      </c>
    </row>
    <row r="193" spans="1:5" x14ac:dyDescent="0.2">
      <c r="A193" s="138" t="s">
        <v>449</v>
      </c>
      <c r="B193" s="139" t="s">
        <v>450</v>
      </c>
      <c r="C193" s="138" t="s">
        <v>444</v>
      </c>
      <c r="D193">
        <v>5</v>
      </c>
    </row>
    <row r="194" spans="1:5" x14ac:dyDescent="0.2">
      <c r="A194" s="138" t="s">
        <v>451</v>
      </c>
      <c r="B194" s="139" t="s">
        <v>452</v>
      </c>
      <c r="C194" s="138" t="s">
        <v>526</v>
      </c>
      <c r="D194">
        <v>6</v>
      </c>
    </row>
    <row r="195" spans="1:5" x14ac:dyDescent="0.2">
      <c r="A195" s="138" t="s">
        <v>453</v>
      </c>
      <c r="B195" s="139" t="s">
        <v>454</v>
      </c>
      <c r="C195" s="138" t="s">
        <v>455</v>
      </c>
      <c r="D195">
        <v>7</v>
      </c>
      <c r="E195" t="s">
        <v>529</v>
      </c>
    </row>
    <row r="196" spans="1:5" x14ac:dyDescent="0.2">
      <c r="A196" s="138" t="s">
        <v>456</v>
      </c>
      <c r="B196" s="139" t="s">
        <v>457</v>
      </c>
      <c r="C196" s="138" t="s">
        <v>455</v>
      </c>
      <c r="D196">
        <v>8</v>
      </c>
    </row>
    <row r="197" spans="1:5" x14ac:dyDescent="0.2">
      <c r="A197" s="138" t="s">
        <v>458</v>
      </c>
      <c r="B197" s="139" t="s">
        <v>459</v>
      </c>
      <c r="C197" s="138" t="s">
        <v>527</v>
      </c>
      <c r="D197">
        <v>9</v>
      </c>
    </row>
    <row r="198" spans="1:5" x14ac:dyDescent="0.2">
      <c r="A198" s="138" t="s">
        <v>460</v>
      </c>
      <c r="B198" s="139" t="s">
        <v>461</v>
      </c>
      <c r="C198" s="138" t="s">
        <v>455</v>
      </c>
    </row>
    <row r="199" spans="1:5" x14ac:dyDescent="0.2">
      <c r="A199" s="138"/>
      <c r="B199" s="139"/>
      <c r="C199" s="138"/>
    </row>
    <row r="200" spans="1:5" ht="15" x14ac:dyDescent="0.25">
      <c r="A200" s="136"/>
      <c r="B200" s="137" t="s">
        <v>462</v>
      </c>
      <c r="C200" s="136"/>
    </row>
    <row r="201" spans="1:5" x14ac:dyDescent="0.2">
      <c r="A201" s="138" t="s">
        <v>463</v>
      </c>
      <c r="B201" s="139" t="s">
        <v>464</v>
      </c>
      <c r="C201" s="138" t="s">
        <v>465</v>
      </c>
    </row>
    <row r="202" spans="1:5" x14ac:dyDescent="0.2">
      <c r="A202" s="138" t="s">
        <v>466</v>
      </c>
      <c r="B202" s="139" t="s">
        <v>467</v>
      </c>
      <c r="C202" s="138" t="s">
        <v>468</v>
      </c>
    </row>
    <row r="203" spans="1:5" x14ac:dyDescent="0.2">
      <c r="A203" s="138" t="s">
        <v>469</v>
      </c>
      <c r="B203" s="139" t="s">
        <v>470</v>
      </c>
      <c r="C203" s="138" t="s">
        <v>471</v>
      </c>
    </row>
    <row r="204" spans="1:5" x14ac:dyDescent="0.2">
      <c r="A204" s="138" t="s">
        <v>472</v>
      </c>
      <c r="B204" s="139" t="s">
        <v>473</v>
      </c>
      <c r="C204" s="138" t="s">
        <v>474</v>
      </c>
    </row>
    <row r="205" spans="1:5" x14ac:dyDescent="0.2">
      <c r="A205" s="138" t="s">
        <v>475</v>
      </c>
      <c r="B205" s="139" t="s">
        <v>476</v>
      </c>
      <c r="C205" s="138" t="s">
        <v>477</v>
      </c>
    </row>
    <row r="206" spans="1:5" x14ac:dyDescent="0.2">
      <c r="A206" s="138" t="s">
        <v>478</v>
      </c>
      <c r="B206" s="139" t="s">
        <v>479</v>
      </c>
      <c r="C206" s="138" t="s">
        <v>480</v>
      </c>
    </row>
    <row r="207" spans="1:5" x14ac:dyDescent="0.2">
      <c r="A207" s="138" t="s">
        <v>481</v>
      </c>
      <c r="B207" s="139" t="s">
        <v>482</v>
      </c>
      <c r="C207" s="138" t="s">
        <v>480</v>
      </c>
    </row>
    <row r="208" spans="1:5" x14ac:dyDescent="0.2">
      <c r="A208" s="138" t="s">
        <v>483</v>
      </c>
      <c r="B208" s="139" t="s">
        <v>484</v>
      </c>
      <c r="C208" s="138" t="s">
        <v>485</v>
      </c>
    </row>
    <row r="209" spans="1:3" x14ac:dyDescent="0.2">
      <c r="A209" s="138" t="s">
        <v>486</v>
      </c>
      <c r="B209" s="139" t="s">
        <v>487</v>
      </c>
      <c r="C209" s="138" t="s">
        <v>465</v>
      </c>
    </row>
    <row r="210" spans="1:3" x14ac:dyDescent="0.2">
      <c r="A210" s="138" t="s">
        <v>488</v>
      </c>
      <c r="B210" s="139" t="s">
        <v>489</v>
      </c>
      <c r="C210" s="138" t="s">
        <v>490</v>
      </c>
    </row>
    <row r="211" spans="1:3" x14ac:dyDescent="0.2">
      <c r="A211" s="138" t="s">
        <v>491</v>
      </c>
      <c r="B211" s="139" t="s">
        <v>492</v>
      </c>
      <c r="C211" s="138" t="s">
        <v>465</v>
      </c>
    </row>
    <row r="212" spans="1:3" x14ac:dyDescent="0.2">
      <c r="A212" s="138" t="s">
        <v>493</v>
      </c>
      <c r="B212" s="139" t="s">
        <v>494</v>
      </c>
      <c r="C212" s="138" t="s">
        <v>495</v>
      </c>
    </row>
    <row r="213" spans="1:3" x14ac:dyDescent="0.2">
      <c r="B213" s="204" t="s">
        <v>625</v>
      </c>
    </row>
    <row r="214" spans="1:3" ht="15" x14ac:dyDescent="0.25">
      <c r="A214" s="198" t="s">
        <v>535</v>
      </c>
      <c r="B214" s="199" t="s">
        <v>536</v>
      </c>
      <c r="C214" s="198" t="s">
        <v>537</v>
      </c>
    </row>
    <row r="215" spans="1:3" ht="15" x14ac:dyDescent="0.25">
      <c r="A215" s="198" t="s">
        <v>538</v>
      </c>
      <c r="B215" s="199" t="s">
        <v>539</v>
      </c>
      <c r="C215" s="198" t="s">
        <v>537</v>
      </c>
    </row>
    <row r="216" spans="1:3" ht="15" x14ac:dyDescent="0.25">
      <c r="A216" s="198" t="s">
        <v>540</v>
      </c>
      <c r="B216" s="199" t="s">
        <v>541</v>
      </c>
      <c r="C216" s="198" t="s">
        <v>542</v>
      </c>
    </row>
    <row r="217" spans="1:3" ht="15" x14ac:dyDescent="0.25">
      <c r="A217" s="198" t="s">
        <v>543</v>
      </c>
      <c r="B217" s="199" t="s">
        <v>544</v>
      </c>
      <c r="C217" s="198" t="s">
        <v>537</v>
      </c>
    </row>
    <row r="218" spans="1:3" ht="15" x14ac:dyDescent="0.25">
      <c r="A218" s="198" t="s">
        <v>545</v>
      </c>
      <c r="B218" s="199" t="s">
        <v>546</v>
      </c>
      <c r="C218" s="198" t="s">
        <v>537</v>
      </c>
    </row>
    <row r="219" spans="1:3" ht="15" x14ac:dyDescent="0.25">
      <c r="A219" s="198" t="s">
        <v>547</v>
      </c>
      <c r="B219" s="199" t="s">
        <v>548</v>
      </c>
      <c r="C219" s="198" t="s">
        <v>537</v>
      </c>
    </row>
    <row r="220" spans="1:3" ht="15" x14ac:dyDescent="0.25">
      <c r="A220" s="198"/>
      <c r="B220" s="199"/>
      <c r="C220" s="198"/>
    </row>
    <row r="221" spans="1:3" ht="15" x14ac:dyDescent="0.25">
      <c r="A221" s="198" t="s">
        <v>549</v>
      </c>
      <c r="B221" s="199" t="s">
        <v>626</v>
      </c>
      <c r="C221" s="198" t="s">
        <v>537</v>
      </c>
    </row>
    <row r="222" spans="1:3" ht="15" x14ac:dyDescent="0.25">
      <c r="A222" s="198" t="s">
        <v>550</v>
      </c>
      <c r="B222" s="199" t="s">
        <v>551</v>
      </c>
      <c r="C222" s="198" t="s">
        <v>537</v>
      </c>
    </row>
    <row r="223" spans="1:3" ht="15" x14ac:dyDescent="0.25">
      <c r="A223" s="198" t="s">
        <v>552</v>
      </c>
      <c r="B223" s="199" t="s">
        <v>553</v>
      </c>
      <c r="C223" s="198" t="s">
        <v>542</v>
      </c>
    </row>
    <row r="224" spans="1:3" ht="15" x14ac:dyDescent="0.25">
      <c r="A224" s="198" t="s">
        <v>554</v>
      </c>
      <c r="B224" s="199" t="s">
        <v>555</v>
      </c>
      <c r="C224" s="198" t="s">
        <v>537</v>
      </c>
    </row>
    <row r="225" spans="1:5" ht="15" x14ac:dyDescent="0.25">
      <c r="A225" s="201"/>
      <c r="B225" s="200" t="s">
        <v>627</v>
      </c>
      <c r="C225" s="201"/>
    </row>
    <row r="226" spans="1:5" ht="15" x14ac:dyDescent="0.25">
      <c r="A226" s="198" t="s">
        <v>556</v>
      </c>
      <c r="B226" s="199" t="s">
        <v>557</v>
      </c>
      <c r="C226" s="198" t="s">
        <v>537</v>
      </c>
    </row>
    <row r="227" spans="1:5" ht="15" x14ac:dyDescent="0.25">
      <c r="A227" s="198" t="s">
        <v>558</v>
      </c>
      <c r="B227" s="199" t="s">
        <v>559</v>
      </c>
      <c r="C227" s="198" t="s">
        <v>537</v>
      </c>
    </row>
    <row r="228" spans="1:5" ht="15" x14ac:dyDescent="0.25">
      <c r="A228" s="198" t="s">
        <v>560</v>
      </c>
      <c r="B228" s="199" t="s">
        <v>561</v>
      </c>
      <c r="C228" s="198" t="s">
        <v>537</v>
      </c>
    </row>
    <row r="229" spans="1:5" ht="15" x14ac:dyDescent="0.25">
      <c r="A229" s="198"/>
      <c r="B229" s="199" t="s">
        <v>498</v>
      </c>
      <c r="C229" s="198"/>
    </row>
    <row r="230" spans="1:5" ht="15" x14ac:dyDescent="0.25">
      <c r="A230" s="198" t="s">
        <v>562</v>
      </c>
      <c r="B230" s="199" t="s">
        <v>563</v>
      </c>
      <c r="C230" s="198" t="s">
        <v>564</v>
      </c>
    </row>
    <row r="231" spans="1:5" ht="15" x14ac:dyDescent="0.25">
      <c r="A231" s="198" t="s">
        <v>565</v>
      </c>
      <c r="B231" s="199" t="s">
        <v>566</v>
      </c>
      <c r="C231" s="198" t="s">
        <v>567</v>
      </c>
    </row>
    <row r="232" spans="1:5" ht="15" x14ac:dyDescent="0.25">
      <c r="A232" s="198" t="s">
        <v>568</v>
      </c>
      <c r="B232" s="199" t="s">
        <v>569</v>
      </c>
      <c r="C232" s="198" t="s">
        <v>567</v>
      </c>
      <c r="D232" s="205"/>
      <c r="E232" s="206"/>
    </row>
    <row r="233" spans="1:5" ht="15" x14ac:dyDescent="0.25">
      <c r="B233" s="202" t="s">
        <v>628</v>
      </c>
      <c r="D233" s="207"/>
      <c r="E233" s="207"/>
    </row>
    <row r="234" spans="1:5" ht="15" x14ac:dyDescent="0.25">
      <c r="A234" s="203" t="s">
        <v>570</v>
      </c>
      <c r="B234" s="200" t="s">
        <v>571</v>
      </c>
      <c r="C234" s="203" t="s">
        <v>537</v>
      </c>
      <c r="D234" s="207"/>
      <c r="E234" s="207"/>
    </row>
    <row r="235" spans="1:5" ht="15" x14ac:dyDescent="0.25">
      <c r="A235" s="203" t="s">
        <v>572</v>
      </c>
      <c r="B235" s="200" t="s">
        <v>573</v>
      </c>
      <c r="C235" s="203" t="s">
        <v>537</v>
      </c>
      <c r="D235" s="207"/>
      <c r="E235" s="207"/>
    </row>
    <row r="236" spans="1:5" ht="15" x14ac:dyDescent="0.25">
      <c r="A236" s="203" t="s">
        <v>574</v>
      </c>
      <c r="B236" s="200" t="s">
        <v>630</v>
      </c>
      <c r="C236" s="203" t="s">
        <v>537</v>
      </c>
      <c r="D236" s="207"/>
      <c r="E236" s="207"/>
    </row>
    <row r="237" spans="1:5" ht="15" x14ac:dyDescent="0.25">
      <c r="A237" s="203" t="s">
        <v>575</v>
      </c>
      <c r="B237" s="200" t="s">
        <v>576</v>
      </c>
      <c r="C237" s="203" t="s">
        <v>537</v>
      </c>
      <c r="D237" s="207"/>
      <c r="E237" s="207"/>
    </row>
    <row r="238" spans="1:5" ht="15" x14ac:dyDescent="0.25">
      <c r="A238" s="203" t="s">
        <v>577</v>
      </c>
      <c r="B238" s="200" t="s">
        <v>578</v>
      </c>
      <c r="C238" s="203" t="s">
        <v>537</v>
      </c>
      <c r="D238" s="207"/>
      <c r="E238" s="207"/>
    </row>
    <row r="239" spans="1:5" ht="15" x14ac:dyDescent="0.25">
      <c r="A239" s="203" t="s">
        <v>579</v>
      </c>
      <c r="B239" s="200" t="s">
        <v>580</v>
      </c>
      <c r="C239" s="203" t="s">
        <v>507</v>
      </c>
      <c r="D239" s="207"/>
      <c r="E239" s="207"/>
    </row>
    <row r="240" spans="1:5" ht="15" x14ac:dyDescent="0.25">
      <c r="A240" s="203" t="s">
        <v>581</v>
      </c>
      <c r="B240" s="200" t="s">
        <v>582</v>
      </c>
      <c r="C240" s="203" t="s">
        <v>537</v>
      </c>
      <c r="D240" s="207"/>
      <c r="E240" s="207"/>
    </row>
    <row r="241" spans="1:5" ht="15" x14ac:dyDescent="0.25">
      <c r="A241" s="203" t="s">
        <v>583</v>
      </c>
      <c r="B241" s="200" t="s">
        <v>584</v>
      </c>
      <c r="C241" s="203" t="s">
        <v>354</v>
      </c>
      <c r="D241" s="207"/>
      <c r="E241" s="207"/>
    </row>
    <row r="242" spans="1:5" ht="15" x14ac:dyDescent="0.25">
      <c r="A242" s="203" t="s">
        <v>585</v>
      </c>
      <c r="B242" s="200" t="s">
        <v>586</v>
      </c>
      <c r="C242" s="203" t="s">
        <v>542</v>
      </c>
      <c r="D242" s="207"/>
      <c r="E242" s="207"/>
    </row>
    <row r="243" spans="1:5" ht="15" x14ac:dyDescent="0.25">
      <c r="A243" s="203" t="s">
        <v>587</v>
      </c>
      <c r="B243" s="200" t="s">
        <v>588</v>
      </c>
      <c r="C243" s="203" t="s">
        <v>542</v>
      </c>
      <c r="D243" s="207"/>
      <c r="E243" s="207"/>
    </row>
    <row r="244" spans="1:5" ht="15" x14ac:dyDescent="0.25">
      <c r="A244" s="203" t="s">
        <v>589</v>
      </c>
      <c r="B244" s="200" t="s">
        <v>590</v>
      </c>
      <c r="C244" s="203" t="s">
        <v>110</v>
      </c>
      <c r="D244" s="207"/>
      <c r="E244" s="207"/>
    </row>
    <row r="245" spans="1:5" ht="15" x14ac:dyDescent="0.25">
      <c r="A245" s="203" t="s">
        <v>591</v>
      </c>
      <c r="B245" s="200" t="s">
        <v>592</v>
      </c>
      <c r="C245" s="203" t="s">
        <v>381</v>
      </c>
      <c r="D245" s="207"/>
      <c r="E245" s="207"/>
    </row>
    <row r="246" spans="1:5" ht="15" x14ac:dyDescent="0.25">
      <c r="A246" s="203" t="s">
        <v>593</v>
      </c>
      <c r="B246" s="200" t="s">
        <v>594</v>
      </c>
      <c r="C246" s="203" t="s">
        <v>542</v>
      </c>
      <c r="D246" s="207"/>
      <c r="E246" s="207"/>
    </row>
    <row r="247" spans="1:5" ht="15" x14ac:dyDescent="0.25">
      <c r="A247" s="203" t="s">
        <v>595</v>
      </c>
      <c r="B247" s="200" t="s">
        <v>596</v>
      </c>
      <c r="C247" s="203" t="s">
        <v>537</v>
      </c>
      <c r="D247" s="207"/>
      <c r="E247" s="207"/>
    </row>
    <row r="248" spans="1:5" ht="15" x14ac:dyDescent="0.25">
      <c r="A248" s="203" t="s">
        <v>597</v>
      </c>
      <c r="B248" s="200" t="s">
        <v>598</v>
      </c>
      <c r="C248" s="203" t="s">
        <v>537</v>
      </c>
      <c r="D248" s="207"/>
      <c r="E248" s="207"/>
    </row>
    <row r="249" spans="1:5" ht="15" x14ac:dyDescent="0.25">
      <c r="A249" s="203" t="s">
        <v>599</v>
      </c>
      <c r="B249" s="200" t="s">
        <v>600</v>
      </c>
      <c r="C249" s="203" t="s">
        <v>542</v>
      </c>
      <c r="D249" s="207"/>
      <c r="E249" s="207"/>
    </row>
    <row r="250" spans="1:5" ht="15" x14ac:dyDescent="0.25">
      <c r="A250" s="203" t="s">
        <v>601</v>
      </c>
      <c r="B250" s="200" t="s">
        <v>602</v>
      </c>
      <c r="C250" s="203" t="s">
        <v>537</v>
      </c>
      <c r="D250" s="207"/>
      <c r="E250" s="207"/>
    </row>
    <row r="251" spans="1:5" ht="15" x14ac:dyDescent="0.25">
      <c r="A251" s="203" t="s">
        <v>603</v>
      </c>
      <c r="B251" s="200" t="s">
        <v>604</v>
      </c>
      <c r="C251" s="203" t="s">
        <v>381</v>
      </c>
      <c r="D251" s="207"/>
      <c r="E251" s="207"/>
    </row>
    <row r="252" spans="1:5" ht="15" x14ac:dyDescent="0.25">
      <c r="A252" s="203" t="s">
        <v>605</v>
      </c>
      <c r="B252" s="200" t="s">
        <v>606</v>
      </c>
      <c r="C252" s="203" t="s">
        <v>537</v>
      </c>
      <c r="D252" s="207"/>
      <c r="E252" s="207"/>
    </row>
    <row r="253" spans="1:5" ht="15" x14ac:dyDescent="0.25">
      <c r="A253" s="203" t="s">
        <v>607</v>
      </c>
      <c r="B253" s="200" t="s">
        <v>608</v>
      </c>
      <c r="C253" s="203" t="s">
        <v>537</v>
      </c>
      <c r="D253" s="207"/>
      <c r="E253" s="207"/>
    </row>
    <row r="254" spans="1:5" ht="15" x14ac:dyDescent="0.25">
      <c r="A254" s="203" t="s">
        <v>609</v>
      </c>
      <c r="B254" s="200" t="s">
        <v>610</v>
      </c>
      <c r="C254" s="203" t="s">
        <v>537</v>
      </c>
      <c r="D254" s="207"/>
      <c r="E254" s="207"/>
    </row>
    <row r="255" spans="1:5" ht="15" x14ac:dyDescent="0.25">
      <c r="A255" s="203" t="s">
        <v>611</v>
      </c>
      <c r="B255" s="200" t="s">
        <v>612</v>
      </c>
      <c r="C255" s="203" t="s">
        <v>381</v>
      </c>
      <c r="D255" s="207"/>
      <c r="E255" s="207"/>
    </row>
    <row r="256" spans="1:5" ht="15" x14ac:dyDescent="0.25">
      <c r="A256" s="203" t="s">
        <v>613</v>
      </c>
      <c r="B256" s="200" t="s">
        <v>614</v>
      </c>
      <c r="C256" s="203" t="s">
        <v>537</v>
      </c>
      <c r="D256" s="207"/>
      <c r="E256" s="207"/>
    </row>
    <row r="257" spans="1:5" ht="15" x14ac:dyDescent="0.25">
      <c r="A257" s="203" t="s">
        <v>615</v>
      </c>
      <c r="B257" s="200" t="s">
        <v>616</v>
      </c>
      <c r="C257" s="203" t="s">
        <v>537</v>
      </c>
      <c r="D257" s="207"/>
      <c r="E257" s="207"/>
    </row>
    <row r="258" spans="1:5" ht="15" x14ac:dyDescent="0.25">
      <c r="A258" s="203" t="s">
        <v>617</v>
      </c>
      <c r="B258" s="200" t="s">
        <v>618</v>
      </c>
      <c r="C258" s="203" t="s">
        <v>537</v>
      </c>
      <c r="D258" s="207"/>
      <c r="E258" s="207"/>
    </row>
    <row r="259" spans="1:5" ht="15" x14ac:dyDescent="0.25">
      <c r="A259" s="203" t="s">
        <v>619</v>
      </c>
      <c r="B259" s="200" t="s">
        <v>620</v>
      </c>
      <c r="C259" s="203" t="s">
        <v>537</v>
      </c>
      <c r="D259" s="207"/>
      <c r="E259" s="207"/>
    </row>
    <row r="260" spans="1:5" ht="15" x14ac:dyDescent="0.25">
      <c r="A260" s="203" t="s">
        <v>621</v>
      </c>
      <c r="B260" s="200" t="s">
        <v>622</v>
      </c>
      <c r="C260" s="203" t="s">
        <v>542</v>
      </c>
      <c r="D260" s="207"/>
      <c r="E260" s="207"/>
    </row>
    <row r="261" spans="1:5" ht="15" x14ac:dyDescent="0.25">
      <c r="A261" s="203" t="s">
        <v>623</v>
      </c>
      <c r="B261" s="200" t="s">
        <v>624</v>
      </c>
      <c r="C261" s="203" t="s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8">
    <tabColor theme="8"/>
  </sheetPr>
  <dimension ref="A1:BA365"/>
  <sheetViews>
    <sheetView zoomScale="70" zoomScaleNormal="70" workbookViewId="0">
      <pane xSplit="5" ySplit="8" topLeftCell="X293" activePane="bottomRight" state="frozen"/>
      <selection pane="topRight" activeCell="F1" sqref="F1"/>
      <selection pane="bottomLeft" activeCell="A13" sqref="A13"/>
      <selection pane="bottomRight" activeCell="AO61" sqref="AO61:AO64"/>
    </sheetView>
  </sheetViews>
  <sheetFormatPr defaultRowHeight="12.75" x14ac:dyDescent="0.2"/>
  <cols>
    <col min="1" max="1" width="4" style="63" customWidth="1"/>
    <col min="2" max="2" width="29.5703125" style="63" customWidth="1"/>
    <col min="3" max="3" width="13.140625" style="65" customWidth="1"/>
    <col min="4" max="4" width="27.7109375" style="63" customWidth="1"/>
    <col min="5" max="5" width="4" style="99" customWidth="1"/>
    <col min="6" max="36" width="4.7109375" style="63" customWidth="1"/>
    <col min="37" max="37" width="8.5703125" style="63" customWidth="1"/>
    <col min="38" max="39" width="4.7109375" style="63" customWidth="1"/>
    <col min="40" max="40" width="8.85546875" style="63" customWidth="1"/>
    <col min="41" max="41" width="6.140625" style="63" customWidth="1"/>
    <col min="42" max="42" width="6.28515625" style="63" customWidth="1"/>
    <col min="43" max="45" width="4.7109375" style="63" customWidth="1"/>
    <col min="46" max="46" width="4.85546875" style="63" customWidth="1"/>
    <col min="47" max="47" width="9.5703125" style="63" customWidth="1"/>
    <col min="48" max="48" width="7.85546875" style="63" customWidth="1"/>
    <col min="49" max="52" width="4.7109375" style="63" customWidth="1"/>
    <col min="53" max="53" width="8.7109375" style="64" customWidth="1"/>
    <col min="54" max="256" width="9.140625" style="63"/>
    <col min="257" max="257" width="4" style="63" customWidth="1"/>
    <col min="258" max="258" width="29.5703125" style="63" customWidth="1"/>
    <col min="259" max="259" width="16.5703125" style="63" customWidth="1"/>
    <col min="260" max="260" width="27.7109375" style="63" customWidth="1"/>
    <col min="261" max="261" width="4" style="63" customWidth="1"/>
    <col min="262" max="292" width="4.7109375" style="63" customWidth="1"/>
    <col min="293" max="293" width="8.5703125" style="63" customWidth="1"/>
    <col min="294" max="295" width="4.7109375" style="63" customWidth="1"/>
    <col min="296" max="296" width="9.42578125" style="63" customWidth="1"/>
    <col min="297" max="297" width="6.140625" style="63" customWidth="1"/>
    <col min="298" max="298" width="6.28515625" style="63" customWidth="1"/>
    <col min="299" max="301" width="4.7109375" style="63" customWidth="1"/>
    <col min="302" max="302" width="4.85546875" style="63" customWidth="1"/>
    <col min="303" max="303" width="7" style="63" customWidth="1"/>
    <col min="304" max="304" width="6.28515625" style="63" customWidth="1"/>
    <col min="305" max="308" width="4.7109375" style="63" customWidth="1"/>
    <col min="309" max="309" width="8.7109375" style="63" customWidth="1"/>
    <col min="310" max="512" width="9.140625" style="63"/>
    <col min="513" max="513" width="4" style="63" customWidth="1"/>
    <col min="514" max="514" width="29.5703125" style="63" customWidth="1"/>
    <col min="515" max="515" width="16.5703125" style="63" customWidth="1"/>
    <col min="516" max="516" width="27.7109375" style="63" customWidth="1"/>
    <col min="517" max="517" width="4" style="63" customWidth="1"/>
    <col min="518" max="548" width="4.7109375" style="63" customWidth="1"/>
    <col min="549" max="549" width="8.5703125" style="63" customWidth="1"/>
    <col min="550" max="551" width="4.7109375" style="63" customWidth="1"/>
    <col min="552" max="552" width="9.42578125" style="63" customWidth="1"/>
    <col min="553" max="553" width="6.140625" style="63" customWidth="1"/>
    <col min="554" max="554" width="6.28515625" style="63" customWidth="1"/>
    <col min="555" max="557" width="4.7109375" style="63" customWidth="1"/>
    <col min="558" max="558" width="4.85546875" style="63" customWidth="1"/>
    <col min="559" max="559" width="7" style="63" customWidth="1"/>
    <col min="560" max="560" width="6.28515625" style="63" customWidth="1"/>
    <col min="561" max="564" width="4.7109375" style="63" customWidth="1"/>
    <col min="565" max="565" width="8.7109375" style="63" customWidth="1"/>
    <col min="566" max="768" width="9.140625" style="63"/>
    <col min="769" max="769" width="4" style="63" customWidth="1"/>
    <col min="770" max="770" width="29.5703125" style="63" customWidth="1"/>
    <col min="771" max="771" width="16.5703125" style="63" customWidth="1"/>
    <col min="772" max="772" width="27.7109375" style="63" customWidth="1"/>
    <col min="773" max="773" width="4" style="63" customWidth="1"/>
    <col min="774" max="804" width="4.7109375" style="63" customWidth="1"/>
    <col min="805" max="805" width="8.5703125" style="63" customWidth="1"/>
    <col min="806" max="807" width="4.7109375" style="63" customWidth="1"/>
    <col min="808" max="808" width="9.42578125" style="63" customWidth="1"/>
    <col min="809" max="809" width="6.140625" style="63" customWidth="1"/>
    <col min="810" max="810" width="6.28515625" style="63" customWidth="1"/>
    <col min="811" max="813" width="4.7109375" style="63" customWidth="1"/>
    <col min="814" max="814" width="4.85546875" style="63" customWidth="1"/>
    <col min="815" max="815" width="7" style="63" customWidth="1"/>
    <col min="816" max="816" width="6.28515625" style="63" customWidth="1"/>
    <col min="817" max="820" width="4.7109375" style="63" customWidth="1"/>
    <col min="821" max="821" width="8.7109375" style="63" customWidth="1"/>
    <col min="822" max="1024" width="9.140625" style="63"/>
    <col min="1025" max="1025" width="4" style="63" customWidth="1"/>
    <col min="1026" max="1026" width="29.5703125" style="63" customWidth="1"/>
    <col min="1027" max="1027" width="16.5703125" style="63" customWidth="1"/>
    <col min="1028" max="1028" width="27.7109375" style="63" customWidth="1"/>
    <col min="1029" max="1029" width="4" style="63" customWidth="1"/>
    <col min="1030" max="1060" width="4.7109375" style="63" customWidth="1"/>
    <col min="1061" max="1061" width="8.5703125" style="63" customWidth="1"/>
    <col min="1062" max="1063" width="4.7109375" style="63" customWidth="1"/>
    <col min="1064" max="1064" width="9.42578125" style="63" customWidth="1"/>
    <col min="1065" max="1065" width="6.140625" style="63" customWidth="1"/>
    <col min="1066" max="1066" width="6.28515625" style="63" customWidth="1"/>
    <col min="1067" max="1069" width="4.7109375" style="63" customWidth="1"/>
    <col min="1070" max="1070" width="4.85546875" style="63" customWidth="1"/>
    <col min="1071" max="1071" width="7" style="63" customWidth="1"/>
    <col min="1072" max="1072" width="6.28515625" style="63" customWidth="1"/>
    <col min="1073" max="1076" width="4.7109375" style="63" customWidth="1"/>
    <col min="1077" max="1077" width="8.7109375" style="63" customWidth="1"/>
    <col min="1078" max="1280" width="9.140625" style="63"/>
    <col min="1281" max="1281" width="4" style="63" customWidth="1"/>
    <col min="1282" max="1282" width="29.5703125" style="63" customWidth="1"/>
    <col min="1283" max="1283" width="16.5703125" style="63" customWidth="1"/>
    <col min="1284" max="1284" width="27.7109375" style="63" customWidth="1"/>
    <col min="1285" max="1285" width="4" style="63" customWidth="1"/>
    <col min="1286" max="1316" width="4.7109375" style="63" customWidth="1"/>
    <col min="1317" max="1317" width="8.5703125" style="63" customWidth="1"/>
    <col min="1318" max="1319" width="4.7109375" style="63" customWidth="1"/>
    <col min="1320" max="1320" width="9.42578125" style="63" customWidth="1"/>
    <col min="1321" max="1321" width="6.140625" style="63" customWidth="1"/>
    <col min="1322" max="1322" width="6.28515625" style="63" customWidth="1"/>
    <col min="1323" max="1325" width="4.7109375" style="63" customWidth="1"/>
    <col min="1326" max="1326" width="4.85546875" style="63" customWidth="1"/>
    <col min="1327" max="1327" width="7" style="63" customWidth="1"/>
    <col min="1328" max="1328" width="6.28515625" style="63" customWidth="1"/>
    <col min="1329" max="1332" width="4.7109375" style="63" customWidth="1"/>
    <col min="1333" max="1333" width="8.7109375" style="63" customWidth="1"/>
    <col min="1334" max="1536" width="9.140625" style="63"/>
    <col min="1537" max="1537" width="4" style="63" customWidth="1"/>
    <col min="1538" max="1538" width="29.5703125" style="63" customWidth="1"/>
    <col min="1539" max="1539" width="16.5703125" style="63" customWidth="1"/>
    <col min="1540" max="1540" width="27.7109375" style="63" customWidth="1"/>
    <col min="1541" max="1541" width="4" style="63" customWidth="1"/>
    <col min="1542" max="1572" width="4.7109375" style="63" customWidth="1"/>
    <col min="1573" max="1573" width="8.5703125" style="63" customWidth="1"/>
    <col min="1574" max="1575" width="4.7109375" style="63" customWidth="1"/>
    <col min="1576" max="1576" width="9.42578125" style="63" customWidth="1"/>
    <col min="1577" max="1577" width="6.140625" style="63" customWidth="1"/>
    <col min="1578" max="1578" width="6.28515625" style="63" customWidth="1"/>
    <col min="1579" max="1581" width="4.7109375" style="63" customWidth="1"/>
    <col min="1582" max="1582" width="4.85546875" style="63" customWidth="1"/>
    <col min="1583" max="1583" width="7" style="63" customWidth="1"/>
    <col min="1584" max="1584" width="6.28515625" style="63" customWidth="1"/>
    <col min="1585" max="1588" width="4.7109375" style="63" customWidth="1"/>
    <col min="1589" max="1589" width="8.7109375" style="63" customWidth="1"/>
    <col min="1590" max="1792" width="9.140625" style="63"/>
    <col min="1793" max="1793" width="4" style="63" customWidth="1"/>
    <col min="1794" max="1794" width="29.5703125" style="63" customWidth="1"/>
    <col min="1795" max="1795" width="16.5703125" style="63" customWidth="1"/>
    <col min="1796" max="1796" width="27.7109375" style="63" customWidth="1"/>
    <col min="1797" max="1797" width="4" style="63" customWidth="1"/>
    <col min="1798" max="1828" width="4.7109375" style="63" customWidth="1"/>
    <col min="1829" max="1829" width="8.5703125" style="63" customWidth="1"/>
    <col min="1830" max="1831" width="4.7109375" style="63" customWidth="1"/>
    <col min="1832" max="1832" width="9.42578125" style="63" customWidth="1"/>
    <col min="1833" max="1833" width="6.140625" style="63" customWidth="1"/>
    <col min="1834" max="1834" width="6.28515625" style="63" customWidth="1"/>
    <col min="1835" max="1837" width="4.7109375" style="63" customWidth="1"/>
    <col min="1838" max="1838" width="4.85546875" style="63" customWidth="1"/>
    <col min="1839" max="1839" width="7" style="63" customWidth="1"/>
    <col min="1840" max="1840" width="6.28515625" style="63" customWidth="1"/>
    <col min="1841" max="1844" width="4.7109375" style="63" customWidth="1"/>
    <col min="1845" max="1845" width="8.7109375" style="63" customWidth="1"/>
    <col min="1846" max="2048" width="9.140625" style="63"/>
    <col min="2049" max="2049" width="4" style="63" customWidth="1"/>
    <col min="2050" max="2050" width="29.5703125" style="63" customWidth="1"/>
    <col min="2051" max="2051" width="16.5703125" style="63" customWidth="1"/>
    <col min="2052" max="2052" width="27.7109375" style="63" customWidth="1"/>
    <col min="2053" max="2053" width="4" style="63" customWidth="1"/>
    <col min="2054" max="2084" width="4.7109375" style="63" customWidth="1"/>
    <col min="2085" max="2085" width="8.5703125" style="63" customWidth="1"/>
    <col min="2086" max="2087" width="4.7109375" style="63" customWidth="1"/>
    <col min="2088" max="2088" width="9.42578125" style="63" customWidth="1"/>
    <col min="2089" max="2089" width="6.140625" style="63" customWidth="1"/>
    <col min="2090" max="2090" width="6.28515625" style="63" customWidth="1"/>
    <col min="2091" max="2093" width="4.7109375" style="63" customWidth="1"/>
    <col min="2094" max="2094" width="4.85546875" style="63" customWidth="1"/>
    <col min="2095" max="2095" width="7" style="63" customWidth="1"/>
    <col min="2096" max="2096" width="6.28515625" style="63" customWidth="1"/>
    <col min="2097" max="2100" width="4.7109375" style="63" customWidth="1"/>
    <col min="2101" max="2101" width="8.7109375" style="63" customWidth="1"/>
    <col min="2102" max="2304" width="9.140625" style="63"/>
    <col min="2305" max="2305" width="4" style="63" customWidth="1"/>
    <col min="2306" max="2306" width="29.5703125" style="63" customWidth="1"/>
    <col min="2307" max="2307" width="16.5703125" style="63" customWidth="1"/>
    <col min="2308" max="2308" width="27.7109375" style="63" customWidth="1"/>
    <col min="2309" max="2309" width="4" style="63" customWidth="1"/>
    <col min="2310" max="2340" width="4.7109375" style="63" customWidth="1"/>
    <col min="2341" max="2341" width="8.5703125" style="63" customWidth="1"/>
    <col min="2342" max="2343" width="4.7109375" style="63" customWidth="1"/>
    <col min="2344" max="2344" width="9.42578125" style="63" customWidth="1"/>
    <col min="2345" max="2345" width="6.140625" style="63" customWidth="1"/>
    <col min="2346" max="2346" width="6.28515625" style="63" customWidth="1"/>
    <col min="2347" max="2349" width="4.7109375" style="63" customWidth="1"/>
    <col min="2350" max="2350" width="4.85546875" style="63" customWidth="1"/>
    <col min="2351" max="2351" width="7" style="63" customWidth="1"/>
    <col min="2352" max="2352" width="6.28515625" style="63" customWidth="1"/>
    <col min="2353" max="2356" width="4.7109375" style="63" customWidth="1"/>
    <col min="2357" max="2357" width="8.7109375" style="63" customWidth="1"/>
    <col min="2358" max="2560" width="9.140625" style="63"/>
    <col min="2561" max="2561" width="4" style="63" customWidth="1"/>
    <col min="2562" max="2562" width="29.5703125" style="63" customWidth="1"/>
    <col min="2563" max="2563" width="16.5703125" style="63" customWidth="1"/>
    <col min="2564" max="2564" width="27.7109375" style="63" customWidth="1"/>
    <col min="2565" max="2565" width="4" style="63" customWidth="1"/>
    <col min="2566" max="2596" width="4.7109375" style="63" customWidth="1"/>
    <col min="2597" max="2597" width="8.5703125" style="63" customWidth="1"/>
    <col min="2598" max="2599" width="4.7109375" style="63" customWidth="1"/>
    <col min="2600" max="2600" width="9.42578125" style="63" customWidth="1"/>
    <col min="2601" max="2601" width="6.140625" style="63" customWidth="1"/>
    <col min="2602" max="2602" width="6.28515625" style="63" customWidth="1"/>
    <col min="2603" max="2605" width="4.7109375" style="63" customWidth="1"/>
    <col min="2606" max="2606" width="4.85546875" style="63" customWidth="1"/>
    <col min="2607" max="2607" width="7" style="63" customWidth="1"/>
    <col min="2608" max="2608" width="6.28515625" style="63" customWidth="1"/>
    <col min="2609" max="2612" width="4.7109375" style="63" customWidth="1"/>
    <col min="2613" max="2613" width="8.7109375" style="63" customWidth="1"/>
    <col min="2614" max="2816" width="9.140625" style="63"/>
    <col min="2817" max="2817" width="4" style="63" customWidth="1"/>
    <col min="2818" max="2818" width="29.5703125" style="63" customWidth="1"/>
    <col min="2819" max="2819" width="16.5703125" style="63" customWidth="1"/>
    <col min="2820" max="2820" width="27.7109375" style="63" customWidth="1"/>
    <col min="2821" max="2821" width="4" style="63" customWidth="1"/>
    <col min="2822" max="2852" width="4.7109375" style="63" customWidth="1"/>
    <col min="2853" max="2853" width="8.5703125" style="63" customWidth="1"/>
    <col min="2854" max="2855" width="4.7109375" style="63" customWidth="1"/>
    <col min="2856" max="2856" width="9.42578125" style="63" customWidth="1"/>
    <col min="2857" max="2857" width="6.140625" style="63" customWidth="1"/>
    <col min="2858" max="2858" width="6.28515625" style="63" customWidth="1"/>
    <col min="2859" max="2861" width="4.7109375" style="63" customWidth="1"/>
    <col min="2862" max="2862" width="4.85546875" style="63" customWidth="1"/>
    <col min="2863" max="2863" width="7" style="63" customWidth="1"/>
    <col min="2864" max="2864" width="6.28515625" style="63" customWidth="1"/>
    <col min="2865" max="2868" width="4.7109375" style="63" customWidth="1"/>
    <col min="2869" max="2869" width="8.7109375" style="63" customWidth="1"/>
    <col min="2870" max="3072" width="9.140625" style="63"/>
    <col min="3073" max="3073" width="4" style="63" customWidth="1"/>
    <col min="3074" max="3074" width="29.5703125" style="63" customWidth="1"/>
    <col min="3075" max="3075" width="16.5703125" style="63" customWidth="1"/>
    <col min="3076" max="3076" width="27.7109375" style="63" customWidth="1"/>
    <col min="3077" max="3077" width="4" style="63" customWidth="1"/>
    <col min="3078" max="3108" width="4.7109375" style="63" customWidth="1"/>
    <col min="3109" max="3109" width="8.5703125" style="63" customWidth="1"/>
    <col min="3110" max="3111" width="4.7109375" style="63" customWidth="1"/>
    <col min="3112" max="3112" width="9.42578125" style="63" customWidth="1"/>
    <col min="3113" max="3113" width="6.140625" style="63" customWidth="1"/>
    <col min="3114" max="3114" width="6.28515625" style="63" customWidth="1"/>
    <col min="3115" max="3117" width="4.7109375" style="63" customWidth="1"/>
    <col min="3118" max="3118" width="4.85546875" style="63" customWidth="1"/>
    <col min="3119" max="3119" width="7" style="63" customWidth="1"/>
    <col min="3120" max="3120" width="6.28515625" style="63" customWidth="1"/>
    <col min="3121" max="3124" width="4.7109375" style="63" customWidth="1"/>
    <col min="3125" max="3125" width="8.7109375" style="63" customWidth="1"/>
    <col min="3126" max="3328" width="9.140625" style="63"/>
    <col min="3329" max="3329" width="4" style="63" customWidth="1"/>
    <col min="3330" max="3330" width="29.5703125" style="63" customWidth="1"/>
    <col min="3331" max="3331" width="16.5703125" style="63" customWidth="1"/>
    <col min="3332" max="3332" width="27.7109375" style="63" customWidth="1"/>
    <col min="3333" max="3333" width="4" style="63" customWidth="1"/>
    <col min="3334" max="3364" width="4.7109375" style="63" customWidth="1"/>
    <col min="3365" max="3365" width="8.5703125" style="63" customWidth="1"/>
    <col min="3366" max="3367" width="4.7109375" style="63" customWidth="1"/>
    <col min="3368" max="3368" width="9.42578125" style="63" customWidth="1"/>
    <col min="3369" max="3369" width="6.140625" style="63" customWidth="1"/>
    <col min="3370" max="3370" width="6.28515625" style="63" customWidth="1"/>
    <col min="3371" max="3373" width="4.7109375" style="63" customWidth="1"/>
    <col min="3374" max="3374" width="4.85546875" style="63" customWidth="1"/>
    <col min="3375" max="3375" width="7" style="63" customWidth="1"/>
    <col min="3376" max="3376" width="6.28515625" style="63" customWidth="1"/>
    <col min="3377" max="3380" width="4.7109375" style="63" customWidth="1"/>
    <col min="3381" max="3381" width="8.7109375" style="63" customWidth="1"/>
    <col min="3382" max="3584" width="9.140625" style="63"/>
    <col min="3585" max="3585" width="4" style="63" customWidth="1"/>
    <col min="3586" max="3586" width="29.5703125" style="63" customWidth="1"/>
    <col min="3587" max="3587" width="16.5703125" style="63" customWidth="1"/>
    <col min="3588" max="3588" width="27.7109375" style="63" customWidth="1"/>
    <col min="3589" max="3589" width="4" style="63" customWidth="1"/>
    <col min="3590" max="3620" width="4.7109375" style="63" customWidth="1"/>
    <col min="3621" max="3621" width="8.5703125" style="63" customWidth="1"/>
    <col min="3622" max="3623" width="4.7109375" style="63" customWidth="1"/>
    <col min="3624" max="3624" width="9.42578125" style="63" customWidth="1"/>
    <col min="3625" max="3625" width="6.140625" style="63" customWidth="1"/>
    <col min="3626" max="3626" width="6.28515625" style="63" customWidth="1"/>
    <col min="3627" max="3629" width="4.7109375" style="63" customWidth="1"/>
    <col min="3630" max="3630" width="4.85546875" style="63" customWidth="1"/>
    <col min="3631" max="3631" width="7" style="63" customWidth="1"/>
    <col min="3632" max="3632" width="6.28515625" style="63" customWidth="1"/>
    <col min="3633" max="3636" width="4.7109375" style="63" customWidth="1"/>
    <col min="3637" max="3637" width="8.7109375" style="63" customWidth="1"/>
    <col min="3638" max="3840" width="9.140625" style="63"/>
    <col min="3841" max="3841" width="4" style="63" customWidth="1"/>
    <col min="3842" max="3842" width="29.5703125" style="63" customWidth="1"/>
    <col min="3843" max="3843" width="16.5703125" style="63" customWidth="1"/>
    <col min="3844" max="3844" width="27.7109375" style="63" customWidth="1"/>
    <col min="3845" max="3845" width="4" style="63" customWidth="1"/>
    <col min="3846" max="3876" width="4.7109375" style="63" customWidth="1"/>
    <col min="3877" max="3877" width="8.5703125" style="63" customWidth="1"/>
    <col min="3878" max="3879" width="4.7109375" style="63" customWidth="1"/>
    <col min="3880" max="3880" width="9.42578125" style="63" customWidth="1"/>
    <col min="3881" max="3881" width="6.140625" style="63" customWidth="1"/>
    <col min="3882" max="3882" width="6.28515625" style="63" customWidth="1"/>
    <col min="3883" max="3885" width="4.7109375" style="63" customWidth="1"/>
    <col min="3886" max="3886" width="4.85546875" style="63" customWidth="1"/>
    <col min="3887" max="3887" width="7" style="63" customWidth="1"/>
    <col min="3888" max="3888" width="6.28515625" style="63" customWidth="1"/>
    <col min="3889" max="3892" width="4.7109375" style="63" customWidth="1"/>
    <col min="3893" max="3893" width="8.7109375" style="63" customWidth="1"/>
    <col min="3894" max="4096" width="9.140625" style="63"/>
    <col min="4097" max="4097" width="4" style="63" customWidth="1"/>
    <col min="4098" max="4098" width="29.5703125" style="63" customWidth="1"/>
    <col min="4099" max="4099" width="16.5703125" style="63" customWidth="1"/>
    <col min="4100" max="4100" width="27.7109375" style="63" customWidth="1"/>
    <col min="4101" max="4101" width="4" style="63" customWidth="1"/>
    <col min="4102" max="4132" width="4.7109375" style="63" customWidth="1"/>
    <col min="4133" max="4133" width="8.5703125" style="63" customWidth="1"/>
    <col min="4134" max="4135" width="4.7109375" style="63" customWidth="1"/>
    <col min="4136" max="4136" width="9.42578125" style="63" customWidth="1"/>
    <col min="4137" max="4137" width="6.140625" style="63" customWidth="1"/>
    <col min="4138" max="4138" width="6.28515625" style="63" customWidth="1"/>
    <col min="4139" max="4141" width="4.7109375" style="63" customWidth="1"/>
    <col min="4142" max="4142" width="4.85546875" style="63" customWidth="1"/>
    <col min="4143" max="4143" width="7" style="63" customWidth="1"/>
    <col min="4144" max="4144" width="6.28515625" style="63" customWidth="1"/>
    <col min="4145" max="4148" width="4.7109375" style="63" customWidth="1"/>
    <col min="4149" max="4149" width="8.7109375" style="63" customWidth="1"/>
    <col min="4150" max="4352" width="9.140625" style="63"/>
    <col min="4353" max="4353" width="4" style="63" customWidth="1"/>
    <col min="4354" max="4354" width="29.5703125" style="63" customWidth="1"/>
    <col min="4355" max="4355" width="16.5703125" style="63" customWidth="1"/>
    <col min="4356" max="4356" width="27.7109375" style="63" customWidth="1"/>
    <col min="4357" max="4357" width="4" style="63" customWidth="1"/>
    <col min="4358" max="4388" width="4.7109375" style="63" customWidth="1"/>
    <col min="4389" max="4389" width="8.5703125" style="63" customWidth="1"/>
    <col min="4390" max="4391" width="4.7109375" style="63" customWidth="1"/>
    <col min="4392" max="4392" width="9.42578125" style="63" customWidth="1"/>
    <col min="4393" max="4393" width="6.140625" style="63" customWidth="1"/>
    <col min="4394" max="4394" width="6.28515625" style="63" customWidth="1"/>
    <col min="4395" max="4397" width="4.7109375" style="63" customWidth="1"/>
    <col min="4398" max="4398" width="4.85546875" style="63" customWidth="1"/>
    <col min="4399" max="4399" width="7" style="63" customWidth="1"/>
    <col min="4400" max="4400" width="6.28515625" style="63" customWidth="1"/>
    <col min="4401" max="4404" width="4.7109375" style="63" customWidth="1"/>
    <col min="4405" max="4405" width="8.7109375" style="63" customWidth="1"/>
    <col min="4406" max="4608" width="9.140625" style="63"/>
    <col min="4609" max="4609" width="4" style="63" customWidth="1"/>
    <col min="4610" max="4610" width="29.5703125" style="63" customWidth="1"/>
    <col min="4611" max="4611" width="16.5703125" style="63" customWidth="1"/>
    <col min="4612" max="4612" width="27.7109375" style="63" customWidth="1"/>
    <col min="4613" max="4613" width="4" style="63" customWidth="1"/>
    <col min="4614" max="4644" width="4.7109375" style="63" customWidth="1"/>
    <col min="4645" max="4645" width="8.5703125" style="63" customWidth="1"/>
    <col min="4646" max="4647" width="4.7109375" style="63" customWidth="1"/>
    <col min="4648" max="4648" width="9.42578125" style="63" customWidth="1"/>
    <col min="4649" max="4649" width="6.140625" style="63" customWidth="1"/>
    <col min="4650" max="4650" width="6.28515625" style="63" customWidth="1"/>
    <col min="4651" max="4653" width="4.7109375" style="63" customWidth="1"/>
    <col min="4654" max="4654" width="4.85546875" style="63" customWidth="1"/>
    <col min="4655" max="4655" width="7" style="63" customWidth="1"/>
    <col min="4656" max="4656" width="6.28515625" style="63" customWidth="1"/>
    <col min="4657" max="4660" width="4.7109375" style="63" customWidth="1"/>
    <col min="4661" max="4661" width="8.7109375" style="63" customWidth="1"/>
    <col min="4662" max="4864" width="9.140625" style="63"/>
    <col min="4865" max="4865" width="4" style="63" customWidth="1"/>
    <col min="4866" max="4866" width="29.5703125" style="63" customWidth="1"/>
    <col min="4867" max="4867" width="16.5703125" style="63" customWidth="1"/>
    <col min="4868" max="4868" width="27.7109375" style="63" customWidth="1"/>
    <col min="4869" max="4869" width="4" style="63" customWidth="1"/>
    <col min="4870" max="4900" width="4.7109375" style="63" customWidth="1"/>
    <col min="4901" max="4901" width="8.5703125" style="63" customWidth="1"/>
    <col min="4902" max="4903" width="4.7109375" style="63" customWidth="1"/>
    <col min="4904" max="4904" width="9.42578125" style="63" customWidth="1"/>
    <col min="4905" max="4905" width="6.140625" style="63" customWidth="1"/>
    <col min="4906" max="4906" width="6.28515625" style="63" customWidth="1"/>
    <col min="4907" max="4909" width="4.7109375" style="63" customWidth="1"/>
    <col min="4910" max="4910" width="4.85546875" style="63" customWidth="1"/>
    <col min="4911" max="4911" width="7" style="63" customWidth="1"/>
    <col min="4912" max="4912" width="6.28515625" style="63" customWidth="1"/>
    <col min="4913" max="4916" width="4.7109375" style="63" customWidth="1"/>
    <col min="4917" max="4917" width="8.7109375" style="63" customWidth="1"/>
    <col min="4918" max="5120" width="9.140625" style="63"/>
    <col min="5121" max="5121" width="4" style="63" customWidth="1"/>
    <col min="5122" max="5122" width="29.5703125" style="63" customWidth="1"/>
    <col min="5123" max="5123" width="16.5703125" style="63" customWidth="1"/>
    <col min="5124" max="5124" width="27.7109375" style="63" customWidth="1"/>
    <col min="5125" max="5125" width="4" style="63" customWidth="1"/>
    <col min="5126" max="5156" width="4.7109375" style="63" customWidth="1"/>
    <col min="5157" max="5157" width="8.5703125" style="63" customWidth="1"/>
    <col min="5158" max="5159" width="4.7109375" style="63" customWidth="1"/>
    <col min="5160" max="5160" width="9.42578125" style="63" customWidth="1"/>
    <col min="5161" max="5161" width="6.140625" style="63" customWidth="1"/>
    <col min="5162" max="5162" width="6.28515625" style="63" customWidth="1"/>
    <col min="5163" max="5165" width="4.7109375" style="63" customWidth="1"/>
    <col min="5166" max="5166" width="4.85546875" style="63" customWidth="1"/>
    <col min="5167" max="5167" width="7" style="63" customWidth="1"/>
    <col min="5168" max="5168" width="6.28515625" style="63" customWidth="1"/>
    <col min="5169" max="5172" width="4.7109375" style="63" customWidth="1"/>
    <col min="5173" max="5173" width="8.7109375" style="63" customWidth="1"/>
    <col min="5174" max="5376" width="9.140625" style="63"/>
    <col min="5377" max="5377" width="4" style="63" customWidth="1"/>
    <col min="5378" max="5378" width="29.5703125" style="63" customWidth="1"/>
    <col min="5379" max="5379" width="16.5703125" style="63" customWidth="1"/>
    <col min="5380" max="5380" width="27.7109375" style="63" customWidth="1"/>
    <col min="5381" max="5381" width="4" style="63" customWidth="1"/>
    <col min="5382" max="5412" width="4.7109375" style="63" customWidth="1"/>
    <col min="5413" max="5413" width="8.5703125" style="63" customWidth="1"/>
    <col min="5414" max="5415" width="4.7109375" style="63" customWidth="1"/>
    <col min="5416" max="5416" width="9.42578125" style="63" customWidth="1"/>
    <col min="5417" max="5417" width="6.140625" style="63" customWidth="1"/>
    <col min="5418" max="5418" width="6.28515625" style="63" customWidth="1"/>
    <col min="5419" max="5421" width="4.7109375" style="63" customWidth="1"/>
    <col min="5422" max="5422" width="4.85546875" style="63" customWidth="1"/>
    <col min="5423" max="5423" width="7" style="63" customWidth="1"/>
    <col min="5424" max="5424" width="6.28515625" style="63" customWidth="1"/>
    <col min="5425" max="5428" width="4.7109375" style="63" customWidth="1"/>
    <col min="5429" max="5429" width="8.7109375" style="63" customWidth="1"/>
    <col min="5430" max="5632" width="9.140625" style="63"/>
    <col min="5633" max="5633" width="4" style="63" customWidth="1"/>
    <col min="5634" max="5634" width="29.5703125" style="63" customWidth="1"/>
    <col min="5635" max="5635" width="16.5703125" style="63" customWidth="1"/>
    <col min="5636" max="5636" width="27.7109375" style="63" customWidth="1"/>
    <col min="5637" max="5637" width="4" style="63" customWidth="1"/>
    <col min="5638" max="5668" width="4.7109375" style="63" customWidth="1"/>
    <col min="5669" max="5669" width="8.5703125" style="63" customWidth="1"/>
    <col min="5670" max="5671" width="4.7109375" style="63" customWidth="1"/>
    <col min="5672" max="5672" width="9.42578125" style="63" customWidth="1"/>
    <col min="5673" max="5673" width="6.140625" style="63" customWidth="1"/>
    <col min="5674" max="5674" width="6.28515625" style="63" customWidth="1"/>
    <col min="5675" max="5677" width="4.7109375" style="63" customWidth="1"/>
    <col min="5678" max="5678" width="4.85546875" style="63" customWidth="1"/>
    <col min="5679" max="5679" width="7" style="63" customWidth="1"/>
    <col min="5680" max="5680" width="6.28515625" style="63" customWidth="1"/>
    <col min="5681" max="5684" width="4.7109375" style="63" customWidth="1"/>
    <col min="5685" max="5685" width="8.7109375" style="63" customWidth="1"/>
    <col min="5686" max="5888" width="9.140625" style="63"/>
    <col min="5889" max="5889" width="4" style="63" customWidth="1"/>
    <col min="5890" max="5890" width="29.5703125" style="63" customWidth="1"/>
    <col min="5891" max="5891" width="16.5703125" style="63" customWidth="1"/>
    <col min="5892" max="5892" width="27.7109375" style="63" customWidth="1"/>
    <col min="5893" max="5893" width="4" style="63" customWidth="1"/>
    <col min="5894" max="5924" width="4.7109375" style="63" customWidth="1"/>
    <col min="5925" max="5925" width="8.5703125" style="63" customWidth="1"/>
    <col min="5926" max="5927" width="4.7109375" style="63" customWidth="1"/>
    <col min="5928" max="5928" width="9.42578125" style="63" customWidth="1"/>
    <col min="5929" max="5929" width="6.140625" style="63" customWidth="1"/>
    <col min="5930" max="5930" width="6.28515625" style="63" customWidth="1"/>
    <col min="5931" max="5933" width="4.7109375" style="63" customWidth="1"/>
    <col min="5934" max="5934" width="4.85546875" style="63" customWidth="1"/>
    <col min="5935" max="5935" width="7" style="63" customWidth="1"/>
    <col min="5936" max="5936" width="6.28515625" style="63" customWidth="1"/>
    <col min="5937" max="5940" width="4.7109375" style="63" customWidth="1"/>
    <col min="5941" max="5941" width="8.7109375" style="63" customWidth="1"/>
    <col min="5942" max="6144" width="9.140625" style="63"/>
    <col min="6145" max="6145" width="4" style="63" customWidth="1"/>
    <col min="6146" max="6146" width="29.5703125" style="63" customWidth="1"/>
    <col min="6147" max="6147" width="16.5703125" style="63" customWidth="1"/>
    <col min="6148" max="6148" width="27.7109375" style="63" customWidth="1"/>
    <col min="6149" max="6149" width="4" style="63" customWidth="1"/>
    <col min="6150" max="6180" width="4.7109375" style="63" customWidth="1"/>
    <col min="6181" max="6181" width="8.5703125" style="63" customWidth="1"/>
    <col min="6182" max="6183" width="4.7109375" style="63" customWidth="1"/>
    <col min="6184" max="6184" width="9.42578125" style="63" customWidth="1"/>
    <col min="6185" max="6185" width="6.140625" style="63" customWidth="1"/>
    <col min="6186" max="6186" width="6.28515625" style="63" customWidth="1"/>
    <col min="6187" max="6189" width="4.7109375" style="63" customWidth="1"/>
    <col min="6190" max="6190" width="4.85546875" style="63" customWidth="1"/>
    <col min="6191" max="6191" width="7" style="63" customWidth="1"/>
    <col min="6192" max="6192" width="6.28515625" style="63" customWidth="1"/>
    <col min="6193" max="6196" width="4.7109375" style="63" customWidth="1"/>
    <col min="6197" max="6197" width="8.7109375" style="63" customWidth="1"/>
    <col min="6198" max="6400" width="9.140625" style="63"/>
    <col min="6401" max="6401" width="4" style="63" customWidth="1"/>
    <col min="6402" max="6402" width="29.5703125" style="63" customWidth="1"/>
    <col min="6403" max="6403" width="16.5703125" style="63" customWidth="1"/>
    <col min="6404" max="6404" width="27.7109375" style="63" customWidth="1"/>
    <col min="6405" max="6405" width="4" style="63" customWidth="1"/>
    <col min="6406" max="6436" width="4.7109375" style="63" customWidth="1"/>
    <col min="6437" max="6437" width="8.5703125" style="63" customWidth="1"/>
    <col min="6438" max="6439" width="4.7109375" style="63" customWidth="1"/>
    <col min="6440" max="6440" width="9.42578125" style="63" customWidth="1"/>
    <col min="6441" max="6441" width="6.140625" style="63" customWidth="1"/>
    <col min="6442" max="6442" width="6.28515625" style="63" customWidth="1"/>
    <col min="6443" max="6445" width="4.7109375" style="63" customWidth="1"/>
    <col min="6446" max="6446" width="4.85546875" style="63" customWidth="1"/>
    <col min="6447" max="6447" width="7" style="63" customWidth="1"/>
    <col min="6448" max="6448" width="6.28515625" style="63" customWidth="1"/>
    <col min="6449" max="6452" width="4.7109375" style="63" customWidth="1"/>
    <col min="6453" max="6453" width="8.7109375" style="63" customWidth="1"/>
    <col min="6454" max="6656" width="9.140625" style="63"/>
    <col min="6657" max="6657" width="4" style="63" customWidth="1"/>
    <col min="6658" max="6658" width="29.5703125" style="63" customWidth="1"/>
    <col min="6659" max="6659" width="16.5703125" style="63" customWidth="1"/>
    <col min="6660" max="6660" width="27.7109375" style="63" customWidth="1"/>
    <col min="6661" max="6661" width="4" style="63" customWidth="1"/>
    <col min="6662" max="6692" width="4.7109375" style="63" customWidth="1"/>
    <col min="6693" max="6693" width="8.5703125" style="63" customWidth="1"/>
    <col min="6694" max="6695" width="4.7109375" style="63" customWidth="1"/>
    <col min="6696" max="6696" width="9.42578125" style="63" customWidth="1"/>
    <col min="6697" max="6697" width="6.140625" style="63" customWidth="1"/>
    <col min="6698" max="6698" width="6.28515625" style="63" customWidth="1"/>
    <col min="6699" max="6701" width="4.7109375" style="63" customWidth="1"/>
    <col min="6702" max="6702" width="4.85546875" style="63" customWidth="1"/>
    <col min="6703" max="6703" width="7" style="63" customWidth="1"/>
    <col min="6704" max="6704" width="6.28515625" style="63" customWidth="1"/>
    <col min="6705" max="6708" width="4.7109375" style="63" customWidth="1"/>
    <col min="6709" max="6709" width="8.7109375" style="63" customWidth="1"/>
    <col min="6710" max="6912" width="9.140625" style="63"/>
    <col min="6913" max="6913" width="4" style="63" customWidth="1"/>
    <col min="6914" max="6914" width="29.5703125" style="63" customWidth="1"/>
    <col min="6915" max="6915" width="16.5703125" style="63" customWidth="1"/>
    <col min="6916" max="6916" width="27.7109375" style="63" customWidth="1"/>
    <col min="6917" max="6917" width="4" style="63" customWidth="1"/>
    <col min="6918" max="6948" width="4.7109375" style="63" customWidth="1"/>
    <col min="6949" max="6949" width="8.5703125" style="63" customWidth="1"/>
    <col min="6950" max="6951" width="4.7109375" style="63" customWidth="1"/>
    <col min="6952" max="6952" width="9.42578125" style="63" customWidth="1"/>
    <col min="6953" max="6953" width="6.140625" style="63" customWidth="1"/>
    <col min="6954" max="6954" width="6.28515625" style="63" customWidth="1"/>
    <col min="6955" max="6957" width="4.7109375" style="63" customWidth="1"/>
    <col min="6958" max="6958" width="4.85546875" style="63" customWidth="1"/>
    <col min="6959" max="6959" width="7" style="63" customWidth="1"/>
    <col min="6960" max="6960" width="6.28515625" style="63" customWidth="1"/>
    <col min="6961" max="6964" width="4.7109375" style="63" customWidth="1"/>
    <col min="6965" max="6965" width="8.7109375" style="63" customWidth="1"/>
    <col min="6966" max="7168" width="9.140625" style="63"/>
    <col min="7169" max="7169" width="4" style="63" customWidth="1"/>
    <col min="7170" max="7170" width="29.5703125" style="63" customWidth="1"/>
    <col min="7171" max="7171" width="16.5703125" style="63" customWidth="1"/>
    <col min="7172" max="7172" width="27.7109375" style="63" customWidth="1"/>
    <col min="7173" max="7173" width="4" style="63" customWidth="1"/>
    <col min="7174" max="7204" width="4.7109375" style="63" customWidth="1"/>
    <col min="7205" max="7205" width="8.5703125" style="63" customWidth="1"/>
    <col min="7206" max="7207" width="4.7109375" style="63" customWidth="1"/>
    <col min="7208" max="7208" width="9.42578125" style="63" customWidth="1"/>
    <col min="7209" max="7209" width="6.140625" style="63" customWidth="1"/>
    <col min="7210" max="7210" width="6.28515625" style="63" customWidth="1"/>
    <col min="7211" max="7213" width="4.7109375" style="63" customWidth="1"/>
    <col min="7214" max="7214" width="4.85546875" style="63" customWidth="1"/>
    <col min="7215" max="7215" width="7" style="63" customWidth="1"/>
    <col min="7216" max="7216" width="6.28515625" style="63" customWidth="1"/>
    <col min="7217" max="7220" width="4.7109375" style="63" customWidth="1"/>
    <col min="7221" max="7221" width="8.7109375" style="63" customWidth="1"/>
    <col min="7222" max="7424" width="9.140625" style="63"/>
    <col min="7425" max="7425" width="4" style="63" customWidth="1"/>
    <col min="7426" max="7426" width="29.5703125" style="63" customWidth="1"/>
    <col min="7427" max="7427" width="16.5703125" style="63" customWidth="1"/>
    <col min="7428" max="7428" width="27.7109375" style="63" customWidth="1"/>
    <col min="7429" max="7429" width="4" style="63" customWidth="1"/>
    <col min="7430" max="7460" width="4.7109375" style="63" customWidth="1"/>
    <col min="7461" max="7461" width="8.5703125" style="63" customWidth="1"/>
    <col min="7462" max="7463" width="4.7109375" style="63" customWidth="1"/>
    <col min="7464" max="7464" width="9.42578125" style="63" customWidth="1"/>
    <col min="7465" max="7465" width="6.140625" style="63" customWidth="1"/>
    <col min="7466" max="7466" width="6.28515625" style="63" customWidth="1"/>
    <col min="7467" max="7469" width="4.7109375" style="63" customWidth="1"/>
    <col min="7470" max="7470" width="4.85546875" style="63" customWidth="1"/>
    <col min="7471" max="7471" width="7" style="63" customWidth="1"/>
    <col min="7472" max="7472" width="6.28515625" style="63" customWidth="1"/>
    <col min="7473" max="7476" width="4.7109375" style="63" customWidth="1"/>
    <col min="7477" max="7477" width="8.7109375" style="63" customWidth="1"/>
    <col min="7478" max="7680" width="9.140625" style="63"/>
    <col min="7681" max="7681" width="4" style="63" customWidth="1"/>
    <col min="7682" max="7682" width="29.5703125" style="63" customWidth="1"/>
    <col min="7683" max="7683" width="16.5703125" style="63" customWidth="1"/>
    <col min="7684" max="7684" width="27.7109375" style="63" customWidth="1"/>
    <col min="7685" max="7685" width="4" style="63" customWidth="1"/>
    <col min="7686" max="7716" width="4.7109375" style="63" customWidth="1"/>
    <col min="7717" max="7717" width="8.5703125" style="63" customWidth="1"/>
    <col min="7718" max="7719" width="4.7109375" style="63" customWidth="1"/>
    <col min="7720" max="7720" width="9.42578125" style="63" customWidth="1"/>
    <col min="7721" max="7721" width="6.140625" style="63" customWidth="1"/>
    <col min="7722" max="7722" width="6.28515625" style="63" customWidth="1"/>
    <col min="7723" max="7725" width="4.7109375" style="63" customWidth="1"/>
    <col min="7726" max="7726" width="4.85546875" style="63" customWidth="1"/>
    <col min="7727" max="7727" width="7" style="63" customWidth="1"/>
    <col min="7728" max="7728" width="6.28515625" style="63" customWidth="1"/>
    <col min="7729" max="7732" width="4.7109375" style="63" customWidth="1"/>
    <col min="7733" max="7733" width="8.7109375" style="63" customWidth="1"/>
    <col min="7734" max="7936" width="9.140625" style="63"/>
    <col min="7937" max="7937" width="4" style="63" customWidth="1"/>
    <col min="7938" max="7938" width="29.5703125" style="63" customWidth="1"/>
    <col min="7939" max="7939" width="16.5703125" style="63" customWidth="1"/>
    <col min="7940" max="7940" width="27.7109375" style="63" customWidth="1"/>
    <col min="7941" max="7941" width="4" style="63" customWidth="1"/>
    <col min="7942" max="7972" width="4.7109375" style="63" customWidth="1"/>
    <col min="7973" max="7973" width="8.5703125" style="63" customWidth="1"/>
    <col min="7974" max="7975" width="4.7109375" style="63" customWidth="1"/>
    <col min="7976" max="7976" width="9.42578125" style="63" customWidth="1"/>
    <col min="7977" max="7977" width="6.140625" style="63" customWidth="1"/>
    <col min="7978" max="7978" width="6.28515625" style="63" customWidth="1"/>
    <col min="7979" max="7981" width="4.7109375" style="63" customWidth="1"/>
    <col min="7982" max="7982" width="4.85546875" style="63" customWidth="1"/>
    <col min="7983" max="7983" width="7" style="63" customWidth="1"/>
    <col min="7984" max="7984" width="6.28515625" style="63" customWidth="1"/>
    <col min="7985" max="7988" width="4.7109375" style="63" customWidth="1"/>
    <col min="7989" max="7989" width="8.7109375" style="63" customWidth="1"/>
    <col min="7990" max="8192" width="9.140625" style="63"/>
    <col min="8193" max="8193" width="4" style="63" customWidth="1"/>
    <col min="8194" max="8194" width="29.5703125" style="63" customWidth="1"/>
    <col min="8195" max="8195" width="16.5703125" style="63" customWidth="1"/>
    <col min="8196" max="8196" width="27.7109375" style="63" customWidth="1"/>
    <col min="8197" max="8197" width="4" style="63" customWidth="1"/>
    <col min="8198" max="8228" width="4.7109375" style="63" customWidth="1"/>
    <col min="8229" max="8229" width="8.5703125" style="63" customWidth="1"/>
    <col min="8230" max="8231" width="4.7109375" style="63" customWidth="1"/>
    <col min="8232" max="8232" width="9.42578125" style="63" customWidth="1"/>
    <col min="8233" max="8233" width="6.140625" style="63" customWidth="1"/>
    <col min="8234" max="8234" width="6.28515625" style="63" customWidth="1"/>
    <col min="8235" max="8237" width="4.7109375" style="63" customWidth="1"/>
    <col min="8238" max="8238" width="4.85546875" style="63" customWidth="1"/>
    <col min="8239" max="8239" width="7" style="63" customWidth="1"/>
    <col min="8240" max="8240" width="6.28515625" style="63" customWidth="1"/>
    <col min="8241" max="8244" width="4.7109375" style="63" customWidth="1"/>
    <col min="8245" max="8245" width="8.7109375" style="63" customWidth="1"/>
    <col min="8246" max="8448" width="9.140625" style="63"/>
    <col min="8449" max="8449" width="4" style="63" customWidth="1"/>
    <col min="8450" max="8450" width="29.5703125" style="63" customWidth="1"/>
    <col min="8451" max="8451" width="16.5703125" style="63" customWidth="1"/>
    <col min="8452" max="8452" width="27.7109375" style="63" customWidth="1"/>
    <col min="8453" max="8453" width="4" style="63" customWidth="1"/>
    <col min="8454" max="8484" width="4.7109375" style="63" customWidth="1"/>
    <col min="8485" max="8485" width="8.5703125" style="63" customWidth="1"/>
    <col min="8486" max="8487" width="4.7109375" style="63" customWidth="1"/>
    <col min="8488" max="8488" width="9.42578125" style="63" customWidth="1"/>
    <col min="8489" max="8489" width="6.140625" style="63" customWidth="1"/>
    <col min="8490" max="8490" width="6.28515625" style="63" customWidth="1"/>
    <col min="8491" max="8493" width="4.7109375" style="63" customWidth="1"/>
    <col min="8494" max="8494" width="4.85546875" style="63" customWidth="1"/>
    <col min="8495" max="8495" width="7" style="63" customWidth="1"/>
    <col min="8496" max="8496" width="6.28515625" style="63" customWidth="1"/>
    <col min="8497" max="8500" width="4.7109375" style="63" customWidth="1"/>
    <col min="8501" max="8501" width="8.7109375" style="63" customWidth="1"/>
    <col min="8502" max="8704" width="9.140625" style="63"/>
    <col min="8705" max="8705" width="4" style="63" customWidth="1"/>
    <col min="8706" max="8706" width="29.5703125" style="63" customWidth="1"/>
    <col min="8707" max="8707" width="16.5703125" style="63" customWidth="1"/>
    <col min="8708" max="8708" width="27.7109375" style="63" customWidth="1"/>
    <col min="8709" max="8709" width="4" style="63" customWidth="1"/>
    <col min="8710" max="8740" width="4.7109375" style="63" customWidth="1"/>
    <col min="8741" max="8741" width="8.5703125" style="63" customWidth="1"/>
    <col min="8742" max="8743" width="4.7109375" style="63" customWidth="1"/>
    <col min="8744" max="8744" width="9.42578125" style="63" customWidth="1"/>
    <col min="8745" max="8745" width="6.140625" style="63" customWidth="1"/>
    <col min="8746" max="8746" width="6.28515625" style="63" customWidth="1"/>
    <col min="8747" max="8749" width="4.7109375" style="63" customWidth="1"/>
    <col min="8750" max="8750" width="4.85546875" style="63" customWidth="1"/>
    <col min="8751" max="8751" width="7" style="63" customWidth="1"/>
    <col min="8752" max="8752" width="6.28515625" style="63" customWidth="1"/>
    <col min="8753" max="8756" width="4.7109375" style="63" customWidth="1"/>
    <col min="8757" max="8757" width="8.7109375" style="63" customWidth="1"/>
    <col min="8758" max="8960" width="9.140625" style="63"/>
    <col min="8961" max="8961" width="4" style="63" customWidth="1"/>
    <col min="8962" max="8962" width="29.5703125" style="63" customWidth="1"/>
    <col min="8963" max="8963" width="16.5703125" style="63" customWidth="1"/>
    <col min="8964" max="8964" width="27.7109375" style="63" customWidth="1"/>
    <col min="8965" max="8965" width="4" style="63" customWidth="1"/>
    <col min="8966" max="8996" width="4.7109375" style="63" customWidth="1"/>
    <col min="8997" max="8997" width="8.5703125" style="63" customWidth="1"/>
    <col min="8998" max="8999" width="4.7109375" style="63" customWidth="1"/>
    <col min="9000" max="9000" width="9.42578125" style="63" customWidth="1"/>
    <col min="9001" max="9001" width="6.140625" style="63" customWidth="1"/>
    <col min="9002" max="9002" width="6.28515625" style="63" customWidth="1"/>
    <col min="9003" max="9005" width="4.7109375" style="63" customWidth="1"/>
    <col min="9006" max="9006" width="4.85546875" style="63" customWidth="1"/>
    <col min="9007" max="9007" width="7" style="63" customWidth="1"/>
    <col min="9008" max="9008" width="6.28515625" style="63" customWidth="1"/>
    <col min="9009" max="9012" width="4.7109375" style="63" customWidth="1"/>
    <col min="9013" max="9013" width="8.7109375" style="63" customWidth="1"/>
    <col min="9014" max="9216" width="9.140625" style="63"/>
    <col min="9217" max="9217" width="4" style="63" customWidth="1"/>
    <col min="9218" max="9218" width="29.5703125" style="63" customWidth="1"/>
    <col min="9219" max="9219" width="16.5703125" style="63" customWidth="1"/>
    <col min="9220" max="9220" width="27.7109375" style="63" customWidth="1"/>
    <col min="9221" max="9221" width="4" style="63" customWidth="1"/>
    <col min="9222" max="9252" width="4.7109375" style="63" customWidth="1"/>
    <col min="9253" max="9253" width="8.5703125" style="63" customWidth="1"/>
    <col min="9254" max="9255" width="4.7109375" style="63" customWidth="1"/>
    <col min="9256" max="9256" width="9.42578125" style="63" customWidth="1"/>
    <col min="9257" max="9257" width="6.140625" style="63" customWidth="1"/>
    <col min="9258" max="9258" width="6.28515625" style="63" customWidth="1"/>
    <col min="9259" max="9261" width="4.7109375" style="63" customWidth="1"/>
    <col min="9262" max="9262" width="4.85546875" style="63" customWidth="1"/>
    <col min="9263" max="9263" width="7" style="63" customWidth="1"/>
    <col min="9264" max="9264" width="6.28515625" style="63" customWidth="1"/>
    <col min="9265" max="9268" width="4.7109375" style="63" customWidth="1"/>
    <col min="9269" max="9269" width="8.7109375" style="63" customWidth="1"/>
    <col min="9270" max="9472" width="9.140625" style="63"/>
    <col min="9473" max="9473" width="4" style="63" customWidth="1"/>
    <col min="9474" max="9474" width="29.5703125" style="63" customWidth="1"/>
    <col min="9475" max="9475" width="16.5703125" style="63" customWidth="1"/>
    <col min="9476" max="9476" width="27.7109375" style="63" customWidth="1"/>
    <col min="9477" max="9477" width="4" style="63" customWidth="1"/>
    <col min="9478" max="9508" width="4.7109375" style="63" customWidth="1"/>
    <col min="9509" max="9509" width="8.5703125" style="63" customWidth="1"/>
    <col min="9510" max="9511" width="4.7109375" style="63" customWidth="1"/>
    <col min="9512" max="9512" width="9.42578125" style="63" customWidth="1"/>
    <col min="9513" max="9513" width="6.140625" style="63" customWidth="1"/>
    <col min="9514" max="9514" width="6.28515625" style="63" customWidth="1"/>
    <col min="9515" max="9517" width="4.7109375" style="63" customWidth="1"/>
    <col min="9518" max="9518" width="4.85546875" style="63" customWidth="1"/>
    <col min="9519" max="9519" width="7" style="63" customWidth="1"/>
    <col min="9520" max="9520" width="6.28515625" style="63" customWidth="1"/>
    <col min="9521" max="9524" width="4.7109375" style="63" customWidth="1"/>
    <col min="9525" max="9525" width="8.7109375" style="63" customWidth="1"/>
    <col min="9526" max="9728" width="9.140625" style="63"/>
    <col min="9729" max="9729" width="4" style="63" customWidth="1"/>
    <col min="9730" max="9730" width="29.5703125" style="63" customWidth="1"/>
    <col min="9731" max="9731" width="16.5703125" style="63" customWidth="1"/>
    <col min="9732" max="9732" width="27.7109375" style="63" customWidth="1"/>
    <col min="9733" max="9733" width="4" style="63" customWidth="1"/>
    <col min="9734" max="9764" width="4.7109375" style="63" customWidth="1"/>
    <col min="9765" max="9765" width="8.5703125" style="63" customWidth="1"/>
    <col min="9766" max="9767" width="4.7109375" style="63" customWidth="1"/>
    <col min="9768" max="9768" width="9.42578125" style="63" customWidth="1"/>
    <col min="9769" max="9769" width="6.140625" style="63" customWidth="1"/>
    <col min="9770" max="9770" width="6.28515625" style="63" customWidth="1"/>
    <col min="9771" max="9773" width="4.7109375" style="63" customWidth="1"/>
    <col min="9774" max="9774" width="4.85546875" style="63" customWidth="1"/>
    <col min="9775" max="9775" width="7" style="63" customWidth="1"/>
    <col min="9776" max="9776" width="6.28515625" style="63" customWidth="1"/>
    <col min="9777" max="9780" width="4.7109375" style="63" customWidth="1"/>
    <col min="9781" max="9781" width="8.7109375" style="63" customWidth="1"/>
    <col min="9782" max="9984" width="9.140625" style="63"/>
    <col min="9985" max="9985" width="4" style="63" customWidth="1"/>
    <col min="9986" max="9986" width="29.5703125" style="63" customWidth="1"/>
    <col min="9987" max="9987" width="16.5703125" style="63" customWidth="1"/>
    <col min="9988" max="9988" width="27.7109375" style="63" customWidth="1"/>
    <col min="9989" max="9989" width="4" style="63" customWidth="1"/>
    <col min="9990" max="10020" width="4.7109375" style="63" customWidth="1"/>
    <col min="10021" max="10021" width="8.5703125" style="63" customWidth="1"/>
    <col min="10022" max="10023" width="4.7109375" style="63" customWidth="1"/>
    <col min="10024" max="10024" width="9.42578125" style="63" customWidth="1"/>
    <col min="10025" max="10025" width="6.140625" style="63" customWidth="1"/>
    <col min="10026" max="10026" width="6.28515625" style="63" customWidth="1"/>
    <col min="10027" max="10029" width="4.7109375" style="63" customWidth="1"/>
    <col min="10030" max="10030" width="4.85546875" style="63" customWidth="1"/>
    <col min="10031" max="10031" width="7" style="63" customWidth="1"/>
    <col min="10032" max="10032" width="6.28515625" style="63" customWidth="1"/>
    <col min="10033" max="10036" width="4.7109375" style="63" customWidth="1"/>
    <col min="10037" max="10037" width="8.7109375" style="63" customWidth="1"/>
    <col min="10038" max="10240" width="9.140625" style="63"/>
    <col min="10241" max="10241" width="4" style="63" customWidth="1"/>
    <col min="10242" max="10242" width="29.5703125" style="63" customWidth="1"/>
    <col min="10243" max="10243" width="16.5703125" style="63" customWidth="1"/>
    <col min="10244" max="10244" width="27.7109375" style="63" customWidth="1"/>
    <col min="10245" max="10245" width="4" style="63" customWidth="1"/>
    <col min="10246" max="10276" width="4.7109375" style="63" customWidth="1"/>
    <col min="10277" max="10277" width="8.5703125" style="63" customWidth="1"/>
    <col min="10278" max="10279" width="4.7109375" style="63" customWidth="1"/>
    <col min="10280" max="10280" width="9.42578125" style="63" customWidth="1"/>
    <col min="10281" max="10281" width="6.140625" style="63" customWidth="1"/>
    <col min="10282" max="10282" width="6.28515625" style="63" customWidth="1"/>
    <col min="10283" max="10285" width="4.7109375" style="63" customWidth="1"/>
    <col min="10286" max="10286" width="4.85546875" style="63" customWidth="1"/>
    <col min="10287" max="10287" width="7" style="63" customWidth="1"/>
    <col min="10288" max="10288" width="6.28515625" style="63" customWidth="1"/>
    <col min="10289" max="10292" width="4.7109375" style="63" customWidth="1"/>
    <col min="10293" max="10293" width="8.7109375" style="63" customWidth="1"/>
    <col min="10294" max="10496" width="9.140625" style="63"/>
    <col min="10497" max="10497" width="4" style="63" customWidth="1"/>
    <col min="10498" max="10498" width="29.5703125" style="63" customWidth="1"/>
    <col min="10499" max="10499" width="16.5703125" style="63" customWidth="1"/>
    <col min="10500" max="10500" width="27.7109375" style="63" customWidth="1"/>
    <col min="10501" max="10501" width="4" style="63" customWidth="1"/>
    <col min="10502" max="10532" width="4.7109375" style="63" customWidth="1"/>
    <col min="10533" max="10533" width="8.5703125" style="63" customWidth="1"/>
    <col min="10534" max="10535" width="4.7109375" style="63" customWidth="1"/>
    <col min="10536" max="10536" width="9.42578125" style="63" customWidth="1"/>
    <col min="10537" max="10537" width="6.140625" style="63" customWidth="1"/>
    <col min="10538" max="10538" width="6.28515625" style="63" customWidth="1"/>
    <col min="10539" max="10541" width="4.7109375" style="63" customWidth="1"/>
    <col min="10542" max="10542" width="4.85546875" style="63" customWidth="1"/>
    <col min="10543" max="10543" width="7" style="63" customWidth="1"/>
    <col min="10544" max="10544" width="6.28515625" style="63" customWidth="1"/>
    <col min="10545" max="10548" width="4.7109375" style="63" customWidth="1"/>
    <col min="10549" max="10549" width="8.7109375" style="63" customWidth="1"/>
    <col min="10550" max="10752" width="9.140625" style="63"/>
    <col min="10753" max="10753" width="4" style="63" customWidth="1"/>
    <col min="10754" max="10754" width="29.5703125" style="63" customWidth="1"/>
    <col min="10755" max="10755" width="16.5703125" style="63" customWidth="1"/>
    <col min="10756" max="10756" width="27.7109375" style="63" customWidth="1"/>
    <col min="10757" max="10757" width="4" style="63" customWidth="1"/>
    <col min="10758" max="10788" width="4.7109375" style="63" customWidth="1"/>
    <col min="10789" max="10789" width="8.5703125" style="63" customWidth="1"/>
    <col min="10790" max="10791" width="4.7109375" style="63" customWidth="1"/>
    <col min="10792" max="10792" width="9.42578125" style="63" customWidth="1"/>
    <col min="10793" max="10793" width="6.140625" style="63" customWidth="1"/>
    <col min="10794" max="10794" width="6.28515625" style="63" customWidth="1"/>
    <col min="10795" max="10797" width="4.7109375" style="63" customWidth="1"/>
    <col min="10798" max="10798" width="4.85546875" style="63" customWidth="1"/>
    <col min="10799" max="10799" width="7" style="63" customWidth="1"/>
    <col min="10800" max="10800" width="6.28515625" style="63" customWidth="1"/>
    <col min="10801" max="10804" width="4.7109375" style="63" customWidth="1"/>
    <col min="10805" max="10805" width="8.7109375" style="63" customWidth="1"/>
    <col min="10806" max="11008" width="9.140625" style="63"/>
    <col min="11009" max="11009" width="4" style="63" customWidth="1"/>
    <col min="11010" max="11010" width="29.5703125" style="63" customWidth="1"/>
    <col min="11011" max="11011" width="16.5703125" style="63" customWidth="1"/>
    <col min="11012" max="11012" width="27.7109375" style="63" customWidth="1"/>
    <col min="11013" max="11013" width="4" style="63" customWidth="1"/>
    <col min="11014" max="11044" width="4.7109375" style="63" customWidth="1"/>
    <col min="11045" max="11045" width="8.5703125" style="63" customWidth="1"/>
    <col min="11046" max="11047" width="4.7109375" style="63" customWidth="1"/>
    <col min="11048" max="11048" width="9.42578125" style="63" customWidth="1"/>
    <col min="11049" max="11049" width="6.140625" style="63" customWidth="1"/>
    <col min="11050" max="11050" width="6.28515625" style="63" customWidth="1"/>
    <col min="11051" max="11053" width="4.7109375" style="63" customWidth="1"/>
    <col min="11054" max="11054" width="4.85546875" style="63" customWidth="1"/>
    <col min="11055" max="11055" width="7" style="63" customWidth="1"/>
    <col min="11056" max="11056" width="6.28515625" style="63" customWidth="1"/>
    <col min="11057" max="11060" width="4.7109375" style="63" customWidth="1"/>
    <col min="11061" max="11061" width="8.7109375" style="63" customWidth="1"/>
    <col min="11062" max="11264" width="9.140625" style="63"/>
    <col min="11265" max="11265" width="4" style="63" customWidth="1"/>
    <col min="11266" max="11266" width="29.5703125" style="63" customWidth="1"/>
    <col min="11267" max="11267" width="16.5703125" style="63" customWidth="1"/>
    <col min="11268" max="11268" width="27.7109375" style="63" customWidth="1"/>
    <col min="11269" max="11269" width="4" style="63" customWidth="1"/>
    <col min="11270" max="11300" width="4.7109375" style="63" customWidth="1"/>
    <col min="11301" max="11301" width="8.5703125" style="63" customWidth="1"/>
    <col min="11302" max="11303" width="4.7109375" style="63" customWidth="1"/>
    <col min="11304" max="11304" width="9.42578125" style="63" customWidth="1"/>
    <col min="11305" max="11305" width="6.140625" style="63" customWidth="1"/>
    <col min="11306" max="11306" width="6.28515625" style="63" customWidth="1"/>
    <col min="11307" max="11309" width="4.7109375" style="63" customWidth="1"/>
    <col min="11310" max="11310" width="4.85546875" style="63" customWidth="1"/>
    <col min="11311" max="11311" width="7" style="63" customWidth="1"/>
    <col min="11312" max="11312" width="6.28515625" style="63" customWidth="1"/>
    <col min="11313" max="11316" width="4.7109375" style="63" customWidth="1"/>
    <col min="11317" max="11317" width="8.7109375" style="63" customWidth="1"/>
    <col min="11318" max="11520" width="9.140625" style="63"/>
    <col min="11521" max="11521" width="4" style="63" customWidth="1"/>
    <col min="11522" max="11522" width="29.5703125" style="63" customWidth="1"/>
    <col min="11523" max="11523" width="16.5703125" style="63" customWidth="1"/>
    <col min="11524" max="11524" width="27.7109375" style="63" customWidth="1"/>
    <col min="11525" max="11525" width="4" style="63" customWidth="1"/>
    <col min="11526" max="11556" width="4.7109375" style="63" customWidth="1"/>
    <col min="11557" max="11557" width="8.5703125" style="63" customWidth="1"/>
    <col min="11558" max="11559" width="4.7109375" style="63" customWidth="1"/>
    <col min="11560" max="11560" width="9.42578125" style="63" customWidth="1"/>
    <col min="11561" max="11561" width="6.140625" style="63" customWidth="1"/>
    <col min="11562" max="11562" width="6.28515625" style="63" customWidth="1"/>
    <col min="11563" max="11565" width="4.7109375" style="63" customWidth="1"/>
    <col min="11566" max="11566" width="4.85546875" style="63" customWidth="1"/>
    <col min="11567" max="11567" width="7" style="63" customWidth="1"/>
    <col min="11568" max="11568" width="6.28515625" style="63" customWidth="1"/>
    <col min="11569" max="11572" width="4.7109375" style="63" customWidth="1"/>
    <col min="11573" max="11573" width="8.7109375" style="63" customWidth="1"/>
    <col min="11574" max="11776" width="9.140625" style="63"/>
    <col min="11777" max="11777" width="4" style="63" customWidth="1"/>
    <col min="11778" max="11778" width="29.5703125" style="63" customWidth="1"/>
    <col min="11779" max="11779" width="16.5703125" style="63" customWidth="1"/>
    <col min="11780" max="11780" width="27.7109375" style="63" customWidth="1"/>
    <col min="11781" max="11781" width="4" style="63" customWidth="1"/>
    <col min="11782" max="11812" width="4.7109375" style="63" customWidth="1"/>
    <col min="11813" max="11813" width="8.5703125" style="63" customWidth="1"/>
    <col min="11814" max="11815" width="4.7109375" style="63" customWidth="1"/>
    <col min="11816" max="11816" width="9.42578125" style="63" customWidth="1"/>
    <col min="11817" max="11817" width="6.140625" style="63" customWidth="1"/>
    <col min="11818" max="11818" width="6.28515625" style="63" customWidth="1"/>
    <col min="11819" max="11821" width="4.7109375" style="63" customWidth="1"/>
    <col min="11822" max="11822" width="4.85546875" style="63" customWidth="1"/>
    <col min="11823" max="11823" width="7" style="63" customWidth="1"/>
    <col min="11824" max="11824" width="6.28515625" style="63" customWidth="1"/>
    <col min="11825" max="11828" width="4.7109375" style="63" customWidth="1"/>
    <col min="11829" max="11829" width="8.7109375" style="63" customWidth="1"/>
    <col min="11830" max="12032" width="9.140625" style="63"/>
    <col min="12033" max="12033" width="4" style="63" customWidth="1"/>
    <col min="12034" max="12034" width="29.5703125" style="63" customWidth="1"/>
    <col min="12035" max="12035" width="16.5703125" style="63" customWidth="1"/>
    <col min="12036" max="12036" width="27.7109375" style="63" customWidth="1"/>
    <col min="12037" max="12037" width="4" style="63" customWidth="1"/>
    <col min="12038" max="12068" width="4.7109375" style="63" customWidth="1"/>
    <col min="12069" max="12069" width="8.5703125" style="63" customWidth="1"/>
    <col min="12070" max="12071" width="4.7109375" style="63" customWidth="1"/>
    <col min="12072" max="12072" width="9.42578125" style="63" customWidth="1"/>
    <col min="12073" max="12073" width="6.140625" style="63" customWidth="1"/>
    <col min="12074" max="12074" width="6.28515625" style="63" customWidth="1"/>
    <col min="12075" max="12077" width="4.7109375" style="63" customWidth="1"/>
    <col min="12078" max="12078" width="4.85546875" style="63" customWidth="1"/>
    <col min="12079" max="12079" width="7" style="63" customWidth="1"/>
    <col min="12080" max="12080" width="6.28515625" style="63" customWidth="1"/>
    <col min="12081" max="12084" width="4.7109375" style="63" customWidth="1"/>
    <col min="12085" max="12085" width="8.7109375" style="63" customWidth="1"/>
    <col min="12086" max="12288" width="9.140625" style="63"/>
    <col min="12289" max="12289" width="4" style="63" customWidth="1"/>
    <col min="12290" max="12290" width="29.5703125" style="63" customWidth="1"/>
    <col min="12291" max="12291" width="16.5703125" style="63" customWidth="1"/>
    <col min="12292" max="12292" width="27.7109375" style="63" customWidth="1"/>
    <col min="12293" max="12293" width="4" style="63" customWidth="1"/>
    <col min="12294" max="12324" width="4.7109375" style="63" customWidth="1"/>
    <col min="12325" max="12325" width="8.5703125" style="63" customWidth="1"/>
    <col min="12326" max="12327" width="4.7109375" style="63" customWidth="1"/>
    <col min="12328" max="12328" width="9.42578125" style="63" customWidth="1"/>
    <col min="12329" max="12329" width="6.140625" style="63" customWidth="1"/>
    <col min="12330" max="12330" width="6.28515625" style="63" customWidth="1"/>
    <col min="12331" max="12333" width="4.7109375" style="63" customWidth="1"/>
    <col min="12334" max="12334" width="4.85546875" style="63" customWidth="1"/>
    <col min="12335" max="12335" width="7" style="63" customWidth="1"/>
    <col min="12336" max="12336" width="6.28515625" style="63" customWidth="1"/>
    <col min="12337" max="12340" width="4.7109375" style="63" customWidth="1"/>
    <col min="12341" max="12341" width="8.7109375" style="63" customWidth="1"/>
    <col min="12342" max="12544" width="9.140625" style="63"/>
    <col min="12545" max="12545" width="4" style="63" customWidth="1"/>
    <col min="12546" max="12546" width="29.5703125" style="63" customWidth="1"/>
    <col min="12547" max="12547" width="16.5703125" style="63" customWidth="1"/>
    <col min="12548" max="12548" width="27.7109375" style="63" customWidth="1"/>
    <col min="12549" max="12549" width="4" style="63" customWidth="1"/>
    <col min="12550" max="12580" width="4.7109375" style="63" customWidth="1"/>
    <col min="12581" max="12581" width="8.5703125" style="63" customWidth="1"/>
    <col min="12582" max="12583" width="4.7109375" style="63" customWidth="1"/>
    <col min="12584" max="12584" width="9.42578125" style="63" customWidth="1"/>
    <col min="12585" max="12585" width="6.140625" style="63" customWidth="1"/>
    <col min="12586" max="12586" width="6.28515625" style="63" customWidth="1"/>
    <col min="12587" max="12589" width="4.7109375" style="63" customWidth="1"/>
    <col min="12590" max="12590" width="4.85546875" style="63" customWidth="1"/>
    <col min="12591" max="12591" width="7" style="63" customWidth="1"/>
    <col min="12592" max="12592" width="6.28515625" style="63" customWidth="1"/>
    <col min="12593" max="12596" width="4.7109375" style="63" customWidth="1"/>
    <col min="12597" max="12597" width="8.7109375" style="63" customWidth="1"/>
    <col min="12598" max="12800" width="9.140625" style="63"/>
    <col min="12801" max="12801" width="4" style="63" customWidth="1"/>
    <col min="12802" max="12802" width="29.5703125" style="63" customWidth="1"/>
    <col min="12803" max="12803" width="16.5703125" style="63" customWidth="1"/>
    <col min="12804" max="12804" width="27.7109375" style="63" customWidth="1"/>
    <col min="12805" max="12805" width="4" style="63" customWidth="1"/>
    <col min="12806" max="12836" width="4.7109375" style="63" customWidth="1"/>
    <col min="12837" max="12837" width="8.5703125" style="63" customWidth="1"/>
    <col min="12838" max="12839" width="4.7109375" style="63" customWidth="1"/>
    <col min="12840" max="12840" width="9.42578125" style="63" customWidth="1"/>
    <col min="12841" max="12841" width="6.140625" style="63" customWidth="1"/>
    <col min="12842" max="12842" width="6.28515625" style="63" customWidth="1"/>
    <col min="12843" max="12845" width="4.7109375" style="63" customWidth="1"/>
    <col min="12846" max="12846" width="4.85546875" style="63" customWidth="1"/>
    <col min="12847" max="12847" width="7" style="63" customWidth="1"/>
    <col min="12848" max="12848" width="6.28515625" style="63" customWidth="1"/>
    <col min="12849" max="12852" width="4.7109375" style="63" customWidth="1"/>
    <col min="12853" max="12853" width="8.7109375" style="63" customWidth="1"/>
    <col min="12854" max="13056" width="9.140625" style="63"/>
    <col min="13057" max="13057" width="4" style="63" customWidth="1"/>
    <col min="13058" max="13058" width="29.5703125" style="63" customWidth="1"/>
    <col min="13059" max="13059" width="16.5703125" style="63" customWidth="1"/>
    <col min="13060" max="13060" width="27.7109375" style="63" customWidth="1"/>
    <col min="13061" max="13061" width="4" style="63" customWidth="1"/>
    <col min="13062" max="13092" width="4.7109375" style="63" customWidth="1"/>
    <col min="13093" max="13093" width="8.5703125" style="63" customWidth="1"/>
    <col min="13094" max="13095" width="4.7109375" style="63" customWidth="1"/>
    <col min="13096" max="13096" width="9.42578125" style="63" customWidth="1"/>
    <col min="13097" max="13097" width="6.140625" style="63" customWidth="1"/>
    <col min="13098" max="13098" width="6.28515625" style="63" customWidth="1"/>
    <col min="13099" max="13101" width="4.7109375" style="63" customWidth="1"/>
    <col min="13102" max="13102" width="4.85546875" style="63" customWidth="1"/>
    <col min="13103" max="13103" width="7" style="63" customWidth="1"/>
    <col min="13104" max="13104" width="6.28515625" style="63" customWidth="1"/>
    <col min="13105" max="13108" width="4.7109375" style="63" customWidth="1"/>
    <col min="13109" max="13109" width="8.7109375" style="63" customWidth="1"/>
    <col min="13110" max="13312" width="9.140625" style="63"/>
    <col min="13313" max="13313" width="4" style="63" customWidth="1"/>
    <col min="13314" max="13314" width="29.5703125" style="63" customWidth="1"/>
    <col min="13315" max="13315" width="16.5703125" style="63" customWidth="1"/>
    <col min="13316" max="13316" width="27.7109375" style="63" customWidth="1"/>
    <col min="13317" max="13317" width="4" style="63" customWidth="1"/>
    <col min="13318" max="13348" width="4.7109375" style="63" customWidth="1"/>
    <col min="13349" max="13349" width="8.5703125" style="63" customWidth="1"/>
    <col min="13350" max="13351" width="4.7109375" style="63" customWidth="1"/>
    <col min="13352" max="13352" width="9.42578125" style="63" customWidth="1"/>
    <col min="13353" max="13353" width="6.140625" style="63" customWidth="1"/>
    <col min="13354" max="13354" width="6.28515625" style="63" customWidth="1"/>
    <col min="13355" max="13357" width="4.7109375" style="63" customWidth="1"/>
    <col min="13358" max="13358" width="4.85546875" style="63" customWidth="1"/>
    <col min="13359" max="13359" width="7" style="63" customWidth="1"/>
    <col min="13360" max="13360" width="6.28515625" style="63" customWidth="1"/>
    <col min="13361" max="13364" width="4.7109375" style="63" customWidth="1"/>
    <col min="13365" max="13365" width="8.7109375" style="63" customWidth="1"/>
    <col min="13366" max="13568" width="9.140625" style="63"/>
    <col min="13569" max="13569" width="4" style="63" customWidth="1"/>
    <col min="13570" max="13570" width="29.5703125" style="63" customWidth="1"/>
    <col min="13571" max="13571" width="16.5703125" style="63" customWidth="1"/>
    <col min="13572" max="13572" width="27.7109375" style="63" customWidth="1"/>
    <col min="13573" max="13573" width="4" style="63" customWidth="1"/>
    <col min="13574" max="13604" width="4.7109375" style="63" customWidth="1"/>
    <col min="13605" max="13605" width="8.5703125" style="63" customWidth="1"/>
    <col min="13606" max="13607" width="4.7109375" style="63" customWidth="1"/>
    <col min="13608" max="13608" width="9.42578125" style="63" customWidth="1"/>
    <col min="13609" max="13609" width="6.140625" style="63" customWidth="1"/>
    <col min="13610" max="13610" width="6.28515625" style="63" customWidth="1"/>
    <col min="13611" max="13613" width="4.7109375" style="63" customWidth="1"/>
    <col min="13614" max="13614" width="4.85546875" style="63" customWidth="1"/>
    <col min="13615" max="13615" width="7" style="63" customWidth="1"/>
    <col min="13616" max="13616" width="6.28515625" style="63" customWidth="1"/>
    <col min="13617" max="13620" width="4.7109375" style="63" customWidth="1"/>
    <col min="13621" max="13621" width="8.7109375" style="63" customWidth="1"/>
    <col min="13622" max="13824" width="9.140625" style="63"/>
    <col min="13825" max="13825" width="4" style="63" customWidth="1"/>
    <col min="13826" max="13826" width="29.5703125" style="63" customWidth="1"/>
    <col min="13827" max="13827" width="16.5703125" style="63" customWidth="1"/>
    <col min="13828" max="13828" width="27.7109375" style="63" customWidth="1"/>
    <col min="13829" max="13829" width="4" style="63" customWidth="1"/>
    <col min="13830" max="13860" width="4.7109375" style="63" customWidth="1"/>
    <col min="13861" max="13861" width="8.5703125" style="63" customWidth="1"/>
    <col min="13862" max="13863" width="4.7109375" style="63" customWidth="1"/>
    <col min="13864" max="13864" width="9.42578125" style="63" customWidth="1"/>
    <col min="13865" max="13865" width="6.140625" style="63" customWidth="1"/>
    <col min="13866" max="13866" width="6.28515625" style="63" customWidth="1"/>
    <col min="13867" max="13869" width="4.7109375" style="63" customWidth="1"/>
    <col min="13870" max="13870" width="4.85546875" style="63" customWidth="1"/>
    <col min="13871" max="13871" width="7" style="63" customWidth="1"/>
    <col min="13872" max="13872" width="6.28515625" style="63" customWidth="1"/>
    <col min="13873" max="13876" width="4.7109375" style="63" customWidth="1"/>
    <col min="13877" max="13877" width="8.7109375" style="63" customWidth="1"/>
    <col min="13878" max="14080" width="9.140625" style="63"/>
    <col min="14081" max="14081" width="4" style="63" customWidth="1"/>
    <col min="14082" max="14082" width="29.5703125" style="63" customWidth="1"/>
    <col min="14083" max="14083" width="16.5703125" style="63" customWidth="1"/>
    <col min="14084" max="14084" width="27.7109375" style="63" customWidth="1"/>
    <col min="14085" max="14085" width="4" style="63" customWidth="1"/>
    <col min="14086" max="14116" width="4.7109375" style="63" customWidth="1"/>
    <col min="14117" max="14117" width="8.5703125" style="63" customWidth="1"/>
    <col min="14118" max="14119" width="4.7109375" style="63" customWidth="1"/>
    <col min="14120" max="14120" width="9.42578125" style="63" customWidth="1"/>
    <col min="14121" max="14121" width="6.140625" style="63" customWidth="1"/>
    <col min="14122" max="14122" width="6.28515625" style="63" customWidth="1"/>
    <col min="14123" max="14125" width="4.7109375" style="63" customWidth="1"/>
    <col min="14126" max="14126" width="4.85546875" style="63" customWidth="1"/>
    <col min="14127" max="14127" width="7" style="63" customWidth="1"/>
    <col min="14128" max="14128" width="6.28515625" style="63" customWidth="1"/>
    <col min="14129" max="14132" width="4.7109375" style="63" customWidth="1"/>
    <col min="14133" max="14133" width="8.7109375" style="63" customWidth="1"/>
    <col min="14134" max="14336" width="9.140625" style="63"/>
    <col min="14337" max="14337" width="4" style="63" customWidth="1"/>
    <col min="14338" max="14338" width="29.5703125" style="63" customWidth="1"/>
    <col min="14339" max="14339" width="16.5703125" style="63" customWidth="1"/>
    <col min="14340" max="14340" width="27.7109375" style="63" customWidth="1"/>
    <col min="14341" max="14341" width="4" style="63" customWidth="1"/>
    <col min="14342" max="14372" width="4.7109375" style="63" customWidth="1"/>
    <col min="14373" max="14373" width="8.5703125" style="63" customWidth="1"/>
    <col min="14374" max="14375" width="4.7109375" style="63" customWidth="1"/>
    <col min="14376" max="14376" width="9.42578125" style="63" customWidth="1"/>
    <col min="14377" max="14377" width="6.140625" style="63" customWidth="1"/>
    <col min="14378" max="14378" width="6.28515625" style="63" customWidth="1"/>
    <col min="14379" max="14381" width="4.7109375" style="63" customWidth="1"/>
    <col min="14382" max="14382" width="4.85546875" style="63" customWidth="1"/>
    <col min="14383" max="14383" width="7" style="63" customWidth="1"/>
    <col min="14384" max="14384" width="6.28515625" style="63" customWidth="1"/>
    <col min="14385" max="14388" width="4.7109375" style="63" customWidth="1"/>
    <col min="14389" max="14389" width="8.7109375" style="63" customWidth="1"/>
    <col min="14390" max="14592" width="9.140625" style="63"/>
    <col min="14593" max="14593" width="4" style="63" customWidth="1"/>
    <col min="14594" max="14594" width="29.5703125" style="63" customWidth="1"/>
    <col min="14595" max="14595" width="16.5703125" style="63" customWidth="1"/>
    <col min="14596" max="14596" width="27.7109375" style="63" customWidth="1"/>
    <col min="14597" max="14597" width="4" style="63" customWidth="1"/>
    <col min="14598" max="14628" width="4.7109375" style="63" customWidth="1"/>
    <col min="14629" max="14629" width="8.5703125" style="63" customWidth="1"/>
    <col min="14630" max="14631" width="4.7109375" style="63" customWidth="1"/>
    <col min="14632" max="14632" width="9.42578125" style="63" customWidth="1"/>
    <col min="14633" max="14633" width="6.140625" style="63" customWidth="1"/>
    <col min="14634" max="14634" width="6.28515625" style="63" customWidth="1"/>
    <col min="14635" max="14637" width="4.7109375" style="63" customWidth="1"/>
    <col min="14638" max="14638" width="4.85546875" style="63" customWidth="1"/>
    <col min="14639" max="14639" width="7" style="63" customWidth="1"/>
    <col min="14640" max="14640" width="6.28515625" style="63" customWidth="1"/>
    <col min="14641" max="14644" width="4.7109375" style="63" customWidth="1"/>
    <col min="14645" max="14645" width="8.7109375" style="63" customWidth="1"/>
    <col min="14646" max="14848" width="9.140625" style="63"/>
    <col min="14849" max="14849" width="4" style="63" customWidth="1"/>
    <col min="14850" max="14850" width="29.5703125" style="63" customWidth="1"/>
    <col min="14851" max="14851" width="16.5703125" style="63" customWidth="1"/>
    <col min="14852" max="14852" width="27.7109375" style="63" customWidth="1"/>
    <col min="14853" max="14853" width="4" style="63" customWidth="1"/>
    <col min="14854" max="14884" width="4.7109375" style="63" customWidth="1"/>
    <col min="14885" max="14885" width="8.5703125" style="63" customWidth="1"/>
    <col min="14886" max="14887" width="4.7109375" style="63" customWidth="1"/>
    <col min="14888" max="14888" width="9.42578125" style="63" customWidth="1"/>
    <col min="14889" max="14889" width="6.140625" style="63" customWidth="1"/>
    <col min="14890" max="14890" width="6.28515625" style="63" customWidth="1"/>
    <col min="14891" max="14893" width="4.7109375" style="63" customWidth="1"/>
    <col min="14894" max="14894" width="4.85546875" style="63" customWidth="1"/>
    <col min="14895" max="14895" width="7" style="63" customWidth="1"/>
    <col min="14896" max="14896" width="6.28515625" style="63" customWidth="1"/>
    <col min="14897" max="14900" width="4.7109375" style="63" customWidth="1"/>
    <col min="14901" max="14901" width="8.7109375" style="63" customWidth="1"/>
    <col min="14902" max="15104" width="9.140625" style="63"/>
    <col min="15105" max="15105" width="4" style="63" customWidth="1"/>
    <col min="15106" max="15106" width="29.5703125" style="63" customWidth="1"/>
    <col min="15107" max="15107" width="16.5703125" style="63" customWidth="1"/>
    <col min="15108" max="15108" width="27.7109375" style="63" customWidth="1"/>
    <col min="15109" max="15109" width="4" style="63" customWidth="1"/>
    <col min="15110" max="15140" width="4.7109375" style="63" customWidth="1"/>
    <col min="15141" max="15141" width="8.5703125" style="63" customWidth="1"/>
    <col min="15142" max="15143" width="4.7109375" style="63" customWidth="1"/>
    <col min="15144" max="15144" width="9.42578125" style="63" customWidth="1"/>
    <col min="15145" max="15145" width="6.140625" style="63" customWidth="1"/>
    <col min="15146" max="15146" width="6.28515625" style="63" customWidth="1"/>
    <col min="15147" max="15149" width="4.7109375" style="63" customWidth="1"/>
    <col min="15150" max="15150" width="4.85546875" style="63" customWidth="1"/>
    <col min="15151" max="15151" width="7" style="63" customWidth="1"/>
    <col min="15152" max="15152" width="6.28515625" style="63" customWidth="1"/>
    <col min="15153" max="15156" width="4.7109375" style="63" customWidth="1"/>
    <col min="15157" max="15157" width="8.7109375" style="63" customWidth="1"/>
    <col min="15158" max="15360" width="9.140625" style="63"/>
    <col min="15361" max="15361" width="4" style="63" customWidth="1"/>
    <col min="15362" max="15362" width="29.5703125" style="63" customWidth="1"/>
    <col min="15363" max="15363" width="16.5703125" style="63" customWidth="1"/>
    <col min="15364" max="15364" width="27.7109375" style="63" customWidth="1"/>
    <col min="15365" max="15365" width="4" style="63" customWidth="1"/>
    <col min="15366" max="15396" width="4.7109375" style="63" customWidth="1"/>
    <col min="15397" max="15397" width="8.5703125" style="63" customWidth="1"/>
    <col min="15398" max="15399" width="4.7109375" style="63" customWidth="1"/>
    <col min="15400" max="15400" width="9.42578125" style="63" customWidth="1"/>
    <col min="15401" max="15401" width="6.140625" style="63" customWidth="1"/>
    <col min="15402" max="15402" width="6.28515625" style="63" customWidth="1"/>
    <col min="15403" max="15405" width="4.7109375" style="63" customWidth="1"/>
    <col min="15406" max="15406" width="4.85546875" style="63" customWidth="1"/>
    <col min="15407" max="15407" width="7" style="63" customWidth="1"/>
    <col min="15408" max="15408" width="6.28515625" style="63" customWidth="1"/>
    <col min="15409" max="15412" width="4.7109375" style="63" customWidth="1"/>
    <col min="15413" max="15413" width="8.7109375" style="63" customWidth="1"/>
    <col min="15414" max="15616" width="9.140625" style="63"/>
    <col min="15617" max="15617" width="4" style="63" customWidth="1"/>
    <col min="15618" max="15618" width="29.5703125" style="63" customWidth="1"/>
    <col min="15619" max="15619" width="16.5703125" style="63" customWidth="1"/>
    <col min="15620" max="15620" width="27.7109375" style="63" customWidth="1"/>
    <col min="15621" max="15621" width="4" style="63" customWidth="1"/>
    <col min="15622" max="15652" width="4.7109375" style="63" customWidth="1"/>
    <col min="15653" max="15653" width="8.5703125" style="63" customWidth="1"/>
    <col min="15654" max="15655" width="4.7109375" style="63" customWidth="1"/>
    <col min="15656" max="15656" width="9.42578125" style="63" customWidth="1"/>
    <col min="15657" max="15657" width="6.140625" style="63" customWidth="1"/>
    <col min="15658" max="15658" width="6.28515625" style="63" customWidth="1"/>
    <col min="15659" max="15661" width="4.7109375" style="63" customWidth="1"/>
    <col min="15662" max="15662" width="4.85546875" style="63" customWidth="1"/>
    <col min="15663" max="15663" width="7" style="63" customWidth="1"/>
    <col min="15664" max="15664" width="6.28515625" style="63" customWidth="1"/>
    <col min="15665" max="15668" width="4.7109375" style="63" customWidth="1"/>
    <col min="15669" max="15669" width="8.7109375" style="63" customWidth="1"/>
    <col min="15670" max="15872" width="9.140625" style="63"/>
    <col min="15873" max="15873" width="4" style="63" customWidth="1"/>
    <col min="15874" max="15874" width="29.5703125" style="63" customWidth="1"/>
    <col min="15875" max="15875" width="16.5703125" style="63" customWidth="1"/>
    <col min="15876" max="15876" width="27.7109375" style="63" customWidth="1"/>
    <col min="15877" max="15877" width="4" style="63" customWidth="1"/>
    <col min="15878" max="15908" width="4.7109375" style="63" customWidth="1"/>
    <col min="15909" max="15909" width="8.5703125" style="63" customWidth="1"/>
    <col min="15910" max="15911" width="4.7109375" style="63" customWidth="1"/>
    <col min="15912" max="15912" width="9.42578125" style="63" customWidth="1"/>
    <col min="15913" max="15913" width="6.140625" style="63" customWidth="1"/>
    <col min="15914" max="15914" width="6.28515625" style="63" customWidth="1"/>
    <col min="15915" max="15917" width="4.7109375" style="63" customWidth="1"/>
    <col min="15918" max="15918" width="4.85546875" style="63" customWidth="1"/>
    <col min="15919" max="15919" width="7" style="63" customWidth="1"/>
    <col min="15920" max="15920" width="6.28515625" style="63" customWidth="1"/>
    <col min="15921" max="15924" width="4.7109375" style="63" customWidth="1"/>
    <col min="15925" max="15925" width="8.7109375" style="63" customWidth="1"/>
    <col min="15926" max="16128" width="9.140625" style="63"/>
    <col min="16129" max="16129" width="4" style="63" customWidth="1"/>
    <col min="16130" max="16130" width="29.5703125" style="63" customWidth="1"/>
    <col min="16131" max="16131" width="16.5703125" style="63" customWidth="1"/>
    <col min="16132" max="16132" width="27.7109375" style="63" customWidth="1"/>
    <col min="16133" max="16133" width="4" style="63" customWidth="1"/>
    <col min="16134" max="16164" width="4.7109375" style="63" customWidth="1"/>
    <col min="16165" max="16165" width="8.5703125" style="63" customWidth="1"/>
    <col min="16166" max="16167" width="4.7109375" style="63" customWidth="1"/>
    <col min="16168" max="16168" width="9.42578125" style="63" customWidth="1"/>
    <col min="16169" max="16169" width="6.140625" style="63" customWidth="1"/>
    <col min="16170" max="16170" width="6.28515625" style="63" customWidth="1"/>
    <col min="16171" max="16173" width="4.7109375" style="63" customWidth="1"/>
    <col min="16174" max="16174" width="4.85546875" style="63" customWidth="1"/>
    <col min="16175" max="16175" width="7" style="63" customWidth="1"/>
    <col min="16176" max="16176" width="6.28515625" style="63" customWidth="1"/>
    <col min="16177" max="16180" width="4.7109375" style="63" customWidth="1"/>
    <col min="16181" max="16181" width="8.7109375" style="63" customWidth="1"/>
    <col min="16182" max="16384" width="9.140625" style="63"/>
  </cols>
  <sheetData>
    <row r="1" spans="1:53" ht="12.75" customHeight="1" x14ac:dyDescent="0.2">
      <c r="A1" s="243" t="s">
        <v>16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AE1" s="244" t="s">
        <v>17</v>
      </c>
      <c r="AF1" s="245"/>
      <c r="AG1" s="245"/>
      <c r="AH1" s="245"/>
      <c r="AI1" s="245"/>
      <c r="AJ1" s="246"/>
      <c r="AL1" s="247" t="s">
        <v>18</v>
      </c>
      <c r="AM1" s="248"/>
      <c r="AN1" s="249"/>
      <c r="AO1" s="247" t="s">
        <v>19</v>
      </c>
      <c r="AP1" s="248"/>
      <c r="AQ1" s="249"/>
    </row>
    <row r="2" spans="1:53" ht="12.75" customHeight="1" x14ac:dyDescent="0.2">
      <c r="D2" s="135"/>
      <c r="E2" s="142"/>
      <c r="AE2" s="244" t="s">
        <v>21</v>
      </c>
      <c r="AF2" s="245"/>
      <c r="AG2" s="246"/>
      <c r="AH2" s="253" t="s">
        <v>22</v>
      </c>
      <c r="AI2" s="254"/>
      <c r="AJ2" s="255"/>
      <c r="AL2" s="250"/>
      <c r="AM2" s="251"/>
      <c r="AN2" s="252"/>
      <c r="AO2" s="250"/>
      <c r="AP2" s="251"/>
      <c r="AQ2" s="252"/>
    </row>
    <row r="3" spans="1:53" ht="13.5" customHeight="1" x14ac:dyDescent="0.2">
      <c r="A3" s="239" t="s">
        <v>23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71"/>
      <c r="Q3" s="71"/>
      <c r="R3" s="71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260">
        <v>43497</v>
      </c>
      <c r="AF3" s="261"/>
      <c r="AG3" s="262"/>
      <c r="AH3" s="260">
        <v>43524</v>
      </c>
      <c r="AI3" s="261"/>
      <c r="AJ3" s="262"/>
      <c r="AK3" s="68"/>
      <c r="AL3" s="263"/>
      <c r="AM3" s="264"/>
      <c r="AN3" s="265"/>
      <c r="AO3" s="266">
        <f ca="1">TODAY()</f>
        <v>43522</v>
      </c>
      <c r="AP3" s="267"/>
      <c r="AQ3" s="268"/>
    </row>
    <row r="4" spans="1:53" ht="16.5" customHeight="1" x14ac:dyDescent="0.2">
      <c r="A4" s="68"/>
      <c r="B4" s="73"/>
      <c r="C4" s="74"/>
      <c r="D4" s="68"/>
      <c r="E4" s="143"/>
      <c r="F4" s="68"/>
      <c r="G4" s="68"/>
      <c r="H4" s="68"/>
      <c r="I4" s="270" t="s">
        <v>24</v>
      </c>
      <c r="J4" s="270"/>
      <c r="K4" s="270"/>
      <c r="L4" s="270"/>
      <c r="M4" s="270"/>
      <c r="N4" s="270"/>
      <c r="O4" s="270"/>
      <c r="P4" s="270"/>
      <c r="Q4" s="270"/>
      <c r="R4" s="270"/>
      <c r="S4" s="270"/>
      <c r="T4" s="270"/>
      <c r="U4" s="270"/>
      <c r="V4" s="123"/>
      <c r="W4" s="123"/>
      <c r="X4" s="123"/>
      <c r="Y4" s="123"/>
      <c r="Z4" s="123"/>
      <c r="AA4" s="123"/>
      <c r="AB4" s="123"/>
      <c r="AC4" s="123"/>
      <c r="AD4" s="123"/>
      <c r="AE4" s="76"/>
      <c r="AF4" s="76"/>
      <c r="AG4" s="76"/>
      <c r="AH4" s="76"/>
      <c r="AI4" s="76"/>
      <c r="AJ4" s="76"/>
      <c r="AK4" s="76"/>
      <c r="AQ4" s="77"/>
      <c r="AR4" s="77"/>
      <c r="AS4" s="77"/>
      <c r="AT4" s="77"/>
      <c r="AU4" s="77"/>
      <c r="AV4" s="77"/>
      <c r="AW4" s="77"/>
      <c r="AX4" s="77"/>
      <c r="AY4" s="77"/>
      <c r="AZ4" s="77"/>
    </row>
    <row r="5" spans="1:53" ht="18" customHeight="1" thickBot="1" x14ac:dyDescent="0.25">
      <c r="A5" s="68"/>
      <c r="B5" s="68"/>
      <c r="C5" s="69"/>
      <c r="D5" s="68"/>
      <c r="E5" s="143"/>
      <c r="F5" s="73"/>
      <c r="G5" s="73"/>
      <c r="H5" s="271" t="s">
        <v>25</v>
      </c>
      <c r="I5" s="271"/>
      <c r="J5" s="271"/>
      <c r="K5" s="271"/>
      <c r="L5" s="271"/>
      <c r="M5" s="271"/>
      <c r="N5" s="271"/>
      <c r="O5" s="271"/>
      <c r="P5" s="271"/>
      <c r="Q5" s="271"/>
      <c r="R5" s="272" t="s">
        <v>26</v>
      </c>
      <c r="S5" s="272"/>
      <c r="T5" s="272"/>
      <c r="U5" s="272"/>
      <c r="V5" s="272"/>
      <c r="W5" s="272"/>
      <c r="X5" s="272"/>
      <c r="Y5" s="272"/>
      <c r="Z5" s="272"/>
      <c r="AA5" s="272"/>
      <c r="AB5" s="272"/>
      <c r="AC5" s="272"/>
      <c r="AD5" s="272"/>
      <c r="AE5" s="272"/>
      <c r="AF5" s="272"/>
      <c r="AG5" s="272"/>
      <c r="AH5" s="272"/>
      <c r="AI5" s="272"/>
      <c r="AJ5" s="272"/>
      <c r="AK5" s="272"/>
      <c r="AL5" s="76"/>
      <c r="AM5" s="76"/>
      <c r="AN5" s="76"/>
      <c r="AO5" s="76"/>
      <c r="AP5" s="76"/>
      <c r="AQ5" s="77"/>
      <c r="AR5" s="77"/>
      <c r="AS5" s="77"/>
      <c r="AT5" s="77"/>
      <c r="AU5" s="77"/>
      <c r="AV5" s="77"/>
      <c r="AW5" s="77"/>
      <c r="AX5" s="77"/>
      <c r="AY5" s="77"/>
      <c r="AZ5" s="77"/>
    </row>
    <row r="6" spans="1:53" s="78" customFormat="1" ht="19.5" customHeight="1" thickBot="1" x14ac:dyDescent="0.25">
      <c r="A6" s="273" t="s">
        <v>27</v>
      </c>
      <c r="B6" s="344" t="s">
        <v>28</v>
      </c>
      <c r="C6" s="285" t="s">
        <v>29</v>
      </c>
      <c r="D6" s="273" t="s">
        <v>30</v>
      </c>
      <c r="E6" s="346" t="s">
        <v>4</v>
      </c>
      <c r="F6" s="289" t="s">
        <v>32</v>
      </c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  <c r="Z6" s="289"/>
      <c r="AA6" s="289"/>
      <c r="AB6" s="289"/>
      <c r="AC6" s="289"/>
      <c r="AD6" s="289"/>
      <c r="AE6" s="289"/>
      <c r="AF6" s="289"/>
      <c r="AG6" s="289"/>
      <c r="AH6" s="289"/>
      <c r="AI6" s="289"/>
      <c r="AJ6" s="289"/>
      <c r="AK6" s="290" t="s">
        <v>33</v>
      </c>
      <c r="AL6" s="281" t="s">
        <v>34</v>
      </c>
      <c r="AM6" s="258" t="s">
        <v>86</v>
      </c>
      <c r="AN6" s="283" t="s">
        <v>36</v>
      </c>
      <c r="AO6" s="258" t="s">
        <v>37</v>
      </c>
      <c r="AP6" s="256" t="s">
        <v>38</v>
      </c>
      <c r="AQ6" s="258" t="s">
        <v>39</v>
      </c>
      <c r="AR6" s="256" t="s">
        <v>40</v>
      </c>
      <c r="AS6" s="256" t="s">
        <v>41</v>
      </c>
      <c r="AT6" s="256" t="s">
        <v>42</v>
      </c>
      <c r="AU6" s="256" t="s">
        <v>43</v>
      </c>
      <c r="AV6" s="256" t="s">
        <v>44</v>
      </c>
      <c r="AW6" s="256" t="s">
        <v>45</v>
      </c>
      <c r="AX6" s="256" t="s">
        <v>46</v>
      </c>
      <c r="AY6" s="256" t="s">
        <v>47</v>
      </c>
      <c r="AZ6" s="256" t="s">
        <v>48</v>
      </c>
      <c r="BA6" s="313" t="s">
        <v>49</v>
      </c>
    </row>
    <row r="7" spans="1:53" s="78" customFormat="1" ht="105.75" customHeight="1" thickBot="1" x14ac:dyDescent="0.25">
      <c r="A7" s="274"/>
      <c r="B7" s="345"/>
      <c r="C7" s="286"/>
      <c r="D7" s="274"/>
      <c r="E7" s="347"/>
      <c r="F7" s="79">
        <v>1</v>
      </c>
      <c r="G7" s="80">
        <v>2</v>
      </c>
      <c r="H7" s="80">
        <v>3</v>
      </c>
      <c r="I7" s="80">
        <v>4</v>
      </c>
      <c r="J7" s="80">
        <v>5</v>
      </c>
      <c r="K7" s="80">
        <v>6</v>
      </c>
      <c r="L7" s="80">
        <v>7</v>
      </c>
      <c r="M7" s="80">
        <v>8</v>
      </c>
      <c r="N7" s="80">
        <v>9</v>
      </c>
      <c r="O7" s="80">
        <v>10</v>
      </c>
      <c r="P7" s="80">
        <v>11</v>
      </c>
      <c r="Q7" s="80">
        <v>12</v>
      </c>
      <c r="R7" s="80">
        <v>13</v>
      </c>
      <c r="S7" s="80">
        <v>14</v>
      </c>
      <c r="T7" s="80">
        <v>15</v>
      </c>
      <c r="U7" s="80">
        <v>16</v>
      </c>
      <c r="V7" s="80">
        <v>17</v>
      </c>
      <c r="W7" s="80">
        <v>18</v>
      </c>
      <c r="X7" s="80">
        <v>19</v>
      </c>
      <c r="Y7" s="80">
        <v>20</v>
      </c>
      <c r="Z7" s="80">
        <v>21</v>
      </c>
      <c r="AA7" s="80">
        <v>22</v>
      </c>
      <c r="AB7" s="80">
        <v>23</v>
      </c>
      <c r="AC7" s="80">
        <v>24</v>
      </c>
      <c r="AD7" s="80">
        <v>25</v>
      </c>
      <c r="AE7" s="80">
        <v>26</v>
      </c>
      <c r="AF7" s="80">
        <v>27</v>
      </c>
      <c r="AG7" s="80">
        <v>28</v>
      </c>
      <c r="AH7" s="80"/>
      <c r="AI7" s="80"/>
      <c r="AJ7" s="81"/>
      <c r="AK7" s="291"/>
      <c r="AL7" s="282"/>
      <c r="AM7" s="259"/>
      <c r="AN7" s="284"/>
      <c r="AO7" s="259"/>
      <c r="AP7" s="257"/>
      <c r="AQ7" s="259"/>
      <c r="AR7" s="257"/>
      <c r="AS7" s="257"/>
      <c r="AT7" s="257"/>
      <c r="AU7" s="257"/>
      <c r="AV7" s="257"/>
      <c r="AW7" s="257"/>
      <c r="AX7" s="257"/>
      <c r="AY7" s="257"/>
      <c r="AZ7" s="257"/>
      <c r="BA7" s="314"/>
    </row>
    <row r="8" spans="1:53" s="78" customFormat="1" ht="39" customHeight="1" thickBot="1" x14ac:dyDescent="0.25">
      <c r="A8" s="82"/>
      <c r="B8" s="83"/>
      <c r="C8" s="141"/>
      <c r="D8" s="83"/>
      <c r="E8" s="144"/>
      <c r="F8" s="85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7"/>
      <c r="AK8" s="88" t="s">
        <v>10</v>
      </c>
      <c r="AL8" s="89" t="s">
        <v>50</v>
      </c>
      <c r="AM8" s="89" t="s">
        <v>51</v>
      </c>
      <c r="AN8" s="90" t="s">
        <v>51</v>
      </c>
      <c r="AO8" s="89"/>
      <c r="AP8" s="89" t="s">
        <v>11</v>
      </c>
      <c r="AQ8" s="89" t="s">
        <v>52</v>
      </c>
      <c r="AR8" s="89" t="s">
        <v>53</v>
      </c>
      <c r="AS8" s="89" t="s">
        <v>54</v>
      </c>
      <c r="AT8" s="89" t="s">
        <v>55</v>
      </c>
      <c r="AU8" s="89" t="s">
        <v>56</v>
      </c>
      <c r="AV8" s="89" t="s">
        <v>57</v>
      </c>
      <c r="AW8" s="89" t="s">
        <v>58</v>
      </c>
      <c r="AX8" s="89" t="s">
        <v>59</v>
      </c>
      <c r="AY8" s="89" t="s">
        <v>497</v>
      </c>
      <c r="AZ8" s="89" t="s">
        <v>60</v>
      </c>
      <c r="BA8" s="91" t="s">
        <v>61</v>
      </c>
    </row>
    <row r="9" spans="1:53" ht="15" customHeight="1" x14ac:dyDescent="0.2">
      <c r="A9" s="292">
        <v>1</v>
      </c>
      <c r="B9" s="295" t="str">
        <f>IFERROR(VLOOKUP($C9,Списки!$A$1:$C$4003,2,0),"")</f>
        <v/>
      </c>
      <c r="C9" s="365"/>
      <c r="D9" s="324" t="str">
        <f>IFERROR(VLOOKUP($C9,Списки!$A$1:$C$4003,3,0),"")</f>
        <v/>
      </c>
      <c r="E9" s="150"/>
      <c r="F9" s="92" t="str">
        <f>VLOOKUP(F$7,Графік!$M$5:$P$35,3,0)</f>
        <v>Р</v>
      </c>
      <c r="G9" s="124" t="str">
        <f>VLOOKUP(G$7,Графік!$M$5:$P$35,3,0)</f>
        <v>ВВ</v>
      </c>
      <c r="H9" s="124" t="str">
        <f>VLOOKUP(H$7,Графік!$M$5:$P$35,3,0)</f>
        <v>ВВ</v>
      </c>
      <c r="I9" s="124" t="str">
        <f>VLOOKUP(I$7,Графік!$M$5:$P$35,3,0)</f>
        <v>Р</v>
      </c>
      <c r="J9" s="124" t="str">
        <f>VLOOKUP(J$7,Графік!$M$5:$P$35,3,0)</f>
        <v>Р</v>
      </c>
      <c r="K9" s="124" t="str">
        <f>VLOOKUP(K$7,Графік!$M$5:$P$35,3,0)</f>
        <v>Р</v>
      </c>
      <c r="L9" s="124" t="str">
        <f>VLOOKUP(L$7,Графік!$M$5:$P$35,3,0)</f>
        <v>Р</v>
      </c>
      <c r="M9" s="124" t="str">
        <f>VLOOKUP(M$7,Графік!$M$5:$P$35,3,0)</f>
        <v>Р</v>
      </c>
      <c r="N9" s="124" t="str">
        <f>VLOOKUP(N$7,Графік!$M$5:$P$35,3,0)</f>
        <v>ВВ</v>
      </c>
      <c r="O9" s="124" t="str">
        <f>VLOOKUP(O$7,Графік!$M$5:$P$35,3,0)</f>
        <v>ВВ</v>
      </c>
      <c r="P9" s="124" t="str">
        <f>VLOOKUP(P$7,Графік!$M$5:$P$35,3,0)</f>
        <v>Р</v>
      </c>
      <c r="Q9" s="124" t="str">
        <f>VLOOKUP(Q$7,Графік!$M$5:$P$35,3,0)</f>
        <v>Р</v>
      </c>
      <c r="R9" s="124" t="str">
        <f>VLOOKUP(R$7,Графік!$M$5:$P$35,3,0)</f>
        <v>Р</v>
      </c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5"/>
      <c r="AK9" s="275">
        <f ca="1">SUMIF($F9:$AJ12,"Р",$F10:$AJ10)</f>
        <v>72</v>
      </c>
      <c r="AL9" s="278">
        <f ca="1">SUMIF($F11:$AJ12,"НУ",$F12:$AJ12)</f>
        <v>0</v>
      </c>
      <c r="AM9" s="304">
        <f ca="1">SUMIF(F9:AJ12,"РВ",F10:AJ10)</f>
        <v>0</v>
      </c>
      <c r="AN9" s="307">
        <f ca="1">AK9+AL9+AM9</f>
        <v>72</v>
      </c>
      <c r="AO9" s="310">
        <f>COUNTIF($F9:$AJ12,"=Р")</f>
        <v>9</v>
      </c>
      <c r="AP9" s="310">
        <f>COUNTIF($F9:$AJ12,"=ВВ")</f>
        <v>4</v>
      </c>
      <c r="AQ9" s="310">
        <f>COUNTIF($F9:$AJ12,"=В")</f>
        <v>0</v>
      </c>
      <c r="AR9" s="240">
        <f>COUNTIF($F9:$AJ12,"=НА")</f>
        <v>0</v>
      </c>
      <c r="AS9" s="240">
        <f>COUNTIF(F9:AJ12,"=ТН")</f>
        <v>0</v>
      </c>
      <c r="AT9" s="240">
        <f>COUNTIF($F9:$AJ12,"=ВД")</f>
        <v>0</v>
      </c>
      <c r="AU9" s="240">
        <f>COUNTIF($F9:$AJ12,"=ВП")</f>
        <v>0</v>
      </c>
      <c r="AV9" s="240">
        <f>COUNTIF($F9:$AJ12,"=ДД")</f>
        <v>0</v>
      </c>
      <c r="AW9" s="240">
        <f>COUNTIF($F9:$AJ12,"=П")</f>
        <v>0</v>
      </c>
      <c r="AX9" s="240">
        <f>COUNTIF($F9:$AJ12,"=ПР")</f>
        <v>0</v>
      </c>
      <c r="AY9" s="315">
        <f>COUNTIF($F9:$AJ12,"=І")</f>
        <v>0</v>
      </c>
      <c r="AZ9" s="315">
        <f>COUNTIF($F9:$AJ12,"=НЗ")</f>
        <v>0</v>
      </c>
      <c r="BA9" s="318" t="str">
        <f>IF(C9&gt;1,Графік!$P$36,"")</f>
        <v/>
      </c>
    </row>
    <row r="10" spans="1:53" s="99" customFormat="1" ht="15" customHeight="1" x14ac:dyDescent="0.2">
      <c r="A10" s="293"/>
      <c r="B10" s="296"/>
      <c r="C10" s="299"/>
      <c r="D10" s="325"/>
      <c r="E10" s="151"/>
      <c r="F10" s="96">
        <f t="shared" ref="F10:R10" si="0">IF(F9="Р",8,"")</f>
        <v>8</v>
      </c>
      <c r="G10" s="97" t="str">
        <f t="shared" si="0"/>
        <v/>
      </c>
      <c r="H10" s="97" t="str">
        <f t="shared" si="0"/>
        <v/>
      </c>
      <c r="I10" s="97">
        <f t="shared" si="0"/>
        <v>8</v>
      </c>
      <c r="J10" s="97">
        <f t="shared" si="0"/>
        <v>8</v>
      </c>
      <c r="K10" s="97">
        <f t="shared" si="0"/>
        <v>8</v>
      </c>
      <c r="L10" s="97">
        <f t="shared" si="0"/>
        <v>8</v>
      </c>
      <c r="M10" s="97">
        <f t="shared" si="0"/>
        <v>8</v>
      </c>
      <c r="N10" s="97" t="str">
        <f t="shared" si="0"/>
        <v/>
      </c>
      <c r="O10" s="97" t="str">
        <f t="shared" si="0"/>
        <v/>
      </c>
      <c r="P10" s="97">
        <f t="shared" si="0"/>
        <v>8</v>
      </c>
      <c r="Q10" s="97">
        <f t="shared" si="0"/>
        <v>8</v>
      </c>
      <c r="R10" s="97">
        <f t="shared" si="0"/>
        <v>8</v>
      </c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8"/>
      <c r="AK10" s="276"/>
      <c r="AL10" s="279"/>
      <c r="AM10" s="305"/>
      <c r="AN10" s="308"/>
      <c r="AO10" s="311"/>
      <c r="AP10" s="311"/>
      <c r="AQ10" s="311"/>
      <c r="AR10" s="241"/>
      <c r="AS10" s="241"/>
      <c r="AT10" s="241"/>
      <c r="AU10" s="241"/>
      <c r="AV10" s="241"/>
      <c r="AW10" s="241"/>
      <c r="AX10" s="241"/>
      <c r="AY10" s="316"/>
      <c r="AZ10" s="316"/>
      <c r="BA10" s="319"/>
    </row>
    <row r="11" spans="1:53" ht="15" customHeight="1" x14ac:dyDescent="0.2">
      <c r="A11" s="293"/>
      <c r="B11" s="296"/>
      <c r="C11" s="299"/>
      <c r="D11" s="325"/>
      <c r="E11" s="151"/>
      <c r="F11" s="100" t="str">
        <f t="shared" ref="F11:R11" si="1">IF(F12&gt;0,"НУ","")</f>
        <v/>
      </c>
      <c r="G11" s="101" t="str">
        <f t="shared" si="1"/>
        <v/>
      </c>
      <c r="H11" s="101" t="str">
        <f t="shared" si="1"/>
        <v/>
      </c>
      <c r="I11" s="101" t="str">
        <f t="shared" si="1"/>
        <v/>
      </c>
      <c r="J11" s="101" t="str">
        <f t="shared" si="1"/>
        <v/>
      </c>
      <c r="K11" s="101" t="str">
        <f t="shared" si="1"/>
        <v/>
      </c>
      <c r="L11" s="101" t="str">
        <f t="shared" si="1"/>
        <v/>
      </c>
      <c r="M11" s="101" t="str">
        <f t="shared" si="1"/>
        <v/>
      </c>
      <c r="N11" s="101" t="str">
        <f t="shared" si="1"/>
        <v/>
      </c>
      <c r="O11" s="101" t="str">
        <f t="shared" si="1"/>
        <v/>
      </c>
      <c r="P11" s="101" t="str">
        <f t="shared" si="1"/>
        <v/>
      </c>
      <c r="Q11" s="101" t="str">
        <f t="shared" si="1"/>
        <v/>
      </c>
      <c r="R11" s="101" t="str">
        <f t="shared" si="1"/>
        <v/>
      </c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 t="str">
        <f t="shared" ref="AH11:AJ11" si="2">IF(AH12&gt;0,"НУ","")</f>
        <v/>
      </c>
      <c r="AI11" s="101" t="str">
        <f t="shared" si="2"/>
        <v/>
      </c>
      <c r="AJ11" s="130" t="str">
        <f t="shared" si="2"/>
        <v/>
      </c>
      <c r="AK11" s="276"/>
      <c r="AL11" s="279"/>
      <c r="AM11" s="305"/>
      <c r="AN11" s="308"/>
      <c r="AO11" s="311"/>
      <c r="AP11" s="311"/>
      <c r="AQ11" s="311"/>
      <c r="AR11" s="241"/>
      <c r="AS11" s="241"/>
      <c r="AT11" s="241"/>
      <c r="AU11" s="241"/>
      <c r="AV11" s="241"/>
      <c r="AW11" s="241"/>
      <c r="AX11" s="241"/>
      <c r="AY11" s="316"/>
      <c r="AZ11" s="316"/>
      <c r="BA11" s="319"/>
    </row>
    <row r="12" spans="1:53" s="99" customFormat="1" ht="15" customHeight="1" thickBot="1" x14ac:dyDescent="0.25">
      <c r="A12" s="294"/>
      <c r="B12" s="297"/>
      <c r="C12" s="300"/>
      <c r="D12" s="326"/>
      <c r="E12" s="152"/>
      <c r="F12" s="105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7"/>
      <c r="AK12" s="277"/>
      <c r="AL12" s="280"/>
      <c r="AM12" s="306"/>
      <c r="AN12" s="309"/>
      <c r="AO12" s="312"/>
      <c r="AP12" s="312"/>
      <c r="AQ12" s="312"/>
      <c r="AR12" s="242"/>
      <c r="AS12" s="242"/>
      <c r="AT12" s="242"/>
      <c r="AU12" s="242"/>
      <c r="AV12" s="242"/>
      <c r="AW12" s="242"/>
      <c r="AX12" s="242"/>
      <c r="AY12" s="317"/>
      <c r="AZ12" s="317"/>
      <c r="BA12" s="320"/>
    </row>
    <row r="13" spans="1:53" ht="15" customHeight="1" x14ac:dyDescent="0.2">
      <c r="A13" s="292">
        <v>2</v>
      </c>
      <c r="B13" s="295" t="str">
        <f>IFERROR(VLOOKUP($C13,Списки!$A$1:$C$4003,2,0),"")</f>
        <v/>
      </c>
      <c r="C13" s="365"/>
      <c r="D13" s="324" t="str">
        <f>IFERROR(VLOOKUP($C13,Списки!$A$1:$C$4003,3,0),"")</f>
        <v/>
      </c>
      <c r="E13" s="145"/>
      <c r="F13" s="92" t="str">
        <f>VLOOKUP(F$7,Графік!$M$5:$P$35,3,0)</f>
        <v>Р</v>
      </c>
      <c r="G13" s="124" t="str">
        <f>VLOOKUP(G$7,Графік!$M$5:$P$35,3,0)</f>
        <v>ВВ</v>
      </c>
      <c r="H13" s="124" t="str">
        <f>VLOOKUP(H$7,Графік!$M$5:$P$35,3,0)</f>
        <v>ВВ</v>
      </c>
      <c r="I13" s="124" t="str">
        <f>VLOOKUP(I$7,Графік!$M$5:$P$35,3,0)</f>
        <v>Р</v>
      </c>
      <c r="J13" s="124" t="str">
        <f>VLOOKUP(J$7,Графік!$M$5:$P$35,3,0)</f>
        <v>Р</v>
      </c>
      <c r="K13" s="124" t="str">
        <f>VLOOKUP(K$7,Графік!$M$5:$P$35,3,0)</f>
        <v>Р</v>
      </c>
      <c r="L13" s="124" t="str">
        <f>VLOOKUP(L$7,Графік!$M$5:$P$35,3,0)</f>
        <v>Р</v>
      </c>
      <c r="M13" s="124" t="str">
        <f>VLOOKUP(M$7,Графік!$M$5:$P$35,3,0)</f>
        <v>Р</v>
      </c>
      <c r="N13" s="124" t="str">
        <f>VLOOKUP(N$7,Графік!$M$5:$P$35,3,0)</f>
        <v>ВВ</v>
      </c>
      <c r="O13" s="124" t="str">
        <f>VLOOKUP(O$7,Графік!$M$5:$P$35,3,0)</f>
        <v>ВВ</v>
      </c>
      <c r="P13" s="124" t="str">
        <f>VLOOKUP(P$7,Графік!$M$5:$P$35,3,0)</f>
        <v>Р</v>
      </c>
      <c r="Q13" s="124" t="str">
        <f>VLOOKUP(Q$7,Графік!$M$5:$P$35,3,0)</f>
        <v>Р</v>
      </c>
      <c r="R13" s="124" t="str">
        <f>VLOOKUP(R$7,Графік!$M$5:$P$35,3,0)</f>
        <v>Р</v>
      </c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5"/>
      <c r="AK13" s="321">
        <f ca="1">SUMIF($F13:$AJ16,"Р",$F14:$AJ14)</f>
        <v>72</v>
      </c>
      <c r="AL13" s="279">
        <f ca="1">SUMIF($F15:$AJ16,"НУ",$F16:$AJ16)</f>
        <v>0</v>
      </c>
      <c r="AM13" s="305">
        <f ca="1">SUMIF(F13:AJ16,"РВ",F14:AJ14)</f>
        <v>0</v>
      </c>
      <c r="AN13" s="308">
        <f ca="1">AK13+AL13+AM13</f>
        <v>72</v>
      </c>
      <c r="AO13" s="310">
        <f t="shared" ref="AO13" si="3">COUNTIF($F13:$AJ16,"=Р")</f>
        <v>9</v>
      </c>
      <c r="AP13" s="311">
        <f>COUNTIF($F13:$AJ16,"=ВВ")</f>
        <v>4</v>
      </c>
      <c r="AQ13" s="311">
        <f>COUNTIF($F13:$AJ16,"=В")</f>
        <v>0</v>
      </c>
      <c r="AR13" s="241">
        <f>COUNTIF($F13:$AJ16,"=НА")</f>
        <v>0</v>
      </c>
      <c r="AS13" s="241">
        <f>COUNTIF(F13:AJ16,"=ТН")</f>
        <v>0</v>
      </c>
      <c r="AT13" s="241">
        <f>COUNTIF($F13:$AJ16,"=ВД")</f>
        <v>0</v>
      </c>
      <c r="AU13" s="241">
        <f>COUNTIF($F13:$AJ16,"=ВП")</f>
        <v>0</v>
      </c>
      <c r="AV13" s="241">
        <f>COUNTIF($F13:$AJ16,"=ДД")</f>
        <v>0</v>
      </c>
      <c r="AW13" s="241">
        <f>COUNTIF($F13:$AJ16,"=П")</f>
        <v>0</v>
      </c>
      <c r="AX13" s="241">
        <f>COUNTIF($F13:$AJ16,"=ПР")</f>
        <v>0</v>
      </c>
      <c r="AY13" s="316">
        <f>COUNTIF($F13:$AJ16,"=І")</f>
        <v>0</v>
      </c>
      <c r="AZ13" s="316">
        <f>COUNTIF($F13:$AJ16,"=НЗ")</f>
        <v>0</v>
      </c>
      <c r="BA13" s="318" t="str">
        <f>IF(C13&gt;1,Графік!$P$36,"")</f>
        <v/>
      </c>
    </row>
    <row r="14" spans="1:53" ht="15" customHeight="1" x14ac:dyDescent="0.2">
      <c r="A14" s="293"/>
      <c r="B14" s="296"/>
      <c r="C14" s="299"/>
      <c r="D14" s="325"/>
      <c r="E14" s="146"/>
      <c r="F14" s="96">
        <f t="shared" ref="F14:R14" si="4">IF(F13="Р",8,"")</f>
        <v>8</v>
      </c>
      <c r="G14" s="97" t="str">
        <f t="shared" si="4"/>
        <v/>
      </c>
      <c r="H14" s="97" t="str">
        <f t="shared" si="4"/>
        <v/>
      </c>
      <c r="I14" s="97">
        <f t="shared" si="4"/>
        <v>8</v>
      </c>
      <c r="J14" s="97">
        <f t="shared" si="4"/>
        <v>8</v>
      </c>
      <c r="K14" s="97">
        <f t="shared" si="4"/>
        <v>8</v>
      </c>
      <c r="L14" s="97">
        <f t="shared" si="4"/>
        <v>8</v>
      </c>
      <c r="M14" s="97">
        <f t="shared" si="4"/>
        <v>8</v>
      </c>
      <c r="N14" s="97" t="str">
        <f t="shared" si="4"/>
        <v/>
      </c>
      <c r="O14" s="97" t="str">
        <f t="shared" si="4"/>
        <v/>
      </c>
      <c r="P14" s="97">
        <f t="shared" si="4"/>
        <v>8</v>
      </c>
      <c r="Q14" s="97">
        <f t="shared" si="4"/>
        <v>8</v>
      </c>
      <c r="R14" s="97">
        <f t="shared" si="4"/>
        <v>8</v>
      </c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8"/>
      <c r="AK14" s="321"/>
      <c r="AL14" s="279"/>
      <c r="AM14" s="305"/>
      <c r="AN14" s="308"/>
      <c r="AO14" s="311"/>
      <c r="AP14" s="311"/>
      <c r="AQ14" s="311"/>
      <c r="AR14" s="241"/>
      <c r="AS14" s="241"/>
      <c r="AT14" s="241"/>
      <c r="AU14" s="241"/>
      <c r="AV14" s="241"/>
      <c r="AW14" s="241"/>
      <c r="AX14" s="241"/>
      <c r="AY14" s="316"/>
      <c r="AZ14" s="316"/>
      <c r="BA14" s="319"/>
    </row>
    <row r="15" spans="1:53" ht="15" customHeight="1" x14ac:dyDescent="0.2">
      <c r="A15" s="293"/>
      <c r="B15" s="296"/>
      <c r="C15" s="299"/>
      <c r="D15" s="325"/>
      <c r="E15" s="146"/>
      <c r="F15" s="100" t="str">
        <f t="shared" ref="F15:R15" si="5">IF(F16&gt;0,"НУ","")</f>
        <v/>
      </c>
      <c r="G15" s="101" t="str">
        <f t="shared" si="5"/>
        <v/>
      </c>
      <c r="H15" s="101" t="str">
        <f t="shared" si="5"/>
        <v/>
      </c>
      <c r="I15" s="101" t="str">
        <f t="shared" si="5"/>
        <v/>
      </c>
      <c r="J15" s="101" t="str">
        <f t="shared" si="5"/>
        <v/>
      </c>
      <c r="K15" s="101" t="str">
        <f t="shared" si="5"/>
        <v/>
      </c>
      <c r="L15" s="101" t="str">
        <f t="shared" si="5"/>
        <v/>
      </c>
      <c r="M15" s="101" t="str">
        <f t="shared" si="5"/>
        <v/>
      </c>
      <c r="N15" s="101" t="str">
        <f t="shared" si="5"/>
        <v/>
      </c>
      <c r="O15" s="101" t="str">
        <f t="shared" si="5"/>
        <v/>
      </c>
      <c r="P15" s="101" t="str">
        <f t="shared" si="5"/>
        <v/>
      </c>
      <c r="Q15" s="101" t="str">
        <f t="shared" si="5"/>
        <v/>
      </c>
      <c r="R15" s="101" t="str">
        <f t="shared" si="5"/>
        <v/>
      </c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 t="str">
        <f t="shared" ref="AH15:AJ75" si="6">IF(AH16&gt;0,"НУ","")</f>
        <v/>
      </c>
      <c r="AI15" s="101" t="str">
        <f t="shared" si="6"/>
        <v/>
      </c>
      <c r="AJ15" s="130" t="str">
        <f t="shared" si="6"/>
        <v/>
      </c>
      <c r="AK15" s="321"/>
      <c r="AL15" s="279"/>
      <c r="AM15" s="305"/>
      <c r="AN15" s="308"/>
      <c r="AO15" s="311"/>
      <c r="AP15" s="311"/>
      <c r="AQ15" s="311"/>
      <c r="AR15" s="241"/>
      <c r="AS15" s="241"/>
      <c r="AT15" s="241"/>
      <c r="AU15" s="241"/>
      <c r="AV15" s="241"/>
      <c r="AW15" s="241"/>
      <c r="AX15" s="241"/>
      <c r="AY15" s="316"/>
      <c r="AZ15" s="316"/>
      <c r="BA15" s="319"/>
    </row>
    <row r="16" spans="1:53" ht="15" customHeight="1" thickBot="1" x14ac:dyDescent="0.25">
      <c r="A16" s="294"/>
      <c r="B16" s="297"/>
      <c r="C16" s="300"/>
      <c r="D16" s="326"/>
      <c r="E16" s="147"/>
      <c r="F16" s="105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7"/>
      <c r="AK16" s="322"/>
      <c r="AL16" s="280"/>
      <c r="AM16" s="306"/>
      <c r="AN16" s="309"/>
      <c r="AO16" s="312"/>
      <c r="AP16" s="312"/>
      <c r="AQ16" s="312"/>
      <c r="AR16" s="242"/>
      <c r="AS16" s="242"/>
      <c r="AT16" s="242"/>
      <c r="AU16" s="242"/>
      <c r="AV16" s="242"/>
      <c r="AW16" s="242"/>
      <c r="AX16" s="242"/>
      <c r="AY16" s="317"/>
      <c r="AZ16" s="317"/>
      <c r="BA16" s="320"/>
    </row>
    <row r="17" spans="1:53" ht="15" customHeight="1" x14ac:dyDescent="0.2">
      <c r="A17" s="292">
        <v>3</v>
      </c>
      <c r="B17" s="295" t="str">
        <f>IFERROR(VLOOKUP($C17,Списки!$A$1:$C$4003,2,0),"")</f>
        <v/>
      </c>
      <c r="C17" s="365"/>
      <c r="D17" s="324" t="str">
        <f>IFERROR(VLOOKUP($C17,Списки!$A$1:$C$4003,3,0),"")</f>
        <v/>
      </c>
      <c r="E17" s="145"/>
      <c r="F17" s="92" t="str">
        <f>VLOOKUP(F$7,Графік!$M$5:$P$35,3,0)</f>
        <v>Р</v>
      </c>
      <c r="G17" s="124" t="str">
        <f>VLOOKUP(G$7,Графік!$M$5:$P$35,3,0)</f>
        <v>ВВ</v>
      </c>
      <c r="H17" s="124" t="str">
        <f>VLOOKUP(H$7,Графік!$M$5:$P$35,3,0)</f>
        <v>ВВ</v>
      </c>
      <c r="I17" s="124" t="str">
        <f>VLOOKUP(I$7,Графік!$M$5:$P$35,3,0)</f>
        <v>Р</v>
      </c>
      <c r="J17" s="124" t="str">
        <f>VLOOKUP(J$7,Графік!$M$5:$P$35,3,0)</f>
        <v>Р</v>
      </c>
      <c r="K17" s="124" t="str">
        <f>VLOOKUP(K$7,Графік!$M$5:$P$35,3,0)</f>
        <v>Р</v>
      </c>
      <c r="L17" s="124" t="str">
        <f>VLOOKUP(L$7,Графік!$M$5:$P$35,3,0)</f>
        <v>Р</v>
      </c>
      <c r="M17" s="124" t="str">
        <f>VLOOKUP(M$7,Графік!$M$5:$P$35,3,0)</f>
        <v>Р</v>
      </c>
      <c r="N17" s="124" t="str">
        <f>VLOOKUP(N$7,Графік!$M$5:$P$35,3,0)</f>
        <v>ВВ</v>
      </c>
      <c r="O17" s="124" t="str">
        <f>VLOOKUP(O$7,Графік!$M$5:$P$35,3,0)</f>
        <v>ВВ</v>
      </c>
      <c r="P17" s="124" t="str">
        <f>VLOOKUP(P$7,Графік!$M$5:$P$35,3,0)</f>
        <v>Р</v>
      </c>
      <c r="Q17" s="124" t="str">
        <f>VLOOKUP(Q$7,Графік!$M$5:$P$35,3,0)</f>
        <v>Р</v>
      </c>
      <c r="R17" s="124" t="str">
        <f>VLOOKUP(R$7,Графік!$M$5:$P$35,3,0)</f>
        <v>Р</v>
      </c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5"/>
      <c r="AK17" s="321">
        <f ca="1">SUMIF($F17:$AJ20,"Р",$F18:$AJ18)</f>
        <v>72</v>
      </c>
      <c r="AL17" s="279">
        <f ca="1">SUMIF($F19:$AJ20,"НУ",$F20:$AJ20)</f>
        <v>0</v>
      </c>
      <c r="AM17" s="305">
        <f ca="1">SUMIF(F17:AJ20,"РВ",F18:AJ18)</f>
        <v>0</v>
      </c>
      <c r="AN17" s="308">
        <f ca="1">AK17+AL17+AM17</f>
        <v>72</v>
      </c>
      <c r="AO17" s="310">
        <f t="shared" ref="AO17" si="7">COUNTIF($F17:$AJ20,"=Р")</f>
        <v>9</v>
      </c>
      <c r="AP17" s="311">
        <f>COUNTIF($F17:$AJ20,"=ВВ")</f>
        <v>4</v>
      </c>
      <c r="AQ17" s="311">
        <f>COUNTIF($F17:$AJ20,"=В")</f>
        <v>0</v>
      </c>
      <c r="AR17" s="241">
        <f>COUNTIF($F17:$AJ20,"=НА")</f>
        <v>0</v>
      </c>
      <c r="AS17" s="241">
        <f>COUNTIF(F17:AJ20,"=ТН")</f>
        <v>0</v>
      </c>
      <c r="AT17" s="241">
        <f>COUNTIF($F17:$AJ20,"=ВД")</f>
        <v>0</v>
      </c>
      <c r="AU17" s="241">
        <f>COUNTIF($F17:$AJ20,"=ВП")</f>
        <v>0</v>
      </c>
      <c r="AV17" s="241">
        <f>COUNTIF($F17:$AJ20,"=ДД")</f>
        <v>0</v>
      </c>
      <c r="AW17" s="241">
        <f>COUNTIF($F17:$AJ20,"=П")</f>
        <v>0</v>
      </c>
      <c r="AX17" s="241">
        <f>COUNTIF($F17:$AJ20,"=ПР")</f>
        <v>0</v>
      </c>
      <c r="AY17" s="316">
        <f>COUNTIF($F17:$AJ20,"=І")</f>
        <v>0</v>
      </c>
      <c r="AZ17" s="316">
        <f>COUNTIF($F17:$AJ20,"=НЗ")</f>
        <v>0</v>
      </c>
      <c r="BA17" s="318" t="str">
        <f>IF(C17&gt;1,Графік!$P$36,"")</f>
        <v/>
      </c>
    </row>
    <row r="18" spans="1:53" ht="15" customHeight="1" x14ac:dyDescent="0.2">
      <c r="A18" s="293"/>
      <c r="B18" s="296"/>
      <c r="C18" s="299"/>
      <c r="D18" s="325"/>
      <c r="E18" s="146"/>
      <c r="F18" s="96">
        <f t="shared" ref="F18:R18" si="8">IF(F17="Р",8,"")</f>
        <v>8</v>
      </c>
      <c r="G18" s="97" t="str">
        <f t="shared" si="8"/>
        <v/>
      </c>
      <c r="H18" s="97" t="str">
        <f t="shared" si="8"/>
        <v/>
      </c>
      <c r="I18" s="97">
        <f t="shared" si="8"/>
        <v>8</v>
      </c>
      <c r="J18" s="97">
        <f t="shared" si="8"/>
        <v>8</v>
      </c>
      <c r="K18" s="97">
        <f t="shared" si="8"/>
        <v>8</v>
      </c>
      <c r="L18" s="97">
        <f t="shared" si="8"/>
        <v>8</v>
      </c>
      <c r="M18" s="97">
        <f t="shared" si="8"/>
        <v>8</v>
      </c>
      <c r="N18" s="97" t="str">
        <f t="shared" si="8"/>
        <v/>
      </c>
      <c r="O18" s="97" t="str">
        <f t="shared" si="8"/>
        <v/>
      </c>
      <c r="P18" s="97">
        <f t="shared" si="8"/>
        <v>8</v>
      </c>
      <c r="Q18" s="97">
        <f t="shared" si="8"/>
        <v>8</v>
      </c>
      <c r="R18" s="97">
        <f t="shared" si="8"/>
        <v>8</v>
      </c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321"/>
      <c r="AL18" s="279"/>
      <c r="AM18" s="305"/>
      <c r="AN18" s="308"/>
      <c r="AO18" s="311"/>
      <c r="AP18" s="311"/>
      <c r="AQ18" s="311"/>
      <c r="AR18" s="241"/>
      <c r="AS18" s="241"/>
      <c r="AT18" s="241"/>
      <c r="AU18" s="241"/>
      <c r="AV18" s="241"/>
      <c r="AW18" s="241"/>
      <c r="AX18" s="241"/>
      <c r="AY18" s="316"/>
      <c r="AZ18" s="316"/>
      <c r="BA18" s="319"/>
    </row>
    <row r="19" spans="1:53" ht="15" customHeight="1" x14ac:dyDescent="0.2">
      <c r="A19" s="293"/>
      <c r="B19" s="296"/>
      <c r="C19" s="299"/>
      <c r="D19" s="325"/>
      <c r="E19" s="146"/>
      <c r="F19" s="100" t="str">
        <f t="shared" ref="F19:R39" si="9">IF(F20&gt;0,"НУ","")</f>
        <v/>
      </c>
      <c r="G19" s="101" t="str">
        <f t="shared" si="9"/>
        <v/>
      </c>
      <c r="H19" s="101" t="str">
        <f t="shared" si="9"/>
        <v/>
      </c>
      <c r="I19" s="101" t="str">
        <f t="shared" si="9"/>
        <v/>
      </c>
      <c r="J19" s="101" t="str">
        <f t="shared" si="9"/>
        <v/>
      </c>
      <c r="K19" s="101" t="str">
        <f t="shared" si="9"/>
        <v/>
      </c>
      <c r="L19" s="101" t="str">
        <f t="shared" si="9"/>
        <v/>
      </c>
      <c r="M19" s="101" t="str">
        <f t="shared" si="9"/>
        <v/>
      </c>
      <c r="N19" s="101" t="str">
        <f t="shared" si="9"/>
        <v/>
      </c>
      <c r="O19" s="101" t="str">
        <f t="shared" si="9"/>
        <v/>
      </c>
      <c r="P19" s="101" t="str">
        <f t="shared" si="9"/>
        <v/>
      </c>
      <c r="Q19" s="101" t="str">
        <f t="shared" si="9"/>
        <v/>
      </c>
      <c r="R19" s="101" t="str">
        <f t="shared" si="9"/>
        <v/>
      </c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 t="str">
        <f t="shared" si="6"/>
        <v/>
      </c>
      <c r="AI19" s="101" t="str">
        <f t="shared" si="6"/>
        <v/>
      </c>
      <c r="AJ19" s="130" t="str">
        <f t="shared" si="6"/>
        <v/>
      </c>
      <c r="AK19" s="321"/>
      <c r="AL19" s="279"/>
      <c r="AM19" s="305"/>
      <c r="AN19" s="308"/>
      <c r="AO19" s="311"/>
      <c r="AP19" s="311"/>
      <c r="AQ19" s="311"/>
      <c r="AR19" s="241"/>
      <c r="AS19" s="241"/>
      <c r="AT19" s="241"/>
      <c r="AU19" s="241"/>
      <c r="AV19" s="241"/>
      <c r="AW19" s="241"/>
      <c r="AX19" s="241"/>
      <c r="AY19" s="316"/>
      <c r="AZ19" s="316"/>
      <c r="BA19" s="319"/>
    </row>
    <row r="20" spans="1:53" ht="15" customHeight="1" thickBot="1" x14ac:dyDescent="0.25">
      <c r="A20" s="294"/>
      <c r="B20" s="297"/>
      <c r="C20" s="300"/>
      <c r="D20" s="326"/>
      <c r="E20" s="147"/>
      <c r="F20" s="105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7"/>
      <c r="AK20" s="322"/>
      <c r="AL20" s="280"/>
      <c r="AM20" s="306"/>
      <c r="AN20" s="309"/>
      <c r="AO20" s="312"/>
      <c r="AP20" s="312"/>
      <c r="AQ20" s="312"/>
      <c r="AR20" s="242"/>
      <c r="AS20" s="242"/>
      <c r="AT20" s="242"/>
      <c r="AU20" s="242"/>
      <c r="AV20" s="242"/>
      <c r="AW20" s="242"/>
      <c r="AX20" s="242"/>
      <c r="AY20" s="317"/>
      <c r="AZ20" s="317"/>
      <c r="BA20" s="320"/>
    </row>
    <row r="21" spans="1:53" ht="15" customHeight="1" x14ac:dyDescent="0.2">
      <c r="A21" s="292">
        <v>4</v>
      </c>
      <c r="B21" s="295" t="str">
        <f>IFERROR(VLOOKUP($C21,Списки!$A$1:$C$4003,2,0),"")</f>
        <v/>
      </c>
      <c r="C21" s="365"/>
      <c r="D21" s="324" t="str">
        <f>IFERROR(VLOOKUP($C21,Списки!$A$1:$C$4003,3,0),"")</f>
        <v/>
      </c>
      <c r="E21" s="145"/>
      <c r="F21" s="92" t="str">
        <f>VLOOKUP(F$7,Графік!$M$5:$P$35,3,0)</f>
        <v>Р</v>
      </c>
      <c r="G21" s="124" t="str">
        <f>VLOOKUP(G$7,Графік!$M$5:$P$35,3,0)</f>
        <v>ВВ</v>
      </c>
      <c r="H21" s="124" t="str">
        <f>VLOOKUP(H$7,Графік!$M$5:$P$35,3,0)</f>
        <v>ВВ</v>
      </c>
      <c r="I21" s="124" t="str">
        <f>VLOOKUP(I$7,Графік!$M$5:$P$35,3,0)</f>
        <v>Р</v>
      </c>
      <c r="J21" s="124" t="str">
        <f>VLOOKUP(J$7,Графік!$M$5:$P$35,3,0)</f>
        <v>Р</v>
      </c>
      <c r="K21" s="124" t="str">
        <f>VLOOKUP(K$7,Графік!$M$5:$P$35,3,0)</f>
        <v>Р</v>
      </c>
      <c r="L21" s="124" t="str">
        <f>VLOOKUP(L$7,Графік!$M$5:$P$35,3,0)</f>
        <v>Р</v>
      </c>
      <c r="M21" s="124" t="str">
        <f>VLOOKUP(M$7,Графік!$M$5:$P$35,3,0)</f>
        <v>Р</v>
      </c>
      <c r="N21" s="124" t="str">
        <f>VLOOKUP(N$7,Графік!$M$5:$P$35,3,0)</f>
        <v>ВВ</v>
      </c>
      <c r="O21" s="124" t="str">
        <f>VLOOKUP(O$7,Графік!$M$5:$P$35,3,0)</f>
        <v>ВВ</v>
      </c>
      <c r="P21" s="124" t="str">
        <f>VLOOKUP(P$7,Графік!$M$5:$P$35,3,0)</f>
        <v>Р</v>
      </c>
      <c r="Q21" s="124" t="str">
        <f>VLOOKUP(Q$7,Графік!$M$5:$P$35,3,0)</f>
        <v>Р</v>
      </c>
      <c r="R21" s="124" t="str">
        <f>VLOOKUP(R$7,Графік!$M$5:$P$35,3,0)</f>
        <v>Р</v>
      </c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5"/>
      <c r="AK21" s="321">
        <f ca="1">SUMIF($F21:$AJ24,"Р",$F22:$AJ22)</f>
        <v>72</v>
      </c>
      <c r="AL21" s="279">
        <f ca="1">SUMIF($F23:$AJ24,"НУ",$F24:$AJ24)</f>
        <v>0</v>
      </c>
      <c r="AM21" s="305">
        <f ca="1">SUMIF(F21:AJ24,"РВ",F22:AJ22)</f>
        <v>0</v>
      </c>
      <c r="AN21" s="308">
        <f ca="1">AK21+AL21+AM21</f>
        <v>72</v>
      </c>
      <c r="AO21" s="310">
        <f t="shared" ref="AO21" si="10">COUNTIF($F21:$AJ24,"=Р")</f>
        <v>9</v>
      </c>
      <c r="AP21" s="311">
        <f>COUNTIF($F21:$AJ24,"=ВВ")</f>
        <v>4</v>
      </c>
      <c r="AQ21" s="311">
        <f>COUNTIF($F21:$AJ24,"=В")</f>
        <v>0</v>
      </c>
      <c r="AR21" s="241">
        <f>COUNTIF($F21:$AJ24,"=НА")</f>
        <v>0</v>
      </c>
      <c r="AS21" s="241">
        <f>COUNTIF(F21:AJ24,"=ТН")</f>
        <v>0</v>
      </c>
      <c r="AT21" s="241">
        <f>COUNTIF($F21:$AJ24,"=ВД")</f>
        <v>0</v>
      </c>
      <c r="AU21" s="241">
        <f>COUNTIF($F21:$AJ24,"=ВП")</f>
        <v>0</v>
      </c>
      <c r="AV21" s="241">
        <f>COUNTIF($F21:$AJ24,"=ДД")</f>
        <v>0</v>
      </c>
      <c r="AW21" s="241">
        <f>COUNTIF($F21:$AJ24,"=П")</f>
        <v>0</v>
      </c>
      <c r="AX21" s="241">
        <f>COUNTIF($F21:$AJ24,"=ПР")</f>
        <v>0</v>
      </c>
      <c r="AY21" s="316">
        <f>COUNTIF($F21:$AJ24,"=І")</f>
        <v>0</v>
      </c>
      <c r="AZ21" s="316">
        <f>COUNTIF($F21:$AJ24,"=НЗ")</f>
        <v>0</v>
      </c>
      <c r="BA21" s="318" t="str">
        <f>IF(C21&gt;1,Графік!$P$36,"")</f>
        <v/>
      </c>
    </row>
    <row r="22" spans="1:53" ht="15" customHeight="1" x14ac:dyDescent="0.2">
      <c r="A22" s="293"/>
      <c r="B22" s="296"/>
      <c r="C22" s="299"/>
      <c r="D22" s="325"/>
      <c r="E22" s="146"/>
      <c r="F22" s="96">
        <f t="shared" ref="F22:R22" si="11">IF(F21="Р",8,"")</f>
        <v>8</v>
      </c>
      <c r="G22" s="97" t="str">
        <f t="shared" si="11"/>
        <v/>
      </c>
      <c r="H22" s="97" t="str">
        <f t="shared" si="11"/>
        <v/>
      </c>
      <c r="I22" s="97">
        <f t="shared" si="11"/>
        <v>8</v>
      </c>
      <c r="J22" s="97">
        <f t="shared" si="11"/>
        <v>8</v>
      </c>
      <c r="K22" s="97">
        <f t="shared" si="11"/>
        <v>8</v>
      </c>
      <c r="L22" s="97">
        <f t="shared" si="11"/>
        <v>8</v>
      </c>
      <c r="M22" s="97">
        <f t="shared" si="11"/>
        <v>8</v>
      </c>
      <c r="N22" s="97" t="str">
        <f t="shared" si="11"/>
        <v/>
      </c>
      <c r="O22" s="97" t="str">
        <f t="shared" si="11"/>
        <v/>
      </c>
      <c r="P22" s="97">
        <f t="shared" si="11"/>
        <v>8</v>
      </c>
      <c r="Q22" s="97">
        <f t="shared" si="11"/>
        <v>8</v>
      </c>
      <c r="R22" s="97">
        <f t="shared" si="11"/>
        <v>8</v>
      </c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8"/>
      <c r="AK22" s="321"/>
      <c r="AL22" s="279"/>
      <c r="AM22" s="305"/>
      <c r="AN22" s="308"/>
      <c r="AO22" s="311"/>
      <c r="AP22" s="311"/>
      <c r="AQ22" s="311"/>
      <c r="AR22" s="241"/>
      <c r="AS22" s="241"/>
      <c r="AT22" s="241"/>
      <c r="AU22" s="241"/>
      <c r="AV22" s="241"/>
      <c r="AW22" s="241"/>
      <c r="AX22" s="241"/>
      <c r="AY22" s="316"/>
      <c r="AZ22" s="316"/>
      <c r="BA22" s="319"/>
    </row>
    <row r="23" spans="1:53" ht="15" customHeight="1" x14ac:dyDescent="0.2">
      <c r="A23" s="293"/>
      <c r="B23" s="296"/>
      <c r="C23" s="299"/>
      <c r="D23" s="325"/>
      <c r="E23" s="146"/>
      <c r="F23" s="100" t="str">
        <f t="shared" si="9"/>
        <v/>
      </c>
      <c r="G23" s="101" t="str">
        <f t="shared" si="9"/>
        <v/>
      </c>
      <c r="H23" s="101" t="str">
        <f t="shared" si="9"/>
        <v/>
      </c>
      <c r="I23" s="101" t="str">
        <f t="shared" si="9"/>
        <v/>
      </c>
      <c r="J23" s="101" t="str">
        <f t="shared" si="9"/>
        <v/>
      </c>
      <c r="K23" s="101" t="str">
        <f t="shared" si="9"/>
        <v/>
      </c>
      <c r="L23" s="101" t="str">
        <f t="shared" si="9"/>
        <v/>
      </c>
      <c r="M23" s="101" t="str">
        <f t="shared" si="9"/>
        <v/>
      </c>
      <c r="N23" s="101" t="str">
        <f t="shared" si="9"/>
        <v/>
      </c>
      <c r="O23" s="101" t="str">
        <f t="shared" si="9"/>
        <v/>
      </c>
      <c r="P23" s="101" t="str">
        <f t="shared" si="9"/>
        <v/>
      </c>
      <c r="Q23" s="101" t="str">
        <f t="shared" si="9"/>
        <v/>
      </c>
      <c r="R23" s="101" t="str">
        <f t="shared" si="9"/>
        <v/>
      </c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 t="str">
        <f t="shared" si="6"/>
        <v/>
      </c>
      <c r="AI23" s="101" t="str">
        <f t="shared" si="6"/>
        <v/>
      </c>
      <c r="AJ23" s="130" t="str">
        <f t="shared" si="6"/>
        <v/>
      </c>
      <c r="AK23" s="321"/>
      <c r="AL23" s="279"/>
      <c r="AM23" s="305"/>
      <c r="AN23" s="308"/>
      <c r="AO23" s="311"/>
      <c r="AP23" s="311"/>
      <c r="AQ23" s="311"/>
      <c r="AR23" s="241"/>
      <c r="AS23" s="241"/>
      <c r="AT23" s="241"/>
      <c r="AU23" s="241"/>
      <c r="AV23" s="241"/>
      <c r="AW23" s="241"/>
      <c r="AX23" s="241"/>
      <c r="AY23" s="316"/>
      <c r="AZ23" s="316"/>
      <c r="BA23" s="319"/>
    </row>
    <row r="24" spans="1:53" ht="15" customHeight="1" thickBot="1" x14ac:dyDescent="0.25">
      <c r="A24" s="294"/>
      <c r="B24" s="297"/>
      <c r="C24" s="300"/>
      <c r="D24" s="326"/>
      <c r="E24" s="147"/>
      <c r="F24" s="105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7"/>
      <c r="AK24" s="322"/>
      <c r="AL24" s="280"/>
      <c r="AM24" s="306"/>
      <c r="AN24" s="309"/>
      <c r="AO24" s="312"/>
      <c r="AP24" s="312"/>
      <c r="AQ24" s="312"/>
      <c r="AR24" s="242"/>
      <c r="AS24" s="242"/>
      <c r="AT24" s="242"/>
      <c r="AU24" s="242"/>
      <c r="AV24" s="242"/>
      <c r="AW24" s="242"/>
      <c r="AX24" s="242"/>
      <c r="AY24" s="317"/>
      <c r="AZ24" s="317"/>
      <c r="BA24" s="320"/>
    </row>
    <row r="25" spans="1:53" ht="15" customHeight="1" x14ac:dyDescent="0.2">
      <c r="A25" s="292">
        <v>5</v>
      </c>
      <c r="B25" s="295" t="str">
        <f>IFERROR(VLOOKUP($C25,Списки!$A$1:$C$4003,2,0),"")</f>
        <v/>
      </c>
      <c r="C25" s="365"/>
      <c r="D25" s="324" t="str">
        <f>IFERROR(VLOOKUP($C25,Списки!$A$1:$C$4003,3,0),"")</f>
        <v/>
      </c>
      <c r="E25" s="145"/>
      <c r="F25" s="92" t="str">
        <f>VLOOKUP(F$7,Графік!$M$5:$P$35,3,0)</f>
        <v>Р</v>
      </c>
      <c r="G25" s="124" t="str">
        <f>VLOOKUP(G$7,Графік!$M$5:$P$35,3,0)</f>
        <v>ВВ</v>
      </c>
      <c r="H25" s="124" t="str">
        <f>VLOOKUP(H$7,Графік!$M$5:$P$35,3,0)</f>
        <v>ВВ</v>
      </c>
      <c r="I25" s="124" t="str">
        <f>VLOOKUP(I$7,Графік!$M$5:$P$35,3,0)</f>
        <v>Р</v>
      </c>
      <c r="J25" s="124" t="str">
        <f>VLOOKUP(J$7,Графік!$M$5:$P$35,3,0)</f>
        <v>Р</v>
      </c>
      <c r="K25" s="124" t="str">
        <f>VLOOKUP(K$7,Графік!$M$5:$P$35,3,0)</f>
        <v>Р</v>
      </c>
      <c r="L25" s="124" t="str">
        <f>VLOOKUP(L$7,Графік!$M$5:$P$35,3,0)</f>
        <v>Р</v>
      </c>
      <c r="M25" s="124" t="str">
        <f>VLOOKUP(M$7,Графік!$M$5:$P$35,3,0)</f>
        <v>Р</v>
      </c>
      <c r="N25" s="124" t="str">
        <f>VLOOKUP(N$7,Графік!$M$5:$P$35,3,0)</f>
        <v>ВВ</v>
      </c>
      <c r="O25" s="124" t="str">
        <f>VLOOKUP(O$7,Графік!$M$5:$P$35,3,0)</f>
        <v>ВВ</v>
      </c>
      <c r="P25" s="124" t="str">
        <f>VLOOKUP(P$7,Графік!$M$5:$P$35,3,0)</f>
        <v>Р</v>
      </c>
      <c r="Q25" s="124" t="str">
        <f>VLOOKUP(Q$7,Графік!$M$5:$P$35,3,0)</f>
        <v>Р</v>
      </c>
      <c r="R25" s="124" t="str">
        <f>VLOOKUP(R$7,Графік!$M$5:$P$35,3,0)</f>
        <v>Р</v>
      </c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5"/>
      <c r="AK25" s="321">
        <f ca="1">SUMIF($F25:$AJ28,"Р",$F26:$AJ26)</f>
        <v>72</v>
      </c>
      <c r="AL25" s="279">
        <f ca="1">SUMIF($F27:$AJ28,"НУ",$F28:$AJ28)</f>
        <v>0</v>
      </c>
      <c r="AM25" s="305">
        <f ca="1">SUMIF(F25:AJ28,"РВ",F26:AJ26)</f>
        <v>0</v>
      </c>
      <c r="AN25" s="308">
        <f ca="1">AK25+AL25+AM25</f>
        <v>72</v>
      </c>
      <c r="AO25" s="310">
        <f t="shared" ref="AO25" si="12">COUNTIF($F25:$AJ28,"=Р")</f>
        <v>9</v>
      </c>
      <c r="AP25" s="311">
        <f>COUNTIF($F25:$AJ28,"=ВВ")</f>
        <v>4</v>
      </c>
      <c r="AQ25" s="311">
        <f>COUNTIF($F25:$AJ28,"=В")</f>
        <v>0</v>
      </c>
      <c r="AR25" s="241">
        <f>COUNTIF($F25:$AJ28,"=НА")</f>
        <v>0</v>
      </c>
      <c r="AS25" s="241">
        <f>COUNTIF(F25:AJ28,"=ТН")</f>
        <v>0</v>
      </c>
      <c r="AT25" s="241">
        <f>COUNTIF($F25:$AJ28,"=ВД")</f>
        <v>0</v>
      </c>
      <c r="AU25" s="241">
        <f>COUNTIF($F25:$AJ28,"=ВП")</f>
        <v>0</v>
      </c>
      <c r="AV25" s="241">
        <f>COUNTIF($F25:$AJ28,"=ДД")</f>
        <v>0</v>
      </c>
      <c r="AW25" s="241">
        <f>COUNTIF($F25:$AJ28,"=П")</f>
        <v>0</v>
      </c>
      <c r="AX25" s="241">
        <f>COUNTIF($F25:$AJ28,"=ПР")</f>
        <v>0</v>
      </c>
      <c r="AY25" s="316">
        <f>COUNTIF($F25:$AJ28,"=І")</f>
        <v>0</v>
      </c>
      <c r="AZ25" s="316">
        <f>COUNTIF($F25:$AJ28,"=НЗ")</f>
        <v>0</v>
      </c>
      <c r="BA25" s="318" t="str">
        <f>IF(C25&gt;1,Графік!$P$36,"")</f>
        <v/>
      </c>
    </row>
    <row r="26" spans="1:53" ht="15" customHeight="1" x14ac:dyDescent="0.2">
      <c r="A26" s="293"/>
      <c r="B26" s="296"/>
      <c r="C26" s="299"/>
      <c r="D26" s="325"/>
      <c r="E26" s="146"/>
      <c r="F26" s="96">
        <f t="shared" ref="F26:R26" si="13">IF(F25="Р",8,"")</f>
        <v>8</v>
      </c>
      <c r="G26" s="97" t="str">
        <f t="shared" si="13"/>
        <v/>
      </c>
      <c r="H26" s="97" t="str">
        <f t="shared" si="13"/>
        <v/>
      </c>
      <c r="I26" s="97">
        <f t="shared" si="13"/>
        <v>8</v>
      </c>
      <c r="J26" s="97">
        <f t="shared" si="13"/>
        <v>8</v>
      </c>
      <c r="K26" s="97">
        <f t="shared" si="13"/>
        <v>8</v>
      </c>
      <c r="L26" s="97">
        <f t="shared" si="13"/>
        <v>8</v>
      </c>
      <c r="M26" s="97">
        <f t="shared" si="13"/>
        <v>8</v>
      </c>
      <c r="N26" s="97" t="str">
        <f t="shared" si="13"/>
        <v/>
      </c>
      <c r="O26" s="97" t="str">
        <f t="shared" si="13"/>
        <v/>
      </c>
      <c r="P26" s="97">
        <f t="shared" si="13"/>
        <v>8</v>
      </c>
      <c r="Q26" s="97">
        <f t="shared" si="13"/>
        <v>8</v>
      </c>
      <c r="R26" s="97">
        <f t="shared" si="13"/>
        <v>8</v>
      </c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8"/>
      <c r="AK26" s="321"/>
      <c r="AL26" s="279"/>
      <c r="AM26" s="305"/>
      <c r="AN26" s="308"/>
      <c r="AO26" s="311"/>
      <c r="AP26" s="311"/>
      <c r="AQ26" s="311"/>
      <c r="AR26" s="241"/>
      <c r="AS26" s="241"/>
      <c r="AT26" s="241"/>
      <c r="AU26" s="241"/>
      <c r="AV26" s="241"/>
      <c r="AW26" s="241"/>
      <c r="AX26" s="241"/>
      <c r="AY26" s="316"/>
      <c r="AZ26" s="316"/>
      <c r="BA26" s="319"/>
    </row>
    <row r="27" spans="1:53" ht="15" customHeight="1" x14ac:dyDescent="0.2">
      <c r="A27" s="293"/>
      <c r="B27" s="296"/>
      <c r="C27" s="299"/>
      <c r="D27" s="325"/>
      <c r="E27" s="146"/>
      <c r="F27" s="100" t="str">
        <f t="shared" si="9"/>
        <v/>
      </c>
      <c r="G27" s="101" t="str">
        <f t="shared" si="9"/>
        <v/>
      </c>
      <c r="H27" s="101" t="str">
        <f t="shared" si="9"/>
        <v/>
      </c>
      <c r="I27" s="101" t="str">
        <f t="shared" si="9"/>
        <v/>
      </c>
      <c r="J27" s="101" t="str">
        <f t="shared" si="9"/>
        <v/>
      </c>
      <c r="K27" s="101" t="str">
        <f t="shared" si="9"/>
        <v/>
      </c>
      <c r="L27" s="101" t="str">
        <f t="shared" si="9"/>
        <v/>
      </c>
      <c r="M27" s="101" t="str">
        <f t="shared" si="9"/>
        <v/>
      </c>
      <c r="N27" s="101" t="str">
        <f t="shared" si="9"/>
        <v/>
      </c>
      <c r="O27" s="101" t="str">
        <f t="shared" si="9"/>
        <v/>
      </c>
      <c r="P27" s="101" t="str">
        <f t="shared" si="9"/>
        <v/>
      </c>
      <c r="Q27" s="101" t="str">
        <f t="shared" si="9"/>
        <v/>
      </c>
      <c r="R27" s="101" t="str">
        <f t="shared" si="9"/>
        <v/>
      </c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 t="str">
        <f t="shared" si="6"/>
        <v/>
      </c>
      <c r="AI27" s="101" t="str">
        <f t="shared" si="6"/>
        <v/>
      </c>
      <c r="AJ27" s="130" t="str">
        <f t="shared" si="6"/>
        <v/>
      </c>
      <c r="AK27" s="321"/>
      <c r="AL27" s="279"/>
      <c r="AM27" s="305"/>
      <c r="AN27" s="308"/>
      <c r="AO27" s="311"/>
      <c r="AP27" s="311"/>
      <c r="AQ27" s="311"/>
      <c r="AR27" s="241"/>
      <c r="AS27" s="241"/>
      <c r="AT27" s="241"/>
      <c r="AU27" s="241"/>
      <c r="AV27" s="241"/>
      <c r="AW27" s="241"/>
      <c r="AX27" s="241"/>
      <c r="AY27" s="316"/>
      <c r="AZ27" s="316"/>
      <c r="BA27" s="319"/>
    </row>
    <row r="28" spans="1:53" ht="15" customHeight="1" thickBot="1" x14ac:dyDescent="0.25">
      <c r="A28" s="294"/>
      <c r="B28" s="297"/>
      <c r="C28" s="300"/>
      <c r="D28" s="326"/>
      <c r="E28" s="147"/>
      <c r="F28" s="105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7"/>
      <c r="AK28" s="322"/>
      <c r="AL28" s="280"/>
      <c r="AM28" s="306"/>
      <c r="AN28" s="309"/>
      <c r="AO28" s="312"/>
      <c r="AP28" s="312"/>
      <c r="AQ28" s="312"/>
      <c r="AR28" s="242"/>
      <c r="AS28" s="242"/>
      <c r="AT28" s="242"/>
      <c r="AU28" s="242"/>
      <c r="AV28" s="242"/>
      <c r="AW28" s="242"/>
      <c r="AX28" s="242"/>
      <c r="AY28" s="317"/>
      <c r="AZ28" s="317"/>
      <c r="BA28" s="320"/>
    </row>
    <row r="29" spans="1:53" ht="15" customHeight="1" x14ac:dyDescent="0.2">
      <c r="A29" s="292">
        <v>6</v>
      </c>
      <c r="B29" s="295" t="str">
        <f>IFERROR(VLOOKUP($C29,Списки!$A$1:$C$4003,2,0),"")</f>
        <v/>
      </c>
      <c r="C29" s="323"/>
      <c r="D29" s="324" t="str">
        <f>IFERROR(VLOOKUP($C29,Списки!$A$1:$C$4003,3,0),"")</f>
        <v/>
      </c>
      <c r="E29" s="145"/>
      <c r="F29" s="92" t="str">
        <f>VLOOKUP(F$7,Графік!$M$5:$P$35,3,0)</f>
        <v>Р</v>
      </c>
      <c r="G29" s="124" t="str">
        <f>VLOOKUP(G$7,Графік!$M$5:$P$35,3,0)</f>
        <v>ВВ</v>
      </c>
      <c r="H29" s="124" t="str">
        <f>VLOOKUP(H$7,Графік!$M$5:$P$35,3,0)</f>
        <v>ВВ</v>
      </c>
      <c r="I29" s="124" t="str">
        <f>VLOOKUP(I$7,Графік!$M$5:$P$35,3,0)</f>
        <v>Р</v>
      </c>
      <c r="J29" s="124" t="str">
        <f>VLOOKUP(J$7,Графік!$M$5:$P$35,3,0)</f>
        <v>Р</v>
      </c>
      <c r="K29" s="124" t="str">
        <f>VLOOKUP(K$7,Графік!$M$5:$P$35,3,0)</f>
        <v>Р</v>
      </c>
      <c r="L29" s="124" t="str">
        <f>VLOOKUP(L$7,Графік!$M$5:$P$35,3,0)</f>
        <v>Р</v>
      </c>
      <c r="M29" s="124" t="str">
        <f>VLOOKUP(M$7,Графік!$M$5:$P$35,3,0)</f>
        <v>Р</v>
      </c>
      <c r="N29" s="124" t="str">
        <f>VLOOKUP(N$7,Графік!$M$5:$P$35,3,0)</f>
        <v>ВВ</v>
      </c>
      <c r="O29" s="124" t="str">
        <f>VLOOKUP(O$7,Графік!$M$5:$P$35,3,0)</f>
        <v>ВВ</v>
      </c>
      <c r="P29" s="124" t="str">
        <f>VLOOKUP(P$7,Графік!$M$5:$P$35,3,0)</f>
        <v>Р</v>
      </c>
      <c r="Q29" s="124" t="str">
        <f>VLOOKUP(Q$7,Графік!$M$5:$P$35,3,0)</f>
        <v>Р</v>
      </c>
      <c r="R29" s="124" t="str">
        <f>VLOOKUP(R$7,Графік!$M$5:$P$35,3,0)</f>
        <v>Р</v>
      </c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5"/>
      <c r="AK29" s="321">
        <f ca="1">SUMIF($F29:$AJ32,"Р",$F30:$AJ30)</f>
        <v>72</v>
      </c>
      <c r="AL29" s="279">
        <f ca="1">SUMIF($F31:$AJ32,"НУ",$F32:$AJ32)</f>
        <v>0</v>
      </c>
      <c r="AM29" s="305">
        <f ca="1">SUMIF(F29:AJ32,"РВ",F30:AJ30)</f>
        <v>0</v>
      </c>
      <c r="AN29" s="308">
        <f ca="1">AK29+AL29+AM29</f>
        <v>72</v>
      </c>
      <c r="AO29" s="310">
        <f t="shared" ref="AO29" si="14">COUNTIF($F29:$AJ32,"=Р")</f>
        <v>9</v>
      </c>
      <c r="AP29" s="311">
        <f>COUNTIF($F29:$AJ32,"=ВВ")</f>
        <v>4</v>
      </c>
      <c r="AQ29" s="311">
        <f>COUNTIF($F29:$AJ32,"=В")</f>
        <v>0</v>
      </c>
      <c r="AR29" s="241">
        <f>COUNTIF($F29:$AJ32,"=НА")</f>
        <v>0</v>
      </c>
      <c r="AS29" s="241">
        <f>COUNTIF(F29:AJ32,"=ТН")</f>
        <v>0</v>
      </c>
      <c r="AT29" s="241">
        <f>COUNTIF($F29:$AJ32,"=ВД")</f>
        <v>0</v>
      </c>
      <c r="AU29" s="241">
        <f>COUNTIF($F29:$AJ32,"=ВП")</f>
        <v>0</v>
      </c>
      <c r="AV29" s="241">
        <f>COUNTIF($F29:$AJ32,"=ДД")</f>
        <v>0</v>
      </c>
      <c r="AW29" s="241">
        <f>COUNTIF($F29:$AJ32,"=П")</f>
        <v>0</v>
      </c>
      <c r="AX29" s="241">
        <f>COUNTIF($F29:$AJ32,"=ПР")</f>
        <v>0</v>
      </c>
      <c r="AY29" s="316">
        <f>COUNTIF($F29:$AJ32,"=І")</f>
        <v>0</v>
      </c>
      <c r="AZ29" s="316">
        <f>COUNTIF($F29:$AJ32,"=НЗ")</f>
        <v>0</v>
      </c>
      <c r="BA29" s="318" t="str">
        <f>IF(C29&gt;1,Графік!$P$36,"")</f>
        <v/>
      </c>
    </row>
    <row r="30" spans="1:53" ht="15" customHeight="1" x14ac:dyDescent="0.2">
      <c r="A30" s="293"/>
      <c r="B30" s="296"/>
      <c r="C30" s="299"/>
      <c r="D30" s="325"/>
      <c r="E30" s="146"/>
      <c r="F30" s="96">
        <f t="shared" ref="F30:R30" si="15">IF(F29="Р",8,"")</f>
        <v>8</v>
      </c>
      <c r="G30" s="97" t="str">
        <f t="shared" si="15"/>
        <v/>
      </c>
      <c r="H30" s="97" t="str">
        <f t="shared" si="15"/>
        <v/>
      </c>
      <c r="I30" s="97">
        <f t="shared" si="15"/>
        <v>8</v>
      </c>
      <c r="J30" s="97">
        <f t="shared" si="15"/>
        <v>8</v>
      </c>
      <c r="K30" s="97">
        <f t="shared" si="15"/>
        <v>8</v>
      </c>
      <c r="L30" s="97">
        <f t="shared" si="15"/>
        <v>8</v>
      </c>
      <c r="M30" s="97">
        <f t="shared" si="15"/>
        <v>8</v>
      </c>
      <c r="N30" s="97" t="str">
        <f t="shared" si="15"/>
        <v/>
      </c>
      <c r="O30" s="97" t="str">
        <f t="shared" si="15"/>
        <v/>
      </c>
      <c r="P30" s="97">
        <f t="shared" si="15"/>
        <v>8</v>
      </c>
      <c r="Q30" s="97">
        <f t="shared" si="15"/>
        <v>8</v>
      </c>
      <c r="R30" s="97">
        <f t="shared" si="15"/>
        <v>8</v>
      </c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8"/>
      <c r="AK30" s="321"/>
      <c r="AL30" s="279"/>
      <c r="AM30" s="305"/>
      <c r="AN30" s="308"/>
      <c r="AO30" s="311"/>
      <c r="AP30" s="311"/>
      <c r="AQ30" s="311"/>
      <c r="AR30" s="241"/>
      <c r="AS30" s="241"/>
      <c r="AT30" s="241"/>
      <c r="AU30" s="241"/>
      <c r="AV30" s="241"/>
      <c r="AW30" s="241"/>
      <c r="AX30" s="241"/>
      <c r="AY30" s="316"/>
      <c r="AZ30" s="316"/>
      <c r="BA30" s="319"/>
    </row>
    <row r="31" spans="1:53" ht="15" customHeight="1" x14ac:dyDescent="0.2">
      <c r="A31" s="293"/>
      <c r="B31" s="296"/>
      <c r="C31" s="299"/>
      <c r="D31" s="325"/>
      <c r="E31" s="146"/>
      <c r="F31" s="100" t="str">
        <f t="shared" si="9"/>
        <v/>
      </c>
      <c r="G31" s="101" t="str">
        <f t="shared" si="9"/>
        <v/>
      </c>
      <c r="H31" s="101" t="str">
        <f t="shared" si="9"/>
        <v/>
      </c>
      <c r="I31" s="101" t="str">
        <f t="shared" si="9"/>
        <v/>
      </c>
      <c r="J31" s="101" t="str">
        <f t="shared" si="9"/>
        <v/>
      </c>
      <c r="K31" s="101" t="str">
        <f t="shared" si="9"/>
        <v/>
      </c>
      <c r="L31" s="101" t="str">
        <f t="shared" si="9"/>
        <v/>
      </c>
      <c r="M31" s="101" t="str">
        <f t="shared" si="9"/>
        <v/>
      </c>
      <c r="N31" s="101" t="str">
        <f t="shared" si="9"/>
        <v/>
      </c>
      <c r="O31" s="101" t="str">
        <f t="shared" si="9"/>
        <v/>
      </c>
      <c r="P31" s="101" t="str">
        <f t="shared" si="9"/>
        <v/>
      </c>
      <c r="Q31" s="101" t="str">
        <f t="shared" si="9"/>
        <v/>
      </c>
      <c r="R31" s="101" t="str">
        <f t="shared" si="9"/>
        <v/>
      </c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 t="str">
        <f t="shared" si="6"/>
        <v/>
      </c>
      <c r="AI31" s="101" t="str">
        <f t="shared" si="6"/>
        <v/>
      </c>
      <c r="AJ31" s="130" t="str">
        <f t="shared" si="6"/>
        <v/>
      </c>
      <c r="AK31" s="321"/>
      <c r="AL31" s="279"/>
      <c r="AM31" s="305"/>
      <c r="AN31" s="308"/>
      <c r="AO31" s="311"/>
      <c r="AP31" s="311"/>
      <c r="AQ31" s="311"/>
      <c r="AR31" s="241"/>
      <c r="AS31" s="241"/>
      <c r="AT31" s="241"/>
      <c r="AU31" s="241"/>
      <c r="AV31" s="241"/>
      <c r="AW31" s="241"/>
      <c r="AX31" s="241"/>
      <c r="AY31" s="316"/>
      <c r="AZ31" s="316"/>
      <c r="BA31" s="319"/>
    </row>
    <row r="32" spans="1:53" ht="15" customHeight="1" thickBot="1" x14ac:dyDescent="0.25">
      <c r="A32" s="294"/>
      <c r="B32" s="297"/>
      <c r="C32" s="300"/>
      <c r="D32" s="326"/>
      <c r="E32" s="147"/>
      <c r="F32" s="105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7"/>
      <c r="AK32" s="322"/>
      <c r="AL32" s="280"/>
      <c r="AM32" s="306"/>
      <c r="AN32" s="309"/>
      <c r="AO32" s="312"/>
      <c r="AP32" s="312"/>
      <c r="AQ32" s="312"/>
      <c r="AR32" s="242"/>
      <c r="AS32" s="242"/>
      <c r="AT32" s="242"/>
      <c r="AU32" s="242"/>
      <c r="AV32" s="242"/>
      <c r="AW32" s="242"/>
      <c r="AX32" s="242"/>
      <c r="AY32" s="317"/>
      <c r="AZ32" s="317"/>
      <c r="BA32" s="320"/>
    </row>
    <row r="33" spans="1:53" ht="15" customHeight="1" x14ac:dyDescent="0.2">
      <c r="A33" s="292">
        <v>7</v>
      </c>
      <c r="B33" s="295" t="str">
        <f>IFERROR(VLOOKUP($C33,Списки!$A$1:$C$4003,2,0),"")</f>
        <v/>
      </c>
      <c r="C33" s="323"/>
      <c r="D33" s="324" t="str">
        <f>IFERROR(VLOOKUP($C33,Списки!$A$1:$C$4003,3,0),"")</f>
        <v/>
      </c>
      <c r="E33" s="145"/>
      <c r="F33" s="92" t="str">
        <f>VLOOKUP(F$7,Графік!$M$5:$P$35,3,0)</f>
        <v>Р</v>
      </c>
      <c r="G33" s="124" t="str">
        <f>VLOOKUP(G$7,Графік!$M$5:$P$35,3,0)</f>
        <v>ВВ</v>
      </c>
      <c r="H33" s="124" t="str">
        <f>VLOOKUP(H$7,Графік!$M$5:$P$35,3,0)</f>
        <v>ВВ</v>
      </c>
      <c r="I33" s="124" t="str">
        <f>VLOOKUP(I$7,Графік!$M$5:$P$35,3,0)</f>
        <v>Р</v>
      </c>
      <c r="J33" s="124" t="str">
        <f>VLOOKUP(J$7,Графік!$M$5:$P$35,3,0)</f>
        <v>Р</v>
      </c>
      <c r="K33" s="124" t="str">
        <f>VLOOKUP(K$7,Графік!$M$5:$P$35,3,0)</f>
        <v>Р</v>
      </c>
      <c r="L33" s="124" t="str">
        <f>VLOOKUP(L$7,Графік!$M$5:$P$35,3,0)</f>
        <v>Р</v>
      </c>
      <c r="M33" s="124" t="str">
        <f>VLOOKUP(M$7,Графік!$M$5:$P$35,3,0)</f>
        <v>Р</v>
      </c>
      <c r="N33" s="124" t="str">
        <f>VLOOKUP(N$7,Графік!$M$5:$P$35,3,0)</f>
        <v>ВВ</v>
      </c>
      <c r="O33" s="124" t="str">
        <f>VLOOKUP(O$7,Графік!$M$5:$P$35,3,0)</f>
        <v>ВВ</v>
      </c>
      <c r="P33" s="124" t="str">
        <f>VLOOKUP(P$7,Графік!$M$5:$P$35,3,0)</f>
        <v>Р</v>
      </c>
      <c r="Q33" s="124" t="str">
        <f>VLOOKUP(Q$7,Графік!$M$5:$P$35,3,0)</f>
        <v>Р</v>
      </c>
      <c r="R33" s="124" t="str">
        <f>VLOOKUP(R$7,Графік!$M$5:$P$35,3,0)</f>
        <v>Р</v>
      </c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5"/>
      <c r="AK33" s="321">
        <f ca="1">SUMIF($F33:$AJ36,"Р",$F34:$AJ34)</f>
        <v>72</v>
      </c>
      <c r="AL33" s="279">
        <f ca="1">SUMIF($F35:$AJ36,"НУ",$F36:$AJ36)</f>
        <v>0</v>
      </c>
      <c r="AM33" s="305">
        <f ca="1">SUMIF(F33:AJ36,"РВ",F34:AJ34)</f>
        <v>0</v>
      </c>
      <c r="AN33" s="308">
        <f ca="1">AK33+AL33+AM33</f>
        <v>72</v>
      </c>
      <c r="AO33" s="310">
        <f t="shared" ref="AO33" si="16">COUNTIF($F33:$AJ36,"=Р")</f>
        <v>9</v>
      </c>
      <c r="AP33" s="311">
        <f>COUNTIF($F33:$AJ36,"=ВВ")</f>
        <v>4</v>
      </c>
      <c r="AQ33" s="311">
        <f>COUNTIF($F33:$AJ36,"=В")</f>
        <v>0</v>
      </c>
      <c r="AR33" s="241">
        <f>COUNTIF($F33:$AJ36,"=НА")</f>
        <v>0</v>
      </c>
      <c r="AS33" s="241">
        <f>COUNTIF(F33:AJ36,"=ТН")</f>
        <v>0</v>
      </c>
      <c r="AT33" s="241">
        <f>COUNTIF($F33:$AJ36,"=ВД")</f>
        <v>0</v>
      </c>
      <c r="AU33" s="241">
        <f>COUNTIF($F33:$AJ36,"=ВП")</f>
        <v>0</v>
      </c>
      <c r="AV33" s="241">
        <f>COUNTIF($F33:$AJ36,"=ДД")</f>
        <v>0</v>
      </c>
      <c r="AW33" s="241">
        <f>COUNTIF($F33:$AJ36,"=П")</f>
        <v>0</v>
      </c>
      <c r="AX33" s="241">
        <f>COUNTIF($F33:$AJ36,"=ПР")</f>
        <v>0</v>
      </c>
      <c r="AY33" s="316">
        <f>COUNTIF($F33:$AJ36,"=І")</f>
        <v>0</v>
      </c>
      <c r="AZ33" s="316">
        <f>COUNTIF($F33:$AJ36,"=НЗ")</f>
        <v>0</v>
      </c>
      <c r="BA33" s="318" t="str">
        <f>IF(C33&gt;1,Графік!$P$36,"")</f>
        <v/>
      </c>
    </row>
    <row r="34" spans="1:53" ht="15" customHeight="1" x14ac:dyDescent="0.2">
      <c r="A34" s="293"/>
      <c r="B34" s="296"/>
      <c r="C34" s="299"/>
      <c r="D34" s="325"/>
      <c r="E34" s="146"/>
      <c r="F34" s="96">
        <f t="shared" ref="F34:R34" si="17">IF(F33="Р",8,"")</f>
        <v>8</v>
      </c>
      <c r="G34" s="97" t="str">
        <f t="shared" si="17"/>
        <v/>
      </c>
      <c r="H34" s="97" t="str">
        <f t="shared" si="17"/>
        <v/>
      </c>
      <c r="I34" s="97">
        <f t="shared" si="17"/>
        <v>8</v>
      </c>
      <c r="J34" s="97">
        <f t="shared" si="17"/>
        <v>8</v>
      </c>
      <c r="K34" s="97">
        <f t="shared" si="17"/>
        <v>8</v>
      </c>
      <c r="L34" s="97">
        <f t="shared" si="17"/>
        <v>8</v>
      </c>
      <c r="M34" s="97">
        <f t="shared" si="17"/>
        <v>8</v>
      </c>
      <c r="N34" s="97" t="str">
        <f t="shared" si="17"/>
        <v/>
      </c>
      <c r="O34" s="97" t="str">
        <f t="shared" si="17"/>
        <v/>
      </c>
      <c r="P34" s="97">
        <f t="shared" si="17"/>
        <v>8</v>
      </c>
      <c r="Q34" s="97">
        <f t="shared" si="17"/>
        <v>8</v>
      </c>
      <c r="R34" s="97">
        <f t="shared" si="17"/>
        <v>8</v>
      </c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8"/>
      <c r="AK34" s="321"/>
      <c r="AL34" s="279"/>
      <c r="AM34" s="305"/>
      <c r="AN34" s="308"/>
      <c r="AO34" s="311"/>
      <c r="AP34" s="311"/>
      <c r="AQ34" s="311"/>
      <c r="AR34" s="241"/>
      <c r="AS34" s="241"/>
      <c r="AT34" s="241"/>
      <c r="AU34" s="241"/>
      <c r="AV34" s="241"/>
      <c r="AW34" s="241"/>
      <c r="AX34" s="241"/>
      <c r="AY34" s="316"/>
      <c r="AZ34" s="316"/>
      <c r="BA34" s="319"/>
    </row>
    <row r="35" spans="1:53" ht="15" customHeight="1" x14ac:dyDescent="0.2">
      <c r="A35" s="293"/>
      <c r="B35" s="296"/>
      <c r="C35" s="299"/>
      <c r="D35" s="325"/>
      <c r="E35" s="146"/>
      <c r="F35" s="100" t="str">
        <f t="shared" si="9"/>
        <v/>
      </c>
      <c r="G35" s="101" t="str">
        <f t="shared" si="9"/>
        <v/>
      </c>
      <c r="H35" s="101" t="str">
        <f t="shared" si="9"/>
        <v/>
      </c>
      <c r="I35" s="101" t="str">
        <f t="shared" si="9"/>
        <v/>
      </c>
      <c r="J35" s="101" t="str">
        <f t="shared" si="9"/>
        <v/>
      </c>
      <c r="K35" s="101" t="str">
        <f t="shared" si="9"/>
        <v/>
      </c>
      <c r="L35" s="101" t="str">
        <f t="shared" si="9"/>
        <v/>
      </c>
      <c r="M35" s="101" t="str">
        <f t="shared" si="9"/>
        <v/>
      </c>
      <c r="N35" s="101" t="str">
        <f t="shared" si="9"/>
        <v/>
      </c>
      <c r="O35" s="101" t="str">
        <f t="shared" si="9"/>
        <v/>
      </c>
      <c r="P35" s="101" t="str">
        <f t="shared" si="9"/>
        <v/>
      </c>
      <c r="Q35" s="101" t="str">
        <f t="shared" si="9"/>
        <v/>
      </c>
      <c r="R35" s="101" t="str">
        <f t="shared" si="9"/>
        <v/>
      </c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 t="str">
        <f t="shared" si="6"/>
        <v/>
      </c>
      <c r="AI35" s="101" t="str">
        <f t="shared" si="6"/>
        <v/>
      </c>
      <c r="AJ35" s="130" t="str">
        <f t="shared" si="6"/>
        <v/>
      </c>
      <c r="AK35" s="321"/>
      <c r="AL35" s="279"/>
      <c r="AM35" s="305"/>
      <c r="AN35" s="308"/>
      <c r="AO35" s="311"/>
      <c r="AP35" s="311"/>
      <c r="AQ35" s="311"/>
      <c r="AR35" s="241"/>
      <c r="AS35" s="241"/>
      <c r="AT35" s="241"/>
      <c r="AU35" s="241"/>
      <c r="AV35" s="241"/>
      <c r="AW35" s="241"/>
      <c r="AX35" s="241"/>
      <c r="AY35" s="316"/>
      <c r="AZ35" s="316"/>
      <c r="BA35" s="319"/>
    </row>
    <row r="36" spans="1:53" ht="15" customHeight="1" thickBot="1" x14ac:dyDescent="0.25">
      <c r="A36" s="294"/>
      <c r="B36" s="297"/>
      <c r="C36" s="300"/>
      <c r="D36" s="326"/>
      <c r="E36" s="147"/>
      <c r="F36" s="105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7"/>
      <c r="AK36" s="322"/>
      <c r="AL36" s="280"/>
      <c r="AM36" s="306"/>
      <c r="AN36" s="309"/>
      <c r="AO36" s="312"/>
      <c r="AP36" s="312"/>
      <c r="AQ36" s="312"/>
      <c r="AR36" s="242"/>
      <c r="AS36" s="242"/>
      <c r="AT36" s="242"/>
      <c r="AU36" s="242"/>
      <c r="AV36" s="242"/>
      <c r="AW36" s="242"/>
      <c r="AX36" s="242"/>
      <c r="AY36" s="317"/>
      <c r="AZ36" s="317"/>
      <c r="BA36" s="320"/>
    </row>
    <row r="37" spans="1:53" ht="15" customHeight="1" x14ac:dyDescent="0.2">
      <c r="A37" s="292">
        <v>8</v>
      </c>
      <c r="B37" s="295" t="str">
        <f>IFERROR(VLOOKUP($C37,Списки!$A$1:$C$4003,2,0),"")</f>
        <v/>
      </c>
      <c r="C37" s="323"/>
      <c r="D37" s="324" t="str">
        <f>IFERROR(VLOOKUP($C37,Списки!$A$1:$C$4003,3,0),"")</f>
        <v/>
      </c>
      <c r="E37" s="145"/>
      <c r="F37" s="92" t="str">
        <f>VLOOKUP(F$7,Графік!$M$5:$P$35,3,0)</f>
        <v>Р</v>
      </c>
      <c r="G37" s="124" t="str">
        <f>VLOOKUP(G$7,Графік!$M$5:$P$35,3,0)</f>
        <v>ВВ</v>
      </c>
      <c r="H37" s="124" t="str">
        <f>VLOOKUP(H$7,Графік!$M$5:$P$35,3,0)</f>
        <v>ВВ</v>
      </c>
      <c r="I37" s="124" t="str">
        <f>VLOOKUP(I$7,Графік!$M$5:$P$35,3,0)</f>
        <v>Р</v>
      </c>
      <c r="J37" s="124" t="str">
        <f>VLOOKUP(J$7,Графік!$M$5:$P$35,3,0)</f>
        <v>Р</v>
      </c>
      <c r="K37" s="124" t="str">
        <f>VLOOKUP(K$7,Графік!$M$5:$P$35,3,0)</f>
        <v>Р</v>
      </c>
      <c r="L37" s="124" t="str">
        <f>VLOOKUP(L$7,Графік!$M$5:$P$35,3,0)</f>
        <v>Р</v>
      </c>
      <c r="M37" s="124" t="str">
        <f>VLOOKUP(M$7,Графік!$M$5:$P$35,3,0)</f>
        <v>Р</v>
      </c>
      <c r="N37" s="124" t="str">
        <f>VLOOKUP(N$7,Графік!$M$5:$P$35,3,0)</f>
        <v>ВВ</v>
      </c>
      <c r="O37" s="124" t="str">
        <f>VLOOKUP(O$7,Графік!$M$5:$P$35,3,0)</f>
        <v>ВВ</v>
      </c>
      <c r="P37" s="124" t="str">
        <f>VLOOKUP(P$7,Графік!$M$5:$P$35,3,0)</f>
        <v>Р</v>
      </c>
      <c r="Q37" s="124" t="str">
        <f>VLOOKUP(Q$7,Графік!$M$5:$P$35,3,0)</f>
        <v>Р</v>
      </c>
      <c r="R37" s="124" t="str">
        <f>VLOOKUP(R$7,Графік!$M$5:$P$35,3,0)</f>
        <v>Р</v>
      </c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5"/>
      <c r="AK37" s="321">
        <f ca="1">SUMIF($F37:$AJ40,"Р",$F38:$AJ38)</f>
        <v>72</v>
      </c>
      <c r="AL37" s="279">
        <f ca="1">SUMIF($F39:$AJ40,"НУ",$F40:$AJ40)</f>
        <v>0</v>
      </c>
      <c r="AM37" s="305">
        <f ca="1">SUMIF(F37:AJ40,"РВ",F38:AJ38)</f>
        <v>0</v>
      </c>
      <c r="AN37" s="308">
        <f ca="1">AK37+AL37+AM37</f>
        <v>72</v>
      </c>
      <c r="AO37" s="310">
        <f t="shared" ref="AO37" si="18">COUNTIF($F37:$AJ40,"=Р")</f>
        <v>9</v>
      </c>
      <c r="AP37" s="311">
        <f>COUNTIF($F37:$AJ40,"=ВВ")</f>
        <v>4</v>
      </c>
      <c r="AQ37" s="311">
        <f>COUNTIF($F37:$AJ40,"=В")</f>
        <v>0</v>
      </c>
      <c r="AR37" s="241">
        <f>COUNTIF($F37:$AJ40,"=НА")</f>
        <v>0</v>
      </c>
      <c r="AS37" s="241">
        <f>COUNTIF(F37:AJ40,"=ТН")</f>
        <v>0</v>
      </c>
      <c r="AT37" s="241">
        <f>COUNTIF($F37:$AJ40,"=ВД")</f>
        <v>0</v>
      </c>
      <c r="AU37" s="241">
        <f>COUNTIF($F37:$AJ40,"=ВП")</f>
        <v>0</v>
      </c>
      <c r="AV37" s="241">
        <f>COUNTIF($F37:$AJ40,"=ДД")</f>
        <v>0</v>
      </c>
      <c r="AW37" s="241">
        <f>COUNTIF($F37:$AJ40,"=П")</f>
        <v>0</v>
      </c>
      <c r="AX37" s="241">
        <f>COUNTIF($F37:$AJ40,"=ПР")</f>
        <v>0</v>
      </c>
      <c r="AY37" s="316">
        <f>COUNTIF($F37:$AJ40,"=І")</f>
        <v>0</v>
      </c>
      <c r="AZ37" s="316">
        <f>COUNTIF($F37:$AJ40,"=НЗ")</f>
        <v>0</v>
      </c>
      <c r="BA37" s="318" t="str">
        <f>IF(C37&gt;1,Графік!$P$36,"")</f>
        <v/>
      </c>
    </row>
    <row r="38" spans="1:53" ht="15" customHeight="1" x14ac:dyDescent="0.2">
      <c r="A38" s="293"/>
      <c r="B38" s="296"/>
      <c r="C38" s="299"/>
      <c r="D38" s="325"/>
      <c r="E38" s="146"/>
      <c r="F38" s="96">
        <f t="shared" ref="F38:R38" si="19">IF(F37="Р",8,"")</f>
        <v>8</v>
      </c>
      <c r="G38" s="97" t="str">
        <f t="shared" si="19"/>
        <v/>
      </c>
      <c r="H38" s="97" t="str">
        <f t="shared" si="19"/>
        <v/>
      </c>
      <c r="I38" s="97">
        <f t="shared" si="19"/>
        <v>8</v>
      </c>
      <c r="J38" s="97">
        <f t="shared" si="19"/>
        <v>8</v>
      </c>
      <c r="K38" s="97">
        <f t="shared" si="19"/>
        <v>8</v>
      </c>
      <c r="L38" s="97">
        <f t="shared" si="19"/>
        <v>8</v>
      </c>
      <c r="M38" s="97">
        <f t="shared" si="19"/>
        <v>8</v>
      </c>
      <c r="N38" s="97" t="str">
        <f t="shared" si="19"/>
        <v/>
      </c>
      <c r="O38" s="97" t="str">
        <f t="shared" si="19"/>
        <v/>
      </c>
      <c r="P38" s="97">
        <f t="shared" si="19"/>
        <v>8</v>
      </c>
      <c r="Q38" s="97">
        <f t="shared" si="19"/>
        <v>8</v>
      </c>
      <c r="R38" s="97">
        <f t="shared" si="19"/>
        <v>8</v>
      </c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8"/>
      <c r="AK38" s="321"/>
      <c r="AL38" s="279"/>
      <c r="AM38" s="305"/>
      <c r="AN38" s="308"/>
      <c r="AO38" s="311"/>
      <c r="AP38" s="311"/>
      <c r="AQ38" s="311"/>
      <c r="AR38" s="241"/>
      <c r="AS38" s="241"/>
      <c r="AT38" s="241"/>
      <c r="AU38" s="241"/>
      <c r="AV38" s="241"/>
      <c r="AW38" s="241"/>
      <c r="AX38" s="241"/>
      <c r="AY38" s="316"/>
      <c r="AZ38" s="316"/>
      <c r="BA38" s="319"/>
    </row>
    <row r="39" spans="1:53" ht="15" customHeight="1" x14ac:dyDescent="0.2">
      <c r="A39" s="293"/>
      <c r="B39" s="296"/>
      <c r="C39" s="299"/>
      <c r="D39" s="325"/>
      <c r="E39" s="146"/>
      <c r="F39" s="100" t="str">
        <f t="shared" si="9"/>
        <v/>
      </c>
      <c r="G39" s="101" t="str">
        <f t="shared" si="9"/>
        <v/>
      </c>
      <c r="H39" s="101" t="str">
        <f t="shared" si="9"/>
        <v/>
      </c>
      <c r="I39" s="101" t="str">
        <f t="shared" si="9"/>
        <v/>
      </c>
      <c r="J39" s="101" t="str">
        <f t="shared" si="9"/>
        <v/>
      </c>
      <c r="K39" s="101" t="str">
        <f t="shared" si="9"/>
        <v/>
      </c>
      <c r="L39" s="101" t="str">
        <f t="shared" si="9"/>
        <v/>
      </c>
      <c r="M39" s="101" t="str">
        <f t="shared" si="9"/>
        <v/>
      </c>
      <c r="N39" s="101" t="str">
        <f t="shared" si="9"/>
        <v/>
      </c>
      <c r="O39" s="101" t="str">
        <f t="shared" si="9"/>
        <v/>
      </c>
      <c r="P39" s="101" t="str">
        <f t="shared" si="9"/>
        <v/>
      </c>
      <c r="Q39" s="101" t="str">
        <f t="shared" si="9"/>
        <v/>
      </c>
      <c r="R39" s="101" t="str">
        <f t="shared" si="9"/>
        <v/>
      </c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 t="str">
        <f t="shared" si="6"/>
        <v/>
      </c>
      <c r="AI39" s="101" t="str">
        <f t="shared" si="6"/>
        <v/>
      </c>
      <c r="AJ39" s="130" t="str">
        <f t="shared" si="6"/>
        <v/>
      </c>
      <c r="AK39" s="321"/>
      <c r="AL39" s="279"/>
      <c r="AM39" s="305"/>
      <c r="AN39" s="308"/>
      <c r="AO39" s="311"/>
      <c r="AP39" s="311"/>
      <c r="AQ39" s="311"/>
      <c r="AR39" s="241"/>
      <c r="AS39" s="241"/>
      <c r="AT39" s="241"/>
      <c r="AU39" s="241"/>
      <c r="AV39" s="241"/>
      <c r="AW39" s="241"/>
      <c r="AX39" s="241"/>
      <c r="AY39" s="316"/>
      <c r="AZ39" s="316"/>
      <c r="BA39" s="319"/>
    </row>
    <row r="40" spans="1:53" ht="15" customHeight="1" thickBot="1" x14ac:dyDescent="0.25">
      <c r="A40" s="294"/>
      <c r="B40" s="297"/>
      <c r="C40" s="300"/>
      <c r="D40" s="326"/>
      <c r="E40" s="147"/>
      <c r="F40" s="105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7"/>
      <c r="AK40" s="322"/>
      <c r="AL40" s="280"/>
      <c r="AM40" s="306"/>
      <c r="AN40" s="309"/>
      <c r="AO40" s="312"/>
      <c r="AP40" s="312"/>
      <c r="AQ40" s="312"/>
      <c r="AR40" s="242"/>
      <c r="AS40" s="242"/>
      <c r="AT40" s="242"/>
      <c r="AU40" s="242"/>
      <c r="AV40" s="242"/>
      <c r="AW40" s="242"/>
      <c r="AX40" s="242"/>
      <c r="AY40" s="317"/>
      <c r="AZ40" s="317"/>
      <c r="BA40" s="320"/>
    </row>
    <row r="41" spans="1:53" ht="15" customHeight="1" x14ac:dyDescent="0.2">
      <c r="A41" s="292">
        <v>9</v>
      </c>
      <c r="B41" s="295" t="str">
        <f>IFERROR(VLOOKUP($C41,Списки!$A$1:$C$4003,2,0),"")</f>
        <v/>
      </c>
      <c r="C41" s="323"/>
      <c r="D41" s="324" t="str">
        <f>IFERROR(VLOOKUP($C41,Списки!$A$1:$C$4003,3,0),"")</f>
        <v/>
      </c>
      <c r="E41" s="145"/>
      <c r="F41" s="92" t="str">
        <f>VLOOKUP(F$7,Графік!$M$5:$P$35,3,0)</f>
        <v>Р</v>
      </c>
      <c r="G41" s="124" t="str">
        <f>VLOOKUP(G$7,Графік!$M$5:$P$35,3,0)</f>
        <v>ВВ</v>
      </c>
      <c r="H41" s="124" t="str">
        <f>VLOOKUP(H$7,Графік!$M$5:$P$35,3,0)</f>
        <v>ВВ</v>
      </c>
      <c r="I41" s="124" t="str">
        <f>VLOOKUP(I$7,Графік!$M$5:$P$35,3,0)</f>
        <v>Р</v>
      </c>
      <c r="J41" s="124" t="str">
        <f>VLOOKUP(J$7,Графік!$M$5:$P$35,3,0)</f>
        <v>Р</v>
      </c>
      <c r="K41" s="124" t="str">
        <f>VLOOKUP(K$7,Графік!$M$5:$P$35,3,0)</f>
        <v>Р</v>
      </c>
      <c r="L41" s="124" t="str">
        <f>VLOOKUP(L$7,Графік!$M$5:$P$35,3,0)</f>
        <v>Р</v>
      </c>
      <c r="M41" s="124" t="str">
        <f>VLOOKUP(M$7,Графік!$M$5:$P$35,3,0)</f>
        <v>Р</v>
      </c>
      <c r="N41" s="124" t="str">
        <f>VLOOKUP(N$7,Графік!$M$5:$P$35,3,0)</f>
        <v>ВВ</v>
      </c>
      <c r="O41" s="124" t="str">
        <f>VLOOKUP(O$7,Графік!$M$5:$P$35,3,0)</f>
        <v>ВВ</v>
      </c>
      <c r="P41" s="124" t="str">
        <f>VLOOKUP(P$7,Графік!$M$5:$P$35,3,0)</f>
        <v>Р</v>
      </c>
      <c r="Q41" s="124" t="str">
        <f>VLOOKUP(Q$7,Графік!$M$5:$P$35,3,0)</f>
        <v>Р</v>
      </c>
      <c r="R41" s="124" t="str">
        <f>VLOOKUP(R$7,Графік!$M$5:$P$35,3,0)</f>
        <v>Р</v>
      </c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5"/>
      <c r="AK41" s="321">
        <f ca="1">SUMIF($F41:$AJ44,"Р",$F42:$AJ42)</f>
        <v>72</v>
      </c>
      <c r="AL41" s="279">
        <f ca="1">SUMIF($F43:$AJ44,"НУ",$F44:$AJ44)</f>
        <v>0</v>
      </c>
      <c r="AM41" s="305">
        <f ca="1">SUMIF(F41:AJ44,"РВ",F42:AJ42)</f>
        <v>0</v>
      </c>
      <c r="AN41" s="308">
        <f ca="1">AK41+AL41+AM41</f>
        <v>72</v>
      </c>
      <c r="AO41" s="310">
        <f t="shared" ref="AO41" si="20">COUNTIF($F41:$AJ44,"=Р")</f>
        <v>9</v>
      </c>
      <c r="AP41" s="311">
        <f>COUNTIF($F41:$AJ44,"=ВВ")</f>
        <v>4</v>
      </c>
      <c r="AQ41" s="311">
        <f>COUNTIF($F41:$AJ44,"=В")</f>
        <v>0</v>
      </c>
      <c r="AR41" s="241">
        <f>COUNTIF($F41:$AJ44,"=НА")</f>
        <v>0</v>
      </c>
      <c r="AS41" s="241">
        <f>COUNTIF(F41:AJ44,"=ТН")</f>
        <v>0</v>
      </c>
      <c r="AT41" s="241">
        <f>COUNTIF($F41:$AJ44,"=ВД")</f>
        <v>0</v>
      </c>
      <c r="AU41" s="241">
        <f>COUNTIF($F41:$AJ44,"=ВП")</f>
        <v>0</v>
      </c>
      <c r="AV41" s="241">
        <f>COUNTIF($F41:$AJ44,"=ДД")</f>
        <v>0</v>
      </c>
      <c r="AW41" s="241">
        <f>COUNTIF($F41:$AJ44,"=П")</f>
        <v>0</v>
      </c>
      <c r="AX41" s="241">
        <f>COUNTIF($F41:$AJ44,"=ПР")</f>
        <v>0</v>
      </c>
      <c r="AY41" s="316">
        <f>COUNTIF($F41:$AJ44,"=І")</f>
        <v>0</v>
      </c>
      <c r="AZ41" s="316">
        <f>COUNTIF($F41:$AJ44,"=НЗ")</f>
        <v>0</v>
      </c>
      <c r="BA41" s="318" t="str">
        <f>IF(C41&gt;1,Графік!$P$36,"")</f>
        <v/>
      </c>
    </row>
    <row r="42" spans="1:53" ht="15" customHeight="1" x14ac:dyDescent="0.2">
      <c r="A42" s="293"/>
      <c r="B42" s="296"/>
      <c r="C42" s="299"/>
      <c r="D42" s="325"/>
      <c r="E42" s="146"/>
      <c r="F42" s="96">
        <f t="shared" ref="F42" si="21">IF(F41="Р",8,"")</f>
        <v>8</v>
      </c>
      <c r="G42" s="97" t="str">
        <f t="shared" ref="G42" si="22">IF(G41="Р",8,"")</f>
        <v/>
      </c>
      <c r="H42" s="97" t="str">
        <f t="shared" ref="H42" si="23">IF(H41="Р",8,"")</f>
        <v/>
      </c>
      <c r="I42" s="97">
        <f t="shared" ref="I42" si="24">IF(I41="Р",8,"")</f>
        <v>8</v>
      </c>
      <c r="J42" s="97">
        <f t="shared" ref="J42" si="25">IF(J41="Р",8,"")</f>
        <v>8</v>
      </c>
      <c r="K42" s="97">
        <f t="shared" ref="K42" si="26">IF(K41="Р",8,"")</f>
        <v>8</v>
      </c>
      <c r="L42" s="97">
        <f t="shared" ref="L42" si="27">IF(L41="Р",8,"")</f>
        <v>8</v>
      </c>
      <c r="M42" s="97">
        <f t="shared" ref="M42" si="28">IF(M41="Р",8,"")</f>
        <v>8</v>
      </c>
      <c r="N42" s="97" t="str">
        <f t="shared" ref="N42" si="29">IF(N41="Р",8,"")</f>
        <v/>
      </c>
      <c r="O42" s="97" t="str">
        <f t="shared" ref="O42" si="30">IF(O41="Р",8,"")</f>
        <v/>
      </c>
      <c r="P42" s="97">
        <f t="shared" ref="P42" si="31">IF(P41="Р",8,"")</f>
        <v>8</v>
      </c>
      <c r="Q42" s="97">
        <f t="shared" ref="Q42" si="32">IF(Q41="Р",8,"")</f>
        <v>8</v>
      </c>
      <c r="R42" s="97">
        <f t="shared" ref="R42" si="33">IF(R41="Р",8,"")</f>
        <v>8</v>
      </c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8"/>
      <c r="AK42" s="321"/>
      <c r="AL42" s="279"/>
      <c r="AM42" s="305"/>
      <c r="AN42" s="308"/>
      <c r="AO42" s="311"/>
      <c r="AP42" s="311"/>
      <c r="AQ42" s="311"/>
      <c r="AR42" s="241"/>
      <c r="AS42" s="241"/>
      <c r="AT42" s="241"/>
      <c r="AU42" s="241"/>
      <c r="AV42" s="241"/>
      <c r="AW42" s="241"/>
      <c r="AX42" s="241"/>
      <c r="AY42" s="316"/>
      <c r="AZ42" s="316"/>
      <c r="BA42" s="319"/>
    </row>
    <row r="43" spans="1:53" ht="15" customHeight="1" x14ac:dyDescent="0.2">
      <c r="A43" s="293"/>
      <c r="B43" s="296"/>
      <c r="C43" s="299"/>
      <c r="D43" s="325"/>
      <c r="E43" s="146"/>
      <c r="F43" s="100" t="str">
        <f t="shared" ref="F43" si="34">IF(F44&gt;0,"НУ","")</f>
        <v/>
      </c>
      <c r="G43" s="101" t="str">
        <f t="shared" ref="G43" si="35">IF(G44&gt;0,"НУ","")</f>
        <v/>
      </c>
      <c r="H43" s="101" t="str">
        <f t="shared" ref="H43" si="36">IF(H44&gt;0,"НУ","")</f>
        <v/>
      </c>
      <c r="I43" s="101" t="str">
        <f t="shared" ref="I43" si="37">IF(I44&gt;0,"НУ","")</f>
        <v/>
      </c>
      <c r="J43" s="101" t="str">
        <f t="shared" ref="J43" si="38">IF(J44&gt;0,"НУ","")</f>
        <v/>
      </c>
      <c r="K43" s="101" t="str">
        <f t="shared" ref="K43" si="39">IF(K44&gt;0,"НУ","")</f>
        <v/>
      </c>
      <c r="L43" s="101" t="str">
        <f t="shared" ref="L43" si="40">IF(L44&gt;0,"НУ","")</f>
        <v/>
      </c>
      <c r="M43" s="101" t="str">
        <f t="shared" ref="M43" si="41">IF(M44&gt;0,"НУ","")</f>
        <v/>
      </c>
      <c r="N43" s="101" t="str">
        <f t="shared" ref="N43" si="42">IF(N44&gt;0,"НУ","")</f>
        <v/>
      </c>
      <c r="O43" s="101" t="str">
        <f t="shared" ref="O43" si="43">IF(O44&gt;0,"НУ","")</f>
        <v/>
      </c>
      <c r="P43" s="101" t="str">
        <f t="shared" ref="P43" si="44">IF(P44&gt;0,"НУ","")</f>
        <v/>
      </c>
      <c r="Q43" s="101" t="str">
        <f t="shared" ref="Q43" si="45">IF(Q44&gt;0,"НУ","")</f>
        <v/>
      </c>
      <c r="R43" s="101" t="str">
        <f t="shared" ref="R43" si="46">IF(R44&gt;0,"НУ","")</f>
        <v/>
      </c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 t="str">
        <f t="shared" si="6"/>
        <v/>
      </c>
      <c r="AI43" s="101" t="str">
        <f t="shared" si="6"/>
        <v/>
      </c>
      <c r="AJ43" s="130" t="str">
        <f t="shared" si="6"/>
        <v/>
      </c>
      <c r="AK43" s="321"/>
      <c r="AL43" s="279"/>
      <c r="AM43" s="305"/>
      <c r="AN43" s="308"/>
      <c r="AO43" s="311"/>
      <c r="AP43" s="311"/>
      <c r="AQ43" s="311"/>
      <c r="AR43" s="241"/>
      <c r="AS43" s="241"/>
      <c r="AT43" s="241"/>
      <c r="AU43" s="241"/>
      <c r="AV43" s="241"/>
      <c r="AW43" s="241"/>
      <c r="AX43" s="241"/>
      <c r="AY43" s="316"/>
      <c r="AZ43" s="316"/>
      <c r="BA43" s="319"/>
    </row>
    <row r="44" spans="1:53" ht="15" customHeight="1" thickBot="1" x14ac:dyDescent="0.25">
      <c r="A44" s="294"/>
      <c r="B44" s="297"/>
      <c r="C44" s="300"/>
      <c r="D44" s="326"/>
      <c r="E44" s="147"/>
      <c r="F44" s="105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6"/>
      <c r="AJ44" s="107"/>
      <c r="AK44" s="322"/>
      <c r="AL44" s="280"/>
      <c r="AM44" s="306"/>
      <c r="AN44" s="309"/>
      <c r="AO44" s="312"/>
      <c r="AP44" s="312"/>
      <c r="AQ44" s="312"/>
      <c r="AR44" s="242"/>
      <c r="AS44" s="242"/>
      <c r="AT44" s="242"/>
      <c r="AU44" s="242"/>
      <c r="AV44" s="242"/>
      <c r="AW44" s="242"/>
      <c r="AX44" s="242"/>
      <c r="AY44" s="317"/>
      <c r="AZ44" s="317"/>
      <c r="BA44" s="320"/>
    </row>
    <row r="45" spans="1:53" ht="15" customHeight="1" x14ac:dyDescent="0.2">
      <c r="A45" s="292">
        <v>10</v>
      </c>
      <c r="B45" s="295" t="str">
        <f>IFERROR(VLOOKUP($C45,Списки!$A$1:$C$4003,2,0),"")</f>
        <v/>
      </c>
      <c r="C45" s="323"/>
      <c r="D45" s="324" t="str">
        <f>IFERROR(VLOOKUP($C45,Списки!$A$1:$C$4003,3,0),"")</f>
        <v/>
      </c>
      <c r="E45" s="145"/>
      <c r="F45" s="92" t="str">
        <f>VLOOKUP(F$7,Графік!$M$5:$P$35,3,0)</f>
        <v>Р</v>
      </c>
      <c r="G45" s="124" t="str">
        <f>VLOOKUP(G$7,Графік!$M$5:$P$35,3,0)</f>
        <v>ВВ</v>
      </c>
      <c r="H45" s="124" t="str">
        <f>VLOOKUP(H$7,Графік!$M$5:$P$35,3,0)</f>
        <v>ВВ</v>
      </c>
      <c r="I45" s="124" t="str">
        <f>VLOOKUP(I$7,Графік!$M$5:$P$35,3,0)</f>
        <v>Р</v>
      </c>
      <c r="J45" s="124" t="str">
        <f>VLOOKUP(J$7,Графік!$M$5:$P$35,3,0)</f>
        <v>Р</v>
      </c>
      <c r="K45" s="124" t="str">
        <f>VLOOKUP(K$7,Графік!$M$5:$P$35,3,0)</f>
        <v>Р</v>
      </c>
      <c r="L45" s="124" t="str">
        <f>VLOOKUP(L$7,Графік!$M$5:$P$35,3,0)</f>
        <v>Р</v>
      </c>
      <c r="M45" s="124" t="str">
        <f>VLOOKUP(M$7,Графік!$M$5:$P$35,3,0)</f>
        <v>Р</v>
      </c>
      <c r="N45" s="124" t="str">
        <f>VLOOKUP(N$7,Графік!$M$5:$P$35,3,0)</f>
        <v>ВВ</v>
      </c>
      <c r="O45" s="124" t="str">
        <f>VLOOKUP(O$7,Графік!$M$5:$P$35,3,0)</f>
        <v>ВВ</v>
      </c>
      <c r="P45" s="124" t="str">
        <f>VLOOKUP(P$7,Графік!$M$5:$P$35,3,0)</f>
        <v>Р</v>
      </c>
      <c r="Q45" s="124" t="str">
        <f>VLOOKUP(Q$7,Графік!$M$5:$P$35,3,0)</f>
        <v>Р</v>
      </c>
      <c r="R45" s="124" t="str">
        <f>VLOOKUP(R$7,Графік!$M$5:$P$35,3,0)</f>
        <v>Р</v>
      </c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5"/>
      <c r="AK45" s="321">
        <f ca="1">SUMIF($F45:$AJ48,"Р",$F46:$AJ46)</f>
        <v>72</v>
      </c>
      <c r="AL45" s="279">
        <f ca="1">SUMIF($F47:$AJ48,"НУ",$F48:$AJ48)</f>
        <v>0</v>
      </c>
      <c r="AM45" s="305">
        <f ca="1">SUMIF(F45:AJ48,"РВ",F46:AJ46)</f>
        <v>0</v>
      </c>
      <c r="AN45" s="308">
        <f ca="1">AK45+AL45+AM45</f>
        <v>72</v>
      </c>
      <c r="AO45" s="310">
        <f t="shared" ref="AO45" si="47">COUNTIF($F45:$AJ48,"=Р")</f>
        <v>9</v>
      </c>
      <c r="AP45" s="311">
        <f>COUNTIF($F45:$AJ48,"=ВВ")</f>
        <v>4</v>
      </c>
      <c r="AQ45" s="311">
        <f>COUNTIF($F45:$AJ48,"=В")</f>
        <v>0</v>
      </c>
      <c r="AR45" s="241">
        <f>COUNTIF($F45:$AJ48,"=НА")</f>
        <v>0</v>
      </c>
      <c r="AS45" s="241">
        <f>COUNTIF(F45:AJ48,"=ТН")</f>
        <v>0</v>
      </c>
      <c r="AT45" s="241">
        <f>COUNTIF($F45:$AJ48,"=ВД")</f>
        <v>0</v>
      </c>
      <c r="AU45" s="241">
        <f>COUNTIF($F45:$AJ48,"=ВП")</f>
        <v>0</v>
      </c>
      <c r="AV45" s="241">
        <f>COUNTIF($F45:$AJ48,"=ДД")</f>
        <v>0</v>
      </c>
      <c r="AW45" s="241">
        <f>COUNTIF($F45:$AJ48,"=П")</f>
        <v>0</v>
      </c>
      <c r="AX45" s="241">
        <f>COUNTIF($F45:$AJ48,"=ПР")</f>
        <v>0</v>
      </c>
      <c r="AY45" s="316">
        <f>COUNTIF($F45:$AJ48,"=І")</f>
        <v>0</v>
      </c>
      <c r="AZ45" s="316">
        <f>COUNTIF($F45:$AJ48,"=НЗ")</f>
        <v>0</v>
      </c>
      <c r="BA45" s="318" t="str">
        <f>IF(C45&gt;1,Графік!$P$36,"")</f>
        <v/>
      </c>
    </row>
    <row r="46" spans="1:53" ht="15" customHeight="1" x14ac:dyDescent="0.2">
      <c r="A46" s="293"/>
      <c r="B46" s="296"/>
      <c r="C46" s="299"/>
      <c r="D46" s="325"/>
      <c r="E46" s="146"/>
      <c r="F46" s="96">
        <f t="shared" ref="F46" si="48">IF(F45="Р",8,"")</f>
        <v>8</v>
      </c>
      <c r="G46" s="97" t="str">
        <f t="shared" ref="G46" si="49">IF(G45="Р",8,"")</f>
        <v/>
      </c>
      <c r="H46" s="97" t="str">
        <f t="shared" ref="H46" si="50">IF(H45="Р",8,"")</f>
        <v/>
      </c>
      <c r="I46" s="97">
        <f t="shared" ref="I46" si="51">IF(I45="Р",8,"")</f>
        <v>8</v>
      </c>
      <c r="J46" s="97">
        <f t="shared" ref="J46" si="52">IF(J45="Р",8,"")</f>
        <v>8</v>
      </c>
      <c r="K46" s="97">
        <f t="shared" ref="K46" si="53">IF(K45="Р",8,"")</f>
        <v>8</v>
      </c>
      <c r="L46" s="97">
        <f t="shared" ref="L46" si="54">IF(L45="Р",8,"")</f>
        <v>8</v>
      </c>
      <c r="M46" s="97">
        <f t="shared" ref="M46" si="55">IF(M45="Р",8,"")</f>
        <v>8</v>
      </c>
      <c r="N46" s="97" t="str">
        <f t="shared" ref="N46" si="56">IF(N45="Р",8,"")</f>
        <v/>
      </c>
      <c r="O46" s="97" t="str">
        <f t="shared" ref="O46" si="57">IF(O45="Р",8,"")</f>
        <v/>
      </c>
      <c r="P46" s="97">
        <f t="shared" ref="P46" si="58">IF(P45="Р",8,"")</f>
        <v>8</v>
      </c>
      <c r="Q46" s="97">
        <f t="shared" ref="Q46" si="59">IF(Q45="Р",8,"")</f>
        <v>8</v>
      </c>
      <c r="R46" s="97">
        <f t="shared" ref="R46" si="60">IF(R45="Р",8,"")</f>
        <v>8</v>
      </c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8"/>
      <c r="AK46" s="321"/>
      <c r="AL46" s="279"/>
      <c r="AM46" s="305"/>
      <c r="AN46" s="308"/>
      <c r="AO46" s="311"/>
      <c r="AP46" s="311"/>
      <c r="AQ46" s="311"/>
      <c r="AR46" s="241"/>
      <c r="AS46" s="241"/>
      <c r="AT46" s="241"/>
      <c r="AU46" s="241"/>
      <c r="AV46" s="241"/>
      <c r="AW46" s="241"/>
      <c r="AX46" s="241"/>
      <c r="AY46" s="316"/>
      <c r="AZ46" s="316"/>
      <c r="BA46" s="319"/>
    </row>
    <row r="47" spans="1:53" ht="15" customHeight="1" x14ac:dyDescent="0.2">
      <c r="A47" s="293"/>
      <c r="B47" s="296"/>
      <c r="C47" s="299"/>
      <c r="D47" s="325"/>
      <c r="E47" s="146"/>
      <c r="F47" s="100" t="str">
        <f t="shared" ref="F47" si="61">IF(F48&gt;0,"НУ","")</f>
        <v/>
      </c>
      <c r="G47" s="101" t="str">
        <f t="shared" ref="G47" si="62">IF(G48&gt;0,"НУ","")</f>
        <v/>
      </c>
      <c r="H47" s="101" t="str">
        <f t="shared" ref="H47" si="63">IF(H48&gt;0,"НУ","")</f>
        <v/>
      </c>
      <c r="I47" s="101" t="str">
        <f t="shared" ref="I47" si="64">IF(I48&gt;0,"НУ","")</f>
        <v/>
      </c>
      <c r="J47" s="101" t="str">
        <f t="shared" ref="J47" si="65">IF(J48&gt;0,"НУ","")</f>
        <v/>
      </c>
      <c r="K47" s="101" t="str">
        <f t="shared" ref="K47" si="66">IF(K48&gt;0,"НУ","")</f>
        <v/>
      </c>
      <c r="L47" s="101" t="str">
        <f t="shared" ref="L47" si="67">IF(L48&gt;0,"НУ","")</f>
        <v/>
      </c>
      <c r="M47" s="101" t="str">
        <f t="shared" ref="M47" si="68">IF(M48&gt;0,"НУ","")</f>
        <v/>
      </c>
      <c r="N47" s="101" t="str">
        <f t="shared" ref="N47" si="69">IF(N48&gt;0,"НУ","")</f>
        <v/>
      </c>
      <c r="O47" s="101" t="str">
        <f t="shared" ref="O47" si="70">IF(O48&gt;0,"НУ","")</f>
        <v/>
      </c>
      <c r="P47" s="101" t="str">
        <f t="shared" ref="P47" si="71">IF(P48&gt;0,"НУ","")</f>
        <v/>
      </c>
      <c r="Q47" s="101" t="str">
        <f t="shared" ref="Q47" si="72">IF(Q48&gt;0,"НУ","")</f>
        <v/>
      </c>
      <c r="R47" s="101" t="str">
        <f t="shared" ref="R47" si="73">IF(R48&gt;0,"НУ","")</f>
        <v/>
      </c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 t="str">
        <f t="shared" si="6"/>
        <v/>
      </c>
      <c r="AI47" s="101" t="str">
        <f t="shared" si="6"/>
        <v/>
      </c>
      <c r="AJ47" s="130" t="str">
        <f t="shared" si="6"/>
        <v/>
      </c>
      <c r="AK47" s="321"/>
      <c r="AL47" s="279"/>
      <c r="AM47" s="305"/>
      <c r="AN47" s="308"/>
      <c r="AO47" s="311"/>
      <c r="AP47" s="311"/>
      <c r="AQ47" s="311"/>
      <c r="AR47" s="241"/>
      <c r="AS47" s="241"/>
      <c r="AT47" s="241"/>
      <c r="AU47" s="241"/>
      <c r="AV47" s="241"/>
      <c r="AW47" s="241"/>
      <c r="AX47" s="241"/>
      <c r="AY47" s="316"/>
      <c r="AZ47" s="316"/>
      <c r="BA47" s="319"/>
    </row>
    <row r="48" spans="1:53" ht="15" customHeight="1" thickBot="1" x14ac:dyDescent="0.25">
      <c r="A48" s="294"/>
      <c r="B48" s="297"/>
      <c r="C48" s="300"/>
      <c r="D48" s="326"/>
      <c r="E48" s="147"/>
      <c r="F48" s="105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6"/>
      <c r="AI48" s="106"/>
      <c r="AJ48" s="107"/>
      <c r="AK48" s="322"/>
      <c r="AL48" s="280"/>
      <c r="AM48" s="306"/>
      <c r="AN48" s="309"/>
      <c r="AO48" s="312"/>
      <c r="AP48" s="312"/>
      <c r="AQ48" s="312"/>
      <c r="AR48" s="242"/>
      <c r="AS48" s="242"/>
      <c r="AT48" s="242"/>
      <c r="AU48" s="242"/>
      <c r="AV48" s="242"/>
      <c r="AW48" s="242"/>
      <c r="AX48" s="242"/>
      <c r="AY48" s="317"/>
      <c r="AZ48" s="317"/>
      <c r="BA48" s="320"/>
    </row>
    <row r="49" spans="1:53" ht="15" customHeight="1" x14ac:dyDescent="0.2">
      <c r="A49" s="292">
        <v>11</v>
      </c>
      <c r="B49" s="295" t="str">
        <f>IFERROR(VLOOKUP($C49,Списки!$A$1:$C$4003,2,0),"")</f>
        <v/>
      </c>
      <c r="C49" s="323"/>
      <c r="D49" s="324" t="str">
        <f>IFERROR(VLOOKUP($C49,Списки!$A$1:$C$4003,3,0),"")</f>
        <v/>
      </c>
      <c r="E49" s="145"/>
      <c r="F49" s="92" t="str">
        <f>VLOOKUP(F$7,Графік!$M$5:$P$35,3,0)</f>
        <v>Р</v>
      </c>
      <c r="G49" s="124" t="str">
        <f>VLOOKUP(G$7,Графік!$M$5:$P$35,3,0)</f>
        <v>ВВ</v>
      </c>
      <c r="H49" s="124" t="str">
        <f>VLOOKUP(H$7,Графік!$M$5:$P$35,3,0)</f>
        <v>ВВ</v>
      </c>
      <c r="I49" s="124" t="str">
        <f>VLOOKUP(I$7,Графік!$M$5:$P$35,3,0)</f>
        <v>Р</v>
      </c>
      <c r="J49" s="124" t="str">
        <f>VLOOKUP(J$7,Графік!$M$5:$P$35,3,0)</f>
        <v>Р</v>
      </c>
      <c r="K49" s="124" t="str">
        <f>VLOOKUP(K$7,Графік!$M$5:$P$35,3,0)</f>
        <v>Р</v>
      </c>
      <c r="L49" s="124" t="str">
        <f>VLOOKUP(L$7,Графік!$M$5:$P$35,3,0)</f>
        <v>Р</v>
      </c>
      <c r="M49" s="124" t="str">
        <f>VLOOKUP(M$7,Графік!$M$5:$P$35,3,0)</f>
        <v>Р</v>
      </c>
      <c r="N49" s="124" t="str">
        <f>VLOOKUP(N$7,Графік!$M$5:$P$35,3,0)</f>
        <v>ВВ</v>
      </c>
      <c r="O49" s="124" t="str">
        <f>VLOOKUP(O$7,Графік!$M$5:$P$35,3,0)</f>
        <v>ВВ</v>
      </c>
      <c r="P49" s="124" t="str">
        <f>VLOOKUP(P$7,Графік!$M$5:$P$35,3,0)</f>
        <v>Р</v>
      </c>
      <c r="Q49" s="124" t="str">
        <f>VLOOKUP(Q$7,Графік!$M$5:$P$35,3,0)</f>
        <v>Р</v>
      </c>
      <c r="R49" s="124" t="str">
        <f>VLOOKUP(R$7,Графік!$M$5:$P$35,3,0)</f>
        <v>Р</v>
      </c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5"/>
      <c r="AK49" s="321">
        <f ca="1">SUMIF($F49:$AJ52,"Р",$F50:$AJ50)</f>
        <v>72</v>
      </c>
      <c r="AL49" s="279">
        <f ca="1">SUMIF($F51:$AJ52,"НУ",$F52:$AJ52)</f>
        <v>0</v>
      </c>
      <c r="AM49" s="305">
        <f ca="1">SUMIF(F49:AJ52,"РВ",F50:AJ50)</f>
        <v>0</v>
      </c>
      <c r="AN49" s="308">
        <f ca="1">AK49+AL49+AM49</f>
        <v>72</v>
      </c>
      <c r="AO49" s="310">
        <f t="shared" ref="AO49" si="74">COUNTIF($F49:$AJ52,"=Р")</f>
        <v>9</v>
      </c>
      <c r="AP49" s="311">
        <f>COUNTIF($F49:$AJ52,"=ВВ")</f>
        <v>4</v>
      </c>
      <c r="AQ49" s="311">
        <f>COUNTIF($F49:$AJ52,"=В")</f>
        <v>0</v>
      </c>
      <c r="AR49" s="241">
        <f>COUNTIF($F49:$AJ52,"=НА")</f>
        <v>0</v>
      </c>
      <c r="AS49" s="241">
        <f>COUNTIF(F49:AJ52,"=ТН")</f>
        <v>0</v>
      </c>
      <c r="AT49" s="241">
        <f>COUNTIF($F49:$AJ52,"=ВД")</f>
        <v>0</v>
      </c>
      <c r="AU49" s="241">
        <f>COUNTIF($F49:$AJ52,"=ВП")</f>
        <v>0</v>
      </c>
      <c r="AV49" s="241">
        <f>COUNTIF($F49:$AJ52,"=ДД")</f>
        <v>0</v>
      </c>
      <c r="AW49" s="241">
        <f>COUNTIF($F49:$AJ52,"=П")</f>
        <v>0</v>
      </c>
      <c r="AX49" s="241">
        <f>COUNTIF($F49:$AJ52,"=ПР")</f>
        <v>0</v>
      </c>
      <c r="AY49" s="316">
        <f>COUNTIF($F49:$AJ52,"=І")</f>
        <v>0</v>
      </c>
      <c r="AZ49" s="316">
        <f>COUNTIF($F49:$AJ52,"=НЗ")</f>
        <v>0</v>
      </c>
      <c r="BA49" s="318" t="str">
        <f>IF(C49&gt;1,Графік!$P$36,"")</f>
        <v/>
      </c>
    </row>
    <row r="50" spans="1:53" ht="15" customHeight="1" x14ac:dyDescent="0.2">
      <c r="A50" s="293"/>
      <c r="B50" s="296"/>
      <c r="C50" s="299"/>
      <c r="D50" s="325"/>
      <c r="E50" s="146"/>
      <c r="F50" s="96">
        <f t="shared" ref="F50" si="75">IF(F49="Р",8,"")</f>
        <v>8</v>
      </c>
      <c r="G50" s="97" t="str">
        <f t="shared" ref="G50" si="76">IF(G49="Р",8,"")</f>
        <v/>
      </c>
      <c r="H50" s="97" t="str">
        <f t="shared" ref="H50" si="77">IF(H49="Р",8,"")</f>
        <v/>
      </c>
      <c r="I50" s="97">
        <f t="shared" ref="I50" si="78">IF(I49="Р",8,"")</f>
        <v>8</v>
      </c>
      <c r="J50" s="97">
        <f t="shared" ref="J50" si="79">IF(J49="Р",8,"")</f>
        <v>8</v>
      </c>
      <c r="K50" s="97">
        <f t="shared" ref="K50" si="80">IF(K49="Р",8,"")</f>
        <v>8</v>
      </c>
      <c r="L50" s="97">
        <f t="shared" ref="L50" si="81">IF(L49="Р",8,"")</f>
        <v>8</v>
      </c>
      <c r="M50" s="97">
        <f t="shared" ref="M50" si="82">IF(M49="Р",8,"")</f>
        <v>8</v>
      </c>
      <c r="N50" s="97" t="str">
        <f t="shared" ref="N50" si="83">IF(N49="Р",8,"")</f>
        <v/>
      </c>
      <c r="O50" s="97" t="str">
        <f t="shared" ref="O50" si="84">IF(O49="Р",8,"")</f>
        <v/>
      </c>
      <c r="P50" s="97">
        <f t="shared" ref="P50" si="85">IF(P49="Р",8,"")</f>
        <v>8</v>
      </c>
      <c r="Q50" s="97">
        <f t="shared" ref="Q50" si="86">IF(Q49="Р",8,"")</f>
        <v>8</v>
      </c>
      <c r="R50" s="97">
        <f t="shared" ref="R50" si="87">IF(R49="Р",8,"")</f>
        <v>8</v>
      </c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8"/>
      <c r="AK50" s="321"/>
      <c r="AL50" s="279"/>
      <c r="AM50" s="305"/>
      <c r="AN50" s="308"/>
      <c r="AO50" s="311"/>
      <c r="AP50" s="311"/>
      <c r="AQ50" s="311"/>
      <c r="AR50" s="241"/>
      <c r="AS50" s="241"/>
      <c r="AT50" s="241"/>
      <c r="AU50" s="241"/>
      <c r="AV50" s="241"/>
      <c r="AW50" s="241"/>
      <c r="AX50" s="241"/>
      <c r="AY50" s="316"/>
      <c r="AZ50" s="316"/>
      <c r="BA50" s="319"/>
    </row>
    <row r="51" spans="1:53" ht="15" customHeight="1" x14ac:dyDescent="0.2">
      <c r="A51" s="293"/>
      <c r="B51" s="296"/>
      <c r="C51" s="299"/>
      <c r="D51" s="325"/>
      <c r="E51" s="146"/>
      <c r="F51" s="100" t="str">
        <f t="shared" ref="F51" si="88">IF(F52&gt;0,"НУ","")</f>
        <v/>
      </c>
      <c r="G51" s="101" t="str">
        <f t="shared" ref="G51" si="89">IF(G52&gt;0,"НУ","")</f>
        <v/>
      </c>
      <c r="H51" s="101" t="str">
        <f t="shared" ref="H51" si="90">IF(H52&gt;0,"НУ","")</f>
        <v/>
      </c>
      <c r="I51" s="101" t="str">
        <f t="shared" ref="I51" si="91">IF(I52&gt;0,"НУ","")</f>
        <v/>
      </c>
      <c r="J51" s="101" t="str">
        <f t="shared" ref="J51" si="92">IF(J52&gt;0,"НУ","")</f>
        <v/>
      </c>
      <c r="K51" s="101" t="str">
        <f t="shared" ref="K51" si="93">IF(K52&gt;0,"НУ","")</f>
        <v/>
      </c>
      <c r="L51" s="101" t="str">
        <f t="shared" ref="L51" si="94">IF(L52&gt;0,"НУ","")</f>
        <v/>
      </c>
      <c r="M51" s="101" t="str">
        <f t="shared" ref="M51" si="95">IF(M52&gt;0,"НУ","")</f>
        <v/>
      </c>
      <c r="N51" s="101" t="str">
        <f t="shared" ref="N51" si="96">IF(N52&gt;0,"НУ","")</f>
        <v/>
      </c>
      <c r="O51" s="101" t="str">
        <f t="shared" ref="O51" si="97">IF(O52&gt;0,"НУ","")</f>
        <v/>
      </c>
      <c r="P51" s="101" t="str">
        <f t="shared" ref="P51" si="98">IF(P52&gt;0,"НУ","")</f>
        <v/>
      </c>
      <c r="Q51" s="101" t="str">
        <f t="shared" ref="Q51" si="99">IF(Q52&gt;0,"НУ","")</f>
        <v/>
      </c>
      <c r="R51" s="101" t="str">
        <f t="shared" ref="R51" si="100">IF(R52&gt;0,"НУ","")</f>
        <v/>
      </c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 t="str">
        <f t="shared" si="6"/>
        <v/>
      </c>
      <c r="AI51" s="101" t="str">
        <f t="shared" si="6"/>
        <v/>
      </c>
      <c r="AJ51" s="130" t="str">
        <f t="shared" si="6"/>
        <v/>
      </c>
      <c r="AK51" s="321"/>
      <c r="AL51" s="279"/>
      <c r="AM51" s="305"/>
      <c r="AN51" s="308"/>
      <c r="AO51" s="311"/>
      <c r="AP51" s="311"/>
      <c r="AQ51" s="311"/>
      <c r="AR51" s="241"/>
      <c r="AS51" s="241"/>
      <c r="AT51" s="241"/>
      <c r="AU51" s="241"/>
      <c r="AV51" s="241"/>
      <c r="AW51" s="241"/>
      <c r="AX51" s="241"/>
      <c r="AY51" s="316"/>
      <c r="AZ51" s="316"/>
      <c r="BA51" s="319"/>
    </row>
    <row r="52" spans="1:53" ht="15" customHeight="1" thickBot="1" x14ac:dyDescent="0.25">
      <c r="A52" s="294"/>
      <c r="B52" s="297"/>
      <c r="C52" s="300"/>
      <c r="D52" s="326"/>
      <c r="E52" s="147"/>
      <c r="F52" s="105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7"/>
      <c r="AK52" s="322"/>
      <c r="AL52" s="280"/>
      <c r="AM52" s="306"/>
      <c r="AN52" s="309"/>
      <c r="AO52" s="312"/>
      <c r="AP52" s="312"/>
      <c r="AQ52" s="312"/>
      <c r="AR52" s="242"/>
      <c r="AS52" s="242"/>
      <c r="AT52" s="242"/>
      <c r="AU52" s="242"/>
      <c r="AV52" s="242"/>
      <c r="AW52" s="242"/>
      <c r="AX52" s="242"/>
      <c r="AY52" s="317"/>
      <c r="AZ52" s="317"/>
      <c r="BA52" s="320"/>
    </row>
    <row r="53" spans="1:53" ht="15" customHeight="1" x14ac:dyDescent="0.2">
      <c r="A53" s="292">
        <v>12</v>
      </c>
      <c r="B53" s="295" t="str">
        <f>IFERROR(VLOOKUP($C53,Списки!$A$1:$C$4003,2,0),"")</f>
        <v/>
      </c>
      <c r="C53" s="323"/>
      <c r="D53" s="324" t="str">
        <f>IFERROR(VLOOKUP($C53,Списки!$A$1:$C$4003,3,0),"")</f>
        <v/>
      </c>
      <c r="E53" s="145"/>
      <c r="F53" s="92" t="str">
        <f>VLOOKUP(F$7,Графік!$M$5:$P$35,3,0)</f>
        <v>Р</v>
      </c>
      <c r="G53" s="124" t="str">
        <f>VLOOKUP(G$7,Графік!$M$5:$P$35,3,0)</f>
        <v>ВВ</v>
      </c>
      <c r="H53" s="124" t="str">
        <f>VLOOKUP(H$7,Графік!$M$5:$P$35,3,0)</f>
        <v>ВВ</v>
      </c>
      <c r="I53" s="124" t="str">
        <f>VLOOKUP(I$7,Графік!$M$5:$P$35,3,0)</f>
        <v>Р</v>
      </c>
      <c r="J53" s="124" t="str">
        <f>VLOOKUP(J$7,Графік!$M$5:$P$35,3,0)</f>
        <v>Р</v>
      </c>
      <c r="K53" s="124" t="str">
        <f>VLOOKUP(K$7,Графік!$M$5:$P$35,3,0)</f>
        <v>Р</v>
      </c>
      <c r="L53" s="124" t="str">
        <f>VLOOKUP(L$7,Графік!$M$5:$P$35,3,0)</f>
        <v>Р</v>
      </c>
      <c r="M53" s="124" t="str">
        <f>VLOOKUP(M$7,Графік!$M$5:$P$35,3,0)</f>
        <v>Р</v>
      </c>
      <c r="N53" s="124" t="str">
        <f>VLOOKUP(N$7,Графік!$M$5:$P$35,3,0)</f>
        <v>ВВ</v>
      </c>
      <c r="O53" s="124" t="str">
        <f>VLOOKUP(O$7,Графік!$M$5:$P$35,3,0)</f>
        <v>ВВ</v>
      </c>
      <c r="P53" s="124" t="str">
        <f>VLOOKUP(P$7,Графік!$M$5:$P$35,3,0)</f>
        <v>Р</v>
      </c>
      <c r="Q53" s="124" t="str">
        <f>VLOOKUP(Q$7,Графік!$M$5:$P$35,3,0)</f>
        <v>Р</v>
      </c>
      <c r="R53" s="124" t="str">
        <f>VLOOKUP(R$7,Графік!$M$5:$P$35,3,0)</f>
        <v>Р</v>
      </c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5"/>
      <c r="AK53" s="321">
        <f ca="1">SUMIF($F53:$AJ56,"Р",$F54:$AJ54)</f>
        <v>72</v>
      </c>
      <c r="AL53" s="279">
        <f ca="1">SUMIF($F55:$AJ56,"НУ",$F56:$AJ56)</f>
        <v>0</v>
      </c>
      <c r="AM53" s="305">
        <f ca="1">SUMIF(F53:AJ56,"РВ",F54:AJ54)</f>
        <v>0</v>
      </c>
      <c r="AN53" s="308">
        <f ca="1">AK53+AL53+AM53</f>
        <v>72</v>
      </c>
      <c r="AO53" s="310">
        <f t="shared" ref="AO53" si="101">COUNTIF($F53:$AJ56,"=Р")</f>
        <v>9</v>
      </c>
      <c r="AP53" s="311">
        <f>COUNTIF($F53:$AJ56,"=ВВ")</f>
        <v>4</v>
      </c>
      <c r="AQ53" s="311">
        <f>COUNTIF($F53:$AJ56,"=В")</f>
        <v>0</v>
      </c>
      <c r="AR53" s="241">
        <f>COUNTIF($F53:$AJ56,"=НА")</f>
        <v>0</v>
      </c>
      <c r="AS53" s="241">
        <f>COUNTIF(F53:AJ56,"=ТН")</f>
        <v>0</v>
      </c>
      <c r="AT53" s="241">
        <f>COUNTIF($F53:$AJ56,"=ВД")</f>
        <v>0</v>
      </c>
      <c r="AU53" s="241">
        <f>COUNTIF($F53:$AJ56,"=ВП")</f>
        <v>0</v>
      </c>
      <c r="AV53" s="241">
        <f>COUNTIF($F53:$AJ56,"=ДД")</f>
        <v>0</v>
      </c>
      <c r="AW53" s="241">
        <f>COUNTIF($F53:$AJ56,"=П")</f>
        <v>0</v>
      </c>
      <c r="AX53" s="241">
        <f>COUNTIF($F53:$AJ56,"=ПР")</f>
        <v>0</v>
      </c>
      <c r="AY53" s="316">
        <f>COUNTIF($F53:$AJ56,"=І")</f>
        <v>0</v>
      </c>
      <c r="AZ53" s="316">
        <f>COUNTIF($F53:$AJ56,"=НЗ")</f>
        <v>0</v>
      </c>
      <c r="BA53" s="318" t="str">
        <f>IF(C53&gt;1,Графік!$P$36,"")</f>
        <v/>
      </c>
    </row>
    <row r="54" spans="1:53" ht="15" customHeight="1" x14ac:dyDescent="0.2">
      <c r="A54" s="293"/>
      <c r="B54" s="296"/>
      <c r="C54" s="299"/>
      <c r="D54" s="325"/>
      <c r="E54" s="146"/>
      <c r="F54" s="96">
        <f t="shared" ref="F54" si="102">IF(F53="Р",8,"")</f>
        <v>8</v>
      </c>
      <c r="G54" s="97" t="str">
        <f t="shared" ref="G54" si="103">IF(G53="Р",8,"")</f>
        <v/>
      </c>
      <c r="H54" s="97" t="str">
        <f t="shared" ref="H54" si="104">IF(H53="Р",8,"")</f>
        <v/>
      </c>
      <c r="I54" s="97">
        <f t="shared" ref="I54" si="105">IF(I53="Р",8,"")</f>
        <v>8</v>
      </c>
      <c r="J54" s="97">
        <f t="shared" ref="J54" si="106">IF(J53="Р",8,"")</f>
        <v>8</v>
      </c>
      <c r="K54" s="97">
        <f t="shared" ref="K54" si="107">IF(K53="Р",8,"")</f>
        <v>8</v>
      </c>
      <c r="L54" s="97">
        <f t="shared" ref="L54" si="108">IF(L53="Р",8,"")</f>
        <v>8</v>
      </c>
      <c r="M54" s="97">
        <f t="shared" ref="M54" si="109">IF(M53="Р",8,"")</f>
        <v>8</v>
      </c>
      <c r="N54" s="97" t="str">
        <f t="shared" ref="N54" si="110">IF(N53="Р",8,"")</f>
        <v/>
      </c>
      <c r="O54" s="97" t="str">
        <f t="shared" ref="O54" si="111">IF(O53="Р",8,"")</f>
        <v/>
      </c>
      <c r="P54" s="97">
        <f t="shared" ref="P54" si="112">IF(P53="Р",8,"")</f>
        <v>8</v>
      </c>
      <c r="Q54" s="97">
        <f t="shared" ref="Q54" si="113">IF(Q53="Р",8,"")</f>
        <v>8</v>
      </c>
      <c r="R54" s="97">
        <f t="shared" ref="R54" si="114">IF(R53="Р",8,"")</f>
        <v>8</v>
      </c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8"/>
      <c r="AK54" s="321"/>
      <c r="AL54" s="279"/>
      <c r="AM54" s="305"/>
      <c r="AN54" s="308"/>
      <c r="AO54" s="311"/>
      <c r="AP54" s="311"/>
      <c r="AQ54" s="311"/>
      <c r="AR54" s="241"/>
      <c r="AS54" s="241"/>
      <c r="AT54" s="241"/>
      <c r="AU54" s="241"/>
      <c r="AV54" s="241"/>
      <c r="AW54" s="241"/>
      <c r="AX54" s="241"/>
      <c r="AY54" s="316"/>
      <c r="AZ54" s="316"/>
      <c r="BA54" s="319"/>
    </row>
    <row r="55" spans="1:53" ht="15" customHeight="1" x14ac:dyDescent="0.2">
      <c r="A55" s="293"/>
      <c r="B55" s="296"/>
      <c r="C55" s="299"/>
      <c r="D55" s="325"/>
      <c r="E55" s="146"/>
      <c r="F55" s="100" t="str">
        <f t="shared" ref="F55" si="115">IF(F56&gt;0,"НУ","")</f>
        <v/>
      </c>
      <c r="G55" s="101" t="str">
        <f t="shared" ref="G55" si="116">IF(G56&gt;0,"НУ","")</f>
        <v/>
      </c>
      <c r="H55" s="101" t="str">
        <f t="shared" ref="H55" si="117">IF(H56&gt;0,"НУ","")</f>
        <v/>
      </c>
      <c r="I55" s="101" t="str">
        <f t="shared" ref="I55" si="118">IF(I56&gt;0,"НУ","")</f>
        <v/>
      </c>
      <c r="J55" s="101" t="str">
        <f t="shared" ref="J55" si="119">IF(J56&gt;0,"НУ","")</f>
        <v/>
      </c>
      <c r="K55" s="101" t="str">
        <f t="shared" ref="K55" si="120">IF(K56&gt;0,"НУ","")</f>
        <v/>
      </c>
      <c r="L55" s="101" t="str">
        <f t="shared" ref="L55" si="121">IF(L56&gt;0,"НУ","")</f>
        <v/>
      </c>
      <c r="M55" s="101" t="str">
        <f t="shared" ref="M55" si="122">IF(M56&gt;0,"НУ","")</f>
        <v/>
      </c>
      <c r="N55" s="101" t="str">
        <f t="shared" ref="N55" si="123">IF(N56&gt;0,"НУ","")</f>
        <v/>
      </c>
      <c r="O55" s="101" t="str">
        <f t="shared" ref="O55" si="124">IF(O56&gt;0,"НУ","")</f>
        <v/>
      </c>
      <c r="P55" s="101" t="str">
        <f t="shared" ref="P55" si="125">IF(P56&gt;0,"НУ","")</f>
        <v/>
      </c>
      <c r="Q55" s="101" t="str">
        <f t="shared" ref="Q55" si="126">IF(Q56&gt;0,"НУ","")</f>
        <v/>
      </c>
      <c r="R55" s="101" t="str">
        <f t="shared" ref="R55" si="127">IF(R56&gt;0,"НУ","")</f>
        <v/>
      </c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 t="str">
        <f t="shared" si="6"/>
        <v/>
      </c>
      <c r="AI55" s="101" t="str">
        <f t="shared" si="6"/>
        <v/>
      </c>
      <c r="AJ55" s="130" t="str">
        <f t="shared" si="6"/>
        <v/>
      </c>
      <c r="AK55" s="321"/>
      <c r="AL55" s="279"/>
      <c r="AM55" s="305"/>
      <c r="AN55" s="308"/>
      <c r="AO55" s="311"/>
      <c r="AP55" s="311"/>
      <c r="AQ55" s="311"/>
      <c r="AR55" s="241"/>
      <c r="AS55" s="241"/>
      <c r="AT55" s="241"/>
      <c r="AU55" s="241"/>
      <c r="AV55" s="241"/>
      <c r="AW55" s="241"/>
      <c r="AX55" s="241"/>
      <c r="AY55" s="316"/>
      <c r="AZ55" s="316"/>
      <c r="BA55" s="319"/>
    </row>
    <row r="56" spans="1:53" ht="15" customHeight="1" thickBot="1" x14ac:dyDescent="0.25">
      <c r="A56" s="294"/>
      <c r="B56" s="297"/>
      <c r="C56" s="300"/>
      <c r="D56" s="326"/>
      <c r="E56" s="147"/>
      <c r="F56" s="105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  <c r="AB56" s="106"/>
      <c r="AC56" s="106"/>
      <c r="AD56" s="106"/>
      <c r="AE56" s="106"/>
      <c r="AF56" s="106"/>
      <c r="AG56" s="106"/>
      <c r="AH56" s="106"/>
      <c r="AI56" s="106"/>
      <c r="AJ56" s="107"/>
      <c r="AK56" s="322"/>
      <c r="AL56" s="280"/>
      <c r="AM56" s="306"/>
      <c r="AN56" s="309"/>
      <c r="AO56" s="312"/>
      <c r="AP56" s="312"/>
      <c r="AQ56" s="312"/>
      <c r="AR56" s="242"/>
      <c r="AS56" s="242"/>
      <c r="AT56" s="242"/>
      <c r="AU56" s="242"/>
      <c r="AV56" s="242"/>
      <c r="AW56" s="242"/>
      <c r="AX56" s="242"/>
      <c r="AY56" s="317"/>
      <c r="AZ56" s="317"/>
      <c r="BA56" s="320"/>
    </row>
    <row r="57" spans="1:53" ht="15" customHeight="1" x14ac:dyDescent="0.2">
      <c r="A57" s="292">
        <v>13</v>
      </c>
      <c r="B57" s="295" t="str">
        <f>IFERROR(VLOOKUP($C57,Списки!$A$1:$C$4003,2,0),"")</f>
        <v/>
      </c>
      <c r="C57" s="323"/>
      <c r="D57" s="324" t="str">
        <f>IFERROR(VLOOKUP($C57,Списки!$A$1:$C$4003,3,0),"")</f>
        <v/>
      </c>
      <c r="E57" s="145"/>
      <c r="F57" s="92" t="str">
        <f>VLOOKUP(F$7,Графік!$M$5:$P$35,3,0)</f>
        <v>Р</v>
      </c>
      <c r="G57" s="124" t="str">
        <f>VLOOKUP(G$7,Графік!$M$5:$P$35,3,0)</f>
        <v>ВВ</v>
      </c>
      <c r="H57" s="124" t="str">
        <f>VLOOKUP(H$7,Графік!$M$5:$P$35,3,0)</f>
        <v>ВВ</v>
      </c>
      <c r="I57" s="124" t="str">
        <f>VLOOKUP(I$7,Графік!$M$5:$P$35,3,0)</f>
        <v>Р</v>
      </c>
      <c r="J57" s="124" t="str">
        <f>VLOOKUP(J$7,Графік!$M$5:$P$35,3,0)</f>
        <v>Р</v>
      </c>
      <c r="K57" s="124" t="str">
        <f>VLOOKUP(K$7,Графік!$M$5:$P$35,3,0)</f>
        <v>Р</v>
      </c>
      <c r="L57" s="124" t="str">
        <f>VLOOKUP(L$7,Графік!$M$5:$P$35,3,0)</f>
        <v>Р</v>
      </c>
      <c r="M57" s="124" t="str">
        <f>VLOOKUP(M$7,Графік!$M$5:$P$35,3,0)</f>
        <v>Р</v>
      </c>
      <c r="N57" s="124" t="str">
        <f>VLOOKUP(N$7,Графік!$M$5:$P$35,3,0)</f>
        <v>ВВ</v>
      </c>
      <c r="O57" s="124" t="str">
        <f>VLOOKUP(O$7,Графік!$M$5:$P$35,3,0)</f>
        <v>ВВ</v>
      </c>
      <c r="P57" s="124" t="str">
        <f>VLOOKUP(P$7,Графік!$M$5:$P$35,3,0)</f>
        <v>Р</v>
      </c>
      <c r="Q57" s="124" t="str">
        <f>VLOOKUP(Q$7,Графік!$M$5:$P$35,3,0)</f>
        <v>Р</v>
      </c>
      <c r="R57" s="124" t="str">
        <f>VLOOKUP(R$7,Графік!$M$5:$P$35,3,0)</f>
        <v>Р</v>
      </c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5"/>
      <c r="AK57" s="321">
        <f ca="1">SUMIF($F57:$AJ60,"Р",$F58:$AJ58)</f>
        <v>72</v>
      </c>
      <c r="AL57" s="279">
        <f ca="1">SUMIF($F59:$AJ60,"НУ",$F60:$AJ60)</f>
        <v>0</v>
      </c>
      <c r="AM57" s="305">
        <f ca="1">SUMIF(F57:AJ60,"РВ",F58:AJ58)</f>
        <v>0</v>
      </c>
      <c r="AN57" s="308">
        <f ca="1">AK57+AL57+AM57</f>
        <v>72</v>
      </c>
      <c r="AO57" s="310">
        <f t="shared" ref="AO57" si="128">COUNTIF($F57:$AJ60,"=Р")</f>
        <v>9</v>
      </c>
      <c r="AP57" s="311">
        <f>COUNTIF($F57:$AJ60,"=ВВ")</f>
        <v>4</v>
      </c>
      <c r="AQ57" s="311">
        <f>COUNTIF($F57:$AJ60,"=В")</f>
        <v>0</v>
      </c>
      <c r="AR57" s="241">
        <f>COUNTIF($F57:$AJ60,"=НА")</f>
        <v>0</v>
      </c>
      <c r="AS57" s="241">
        <f>COUNTIF(F57:AJ60,"=ТН")</f>
        <v>0</v>
      </c>
      <c r="AT57" s="241">
        <f>COUNTIF($F57:$AJ60,"=ВД")</f>
        <v>0</v>
      </c>
      <c r="AU57" s="241">
        <f>COUNTIF($F57:$AJ60,"=ВП")</f>
        <v>0</v>
      </c>
      <c r="AV57" s="241">
        <f>COUNTIF($F57:$AJ60,"=ДД")</f>
        <v>0</v>
      </c>
      <c r="AW57" s="241">
        <f>COUNTIF($F57:$AJ60,"=П")</f>
        <v>0</v>
      </c>
      <c r="AX57" s="241">
        <f>COUNTIF($F57:$AJ60,"=ПР")</f>
        <v>0</v>
      </c>
      <c r="AY57" s="316">
        <f>COUNTIF($F57:$AJ60,"=І")</f>
        <v>0</v>
      </c>
      <c r="AZ57" s="316">
        <f>COUNTIF($F57:$AJ60,"=НЗ")</f>
        <v>0</v>
      </c>
      <c r="BA57" s="318" t="str">
        <f>IF(C57&gt;1,Графік!$P$36,"")</f>
        <v/>
      </c>
    </row>
    <row r="58" spans="1:53" ht="15" customHeight="1" x14ac:dyDescent="0.2">
      <c r="A58" s="293"/>
      <c r="B58" s="296"/>
      <c r="C58" s="299"/>
      <c r="D58" s="325"/>
      <c r="E58" s="146"/>
      <c r="F58" s="96">
        <f t="shared" ref="F58" si="129">IF(F57="Р",8,"")</f>
        <v>8</v>
      </c>
      <c r="G58" s="97" t="str">
        <f t="shared" ref="G58" si="130">IF(G57="Р",8,"")</f>
        <v/>
      </c>
      <c r="H58" s="97" t="str">
        <f t="shared" ref="H58" si="131">IF(H57="Р",8,"")</f>
        <v/>
      </c>
      <c r="I58" s="97">
        <f t="shared" ref="I58" si="132">IF(I57="Р",8,"")</f>
        <v>8</v>
      </c>
      <c r="J58" s="97">
        <f t="shared" ref="J58" si="133">IF(J57="Р",8,"")</f>
        <v>8</v>
      </c>
      <c r="K58" s="97">
        <f t="shared" ref="K58" si="134">IF(K57="Р",8,"")</f>
        <v>8</v>
      </c>
      <c r="L58" s="97">
        <f t="shared" ref="L58" si="135">IF(L57="Р",8,"")</f>
        <v>8</v>
      </c>
      <c r="M58" s="97">
        <f t="shared" ref="M58" si="136">IF(M57="Р",8,"")</f>
        <v>8</v>
      </c>
      <c r="N58" s="97" t="str">
        <f t="shared" ref="N58" si="137">IF(N57="Р",8,"")</f>
        <v/>
      </c>
      <c r="O58" s="97" t="str">
        <f t="shared" ref="O58" si="138">IF(O57="Р",8,"")</f>
        <v/>
      </c>
      <c r="P58" s="97">
        <f t="shared" ref="P58" si="139">IF(P57="Р",8,"")</f>
        <v>8</v>
      </c>
      <c r="Q58" s="97">
        <f t="shared" ref="Q58" si="140">IF(Q57="Р",8,"")</f>
        <v>8</v>
      </c>
      <c r="R58" s="97">
        <f t="shared" ref="R58" si="141">IF(R57="Р",8,"")</f>
        <v>8</v>
      </c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8"/>
      <c r="AK58" s="321"/>
      <c r="AL58" s="279"/>
      <c r="AM58" s="305"/>
      <c r="AN58" s="308"/>
      <c r="AO58" s="311"/>
      <c r="AP58" s="311"/>
      <c r="AQ58" s="311"/>
      <c r="AR58" s="241"/>
      <c r="AS58" s="241"/>
      <c r="AT58" s="241"/>
      <c r="AU58" s="241"/>
      <c r="AV58" s="241"/>
      <c r="AW58" s="241"/>
      <c r="AX58" s="241"/>
      <c r="AY58" s="316"/>
      <c r="AZ58" s="316"/>
      <c r="BA58" s="319"/>
    </row>
    <row r="59" spans="1:53" ht="15" customHeight="1" x14ac:dyDescent="0.2">
      <c r="A59" s="293"/>
      <c r="B59" s="296"/>
      <c r="C59" s="299"/>
      <c r="D59" s="325"/>
      <c r="E59" s="146"/>
      <c r="F59" s="100" t="str">
        <f t="shared" ref="F59" si="142">IF(F60&gt;0,"НУ","")</f>
        <v/>
      </c>
      <c r="G59" s="101" t="str">
        <f t="shared" ref="G59" si="143">IF(G60&gt;0,"НУ","")</f>
        <v/>
      </c>
      <c r="H59" s="101" t="str">
        <f t="shared" ref="H59" si="144">IF(H60&gt;0,"НУ","")</f>
        <v/>
      </c>
      <c r="I59" s="101" t="str">
        <f t="shared" ref="I59" si="145">IF(I60&gt;0,"НУ","")</f>
        <v/>
      </c>
      <c r="J59" s="101" t="str">
        <f t="shared" ref="J59" si="146">IF(J60&gt;0,"НУ","")</f>
        <v/>
      </c>
      <c r="K59" s="101" t="str">
        <f t="shared" ref="K59" si="147">IF(K60&gt;0,"НУ","")</f>
        <v/>
      </c>
      <c r="L59" s="101" t="str">
        <f t="shared" ref="L59" si="148">IF(L60&gt;0,"НУ","")</f>
        <v/>
      </c>
      <c r="M59" s="101" t="str">
        <f t="shared" ref="M59" si="149">IF(M60&gt;0,"НУ","")</f>
        <v/>
      </c>
      <c r="N59" s="101" t="str">
        <f t="shared" ref="N59" si="150">IF(N60&gt;0,"НУ","")</f>
        <v/>
      </c>
      <c r="O59" s="101" t="str">
        <f t="shared" ref="O59" si="151">IF(O60&gt;0,"НУ","")</f>
        <v/>
      </c>
      <c r="P59" s="101" t="str">
        <f t="shared" ref="P59" si="152">IF(P60&gt;0,"НУ","")</f>
        <v/>
      </c>
      <c r="Q59" s="101" t="str">
        <f t="shared" ref="Q59" si="153">IF(Q60&gt;0,"НУ","")</f>
        <v/>
      </c>
      <c r="R59" s="101" t="str">
        <f t="shared" ref="R59" si="154">IF(R60&gt;0,"НУ","")</f>
        <v/>
      </c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 t="str">
        <f t="shared" si="6"/>
        <v/>
      </c>
      <c r="AI59" s="101" t="str">
        <f t="shared" si="6"/>
        <v/>
      </c>
      <c r="AJ59" s="130" t="str">
        <f t="shared" si="6"/>
        <v/>
      </c>
      <c r="AK59" s="321"/>
      <c r="AL59" s="279"/>
      <c r="AM59" s="305"/>
      <c r="AN59" s="308"/>
      <c r="AO59" s="311"/>
      <c r="AP59" s="311"/>
      <c r="AQ59" s="311"/>
      <c r="AR59" s="241"/>
      <c r="AS59" s="241"/>
      <c r="AT59" s="241"/>
      <c r="AU59" s="241"/>
      <c r="AV59" s="241"/>
      <c r="AW59" s="241"/>
      <c r="AX59" s="241"/>
      <c r="AY59" s="316"/>
      <c r="AZ59" s="316"/>
      <c r="BA59" s="319"/>
    </row>
    <row r="60" spans="1:53" ht="15" customHeight="1" thickBot="1" x14ac:dyDescent="0.25">
      <c r="A60" s="294"/>
      <c r="B60" s="297"/>
      <c r="C60" s="300"/>
      <c r="D60" s="326"/>
      <c r="E60" s="147"/>
      <c r="F60" s="105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  <c r="Z60" s="106"/>
      <c r="AA60" s="106"/>
      <c r="AB60" s="106"/>
      <c r="AC60" s="106"/>
      <c r="AD60" s="106"/>
      <c r="AE60" s="106"/>
      <c r="AF60" s="106"/>
      <c r="AG60" s="106"/>
      <c r="AH60" s="106"/>
      <c r="AI60" s="106"/>
      <c r="AJ60" s="107"/>
      <c r="AK60" s="322"/>
      <c r="AL60" s="280"/>
      <c r="AM60" s="306"/>
      <c r="AN60" s="309"/>
      <c r="AO60" s="312"/>
      <c r="AP60" s="312"/>
      <c r="AQ60" s="312"/>
      <c r="AR60" s="242"/>
      <c r="AS60" s="242"/>
      <c r="AT60" s="242"/>
      <c r="AU60" s="242"/>
      <c r="AV60" s="242"/>
      <c r="AW60" s="242"/>
      <c r="AX60" s="242"/>
      <c r="AY60" s="317"/>
      <c r="AZ60" s="317"/>
      <c r="BA60" s="320"/>
    </row>
    <row r="61" spans="1:53" ht="15" customHeight="1" x14ac:dyDescent="0.2">
      <c r="A61" s="292">
        <v>14</v>
      </c>
      <c r="B61" s="295" t="str">
        <f>IFERROR(VLOOKUP($C61,Списки!$A$1:$C$4003,2,0),"")</f>
        <v/>
      </c>
      <c r="C61" s="323"/>
      <c r="D61" s="324" t="str">
        <f>IFERROR(VLOOKUP($C61,Списки!$A$1:$C$4003,3,0),"")</f>
        <v/>
      </c>
      <c r="E61" s="145"/>
      <c r="F61" s="92" t="str">
        <f>VLOOKUP(F$7,Графік!$M$5:$P$35,3,0)</f>
        <v>Р</v>
      </c>
      <c r="G61" s="124" t="str">
        <f>VLOOKUP(G$7,Графік!$M$5:$P$35,3,0)</f>
        <v>ВВ</v>
      </c>
      <c r="H61" s="124" t="str">
        <f>VLOOKUP(H$7,Графік!$M$5:$P$35,3,0)</f>
        <v>ВВ</v>
      </c>
      <c r="I61" s="124" t="str">
        <f>VLOOKUP(I$7,Графік!$M$5:$P$35,3,0)</f>
        <v>Р</v>
      </c>
      <c r="J61" s="124" t="str">
        <f>VLOOKUP(J$7,Графік!$M$5:$P$35,3,0)</f>
        <v>Р</v>
      </c>
      <c r="K61" s="124" t="str">
        <f>VLOOKUP(K$7,Графік!$M$5:$P$35,3,0)</f>
        <v>Р</v>
      </c>
      <c r="L61" s="124" t="str">
        <f>VLOOKUP(L$7,Графік!$M$5:$P$35,3,0)</f>
        <v>Р</v>
      </c>
      <c r="M61" s="124" t="str">
        <f>VLOOKUP(M$7,Графік!$M$5:$P$35,3,0)</f>
        <v>Р</v>
      </c>
      <c r="N61" s="124" t="str">
        <f>VLOOKUP(N$7,Графік!$M$5:$P$35,3,0)</f>
        <v>ВВ</v>
      </c>
      <c r="O61" s="124" t="str">
        <f>VLOOKUP(O$7,Графік!$M$5:$P$35,3,0)</f>
        <v>ВВ</v>
      </c>
      <c r="P61" s="124" t="str">
        <f>VLOOKUP(P$7,Графік!$M$5:$P$35,3,0)</f>
        <v>Р</v>
      </c>
      <c r="Q61" s="124" t="str">
        <f>VLOOKUP(Q$7,Графік!$M$5:$P$35,3,0)</f>
        <v>Р</v>
      </c>
      <c r="R61" s="124" t="str">
        <f>VLOOKUP(R$7,Графік!$M$5:$P$35,3,0)</f>
        <v>Р</v>
      </c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5"/>
      <c r="AK61" s="321">
        <f ca="1">SUMIF($F61:$AJ64,"Р",$F62:$AJ62)</f>
        <v>72</v>
      </c>
      <c r="AL61" s="279">
        <f ca="1">SUMIF($F63:$AJ64,"НУ",$F64:$AJ64)</f>
        <v>0</v>
      </c>
      <c r="AM61" s="305">
        <f ca="1">SUMIF(F61:AJ64,"РВ",F62:AJ62)</f>
        <v>0</v>
      </c>
      <c r="AN61" s="308">
        <f ca="1">AK61+AL61+AM61</f>
        <v>72</v>
      </c>
      <c r="AO61" s="310">
        <f t="shared" ref="AO61" si="155">COUNTIF($F61:$AJ64,"=Р")</f>
        <v>9</v>
      </c>
      <c r="AP61" s="311">
        <f>COUNTIF($F61:$AJ64,"=ВВ")</f>
        <v>4</v>
      </c>
      <c r="AQ61" s="311">
        <f>COUNTIF($F61:$AJ64,"=В")</f>
        <v>0</v>
      </c>
      <c r="AR61" s="241">
        <f>COUNTIF($F61:$AJ64,"=НА")</f>
        <v>0</v>
      </c>
      <c r="AS61" s="241">
        <f>COUNTIF(F61:AJ64,"=ТН")</f>
        <v>0</v>
      </c>
      <c r="AT61" s="241">
        <f>COUNTIF($F61:$AJ64,"=ВД")</f>
        <v>0</v>
      </c>
      <c r="AU61" s="241">
        <f>COUNTIF($F61:$AJ64,"=ВП")</f>
        <v>0</v>
      </c>
      <c r="AV61" s="241">
        <f>COUNTIF($F61:$AJ64,"=ДД")</f>
        <v>0</v>
      </c>
      <c r="AW61" s="241">
        <f>COUNTIF($F61:$AJ64,"=П")</f>
        <v>0</v>
      </c>
      <c r="AX61" s="241">
        <f>COUNTIF($F61:$AJ64,"=ПР")</f>
        <v>0</v>
      </c>
      <c r="AY61" s="316">
        <f>COUNTIF($F61:$AJ64,"=І")</f>
        <v>0</v>
      </c>
      <c r="AZ61" s="316">
        <f>COUNTIF($F61:$AJ64,"=НЗ")</f>
        <v>0</v>
      </c>
      <c r="BA61" s="318" t="str">
        <f>IF(C61&gt;1,Графік!$P$36,"")</f>
        <v/>
      </c>
    </row>
    <row r="62" spans="1:53" ht="15" customHeight="1" x14ac:dyDescent="0.2">
      <c r="A62" s="293"/>
      <c r="B62" s="296"/>
      <c r="C62" s="299"/>
      <c r="D62" s="325"/>
      <c r="E62" s="146"/>
      <c r="F62" s="96">
        <f t="shared" ref="F62" si="156">IF(F61="Р",8,"")</f>
        <v>8</v>
      </c>
      <c r="G62" s="97" t="str">
        <f t="shared" ref="G62" si="157">IF(G61="Р",8,"")</f>
        <v/>
      </c>
      <c r="H62" s="97" t="str">
        <f t="shared" ref="H62" si="158">IF(H61="Р",8,"")</f>
        <v/>
      </c>
      <c r="I62" s="97">
        <f t="shared" ref="I62" si="159">IF(I61="Р",8,"")</f>
        <v>8</v>
      </c>
      <c r="J62" s="97">
        <f t="shared" ref="J62" si="160">IF(J61="Р",8,"")</f>
        <v>8</v>
      </c>
      <c r="K62" s="97">
        <f t="shared" ref="K62" si="161">IF(K61="Р",8,"")</f>
        <v>8</v>
      </c>
      <c r="L62" s="97">
        <f t="shared" ref="L62" si="162">IF(L61="Р",8,"")</f>
        <v>8</v>
      </c>
      <c r="M62" s="97">
        <f t="shared" ref="M62" si="163">IF(M61="Р",8,"")</f>
        <v>8</v>
      </c>
      <c r="N62" s="97" t="str">
        <f t="shared" ref="N62" si="164">IF(N61="Р",8,"")</f>
        <v/>
      </c>
      <c r="O62" s="97" t="str">
        <f t="shared" ref="O62" si="165">IF(O61="Р",8,"")</f>
        <v/>
      </c>
      <c r="P62" s="97">
        <f t="shared" ref="P62" si="166">IF(P61="Р",8,"")</f>
        <v>8</v>
      </c>
      <c r="Q62" s="97">
        <f t="shared" ref="Q62" si="167">IF(Q61="Р",8,"")</f>
        <v>8</v>
      </c>
      <c r="R62" s="97">
        <f t="shared" ref="R62" si="168">IF(R61="Р",8,"")</f>
        <v>8</v>
      </c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8"/>
      <c r="AK62" s="321"/>
      <c r="AL62" s="279"/>
      <c r="AM62" s="305"/>
      <c r="AN62" s="308"/>
      <c r="AO62" s="311"/>
      <c r="AP62" s="311"/>
      <c r="AQ62" s="311"/>
      <c r="AR62" s="241"/>
      <c r="AS62" s="241"/>
      <c r="AT62" s="241"/>
      <c r="AU62" s="241"/>
      <c r="AV62" s="241"/>
      <c r="AW62" s="241"/>
      <c r="AX62" s="241"/>
      <c r="AY62" s="316"/>
      <c r="AZ62" s="316"/>
      <c r="BA62" s="319"/>
    </row>
    <row r="63" spans="1:53" ht="15" customHeight="1" x14ac:dyDescent="0.2">
      <c r="A63" s="293"/>
      <c r="B63" s="296"/>
      <c r="C63" s="299"/>
      <c r="D63" s="325"/>
      <c r="E63" s="146"/>
      <c r="F63" s="100" t="str">
        <f t="shared" ref="F63" si="169">IF(F64&gt;0,"НУ","")</f>
        <v/>
      </c>
      <c r="G63" s="101" t="str">
        <f t="shared" ref="G63" si="170">IF(G64&gt;0,"НУ","")</f>
        <v/>
      </c>
      <c r="H63" s="101" t="str">
        <f t="shared" ref="H63" si="171">IF(H64&gt;0,"НУ","")</f>
        <v/>
      </c>
      <c r="I63" s="101" t="str">
        <f t="shared" ref="I63" si="172">IF(I64&gt;0,"НУ","")</f>
        <v/>
      </c>
      <c r="J63" s="101" t="str">
        <f t="shared" ref="J63" si="173">IF(J64&gt;0,"НУ","")</f>
        <v/>
      </c>
      <c r="K63" s="101" t="str">
        <f t="shared" ref="K63" si="174">IF(K64&gt;0,"НУ","")</f>
        <v/>
      </c>
      <c r="L63" s="101" t="str">
        <f t="shared" ref="L63" si="175">IF(L64&gt;0,"НУ","")</f>
        <v/>
      </c>
      <c r="M63" s="101" t="str">
        <f t="shared" ref="M63" si="176">IF(M64&gt;0,"НУ","")</f>
        <v/>
      </c>
      <c r="N63" s="101" t="str">
        <f t="shared" ref="N63" si="177">IF(N64&gt;0,"НУ","")</f>
        <v/>
      </c>
      <c r="O63" s="101" t="str">
        <f t="shared" ref="O63" si="178">IF(O64&gt;0,"НУ","")</f>
        <v/>
      </c>
      <c r="P63" s="101" t="str">
        <f t="shared" ref="P63" si="179">IF(P64&gt;0,"НУ","")</f>
        <v/>
      </c>
      <c r="Q63" s="101" t="str">
        <f t="shared" ref="Q63" si="180">IF(Q64&gt;0,"НУ","")</f>
        <v/>
      </c>
      <c r="R63" s="101" t="str">
        <f t="shared" ref="R63" si="181">IF(R64&gt;0,"НУ","")</f>
        <v/>
      </c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 t="str">
        <f t="shared" si="6"/>
        <v/>
      </c>
      <c r="AI63" s="101" t="str">
        <f t="shared" si="6"/>
        <v/>
      </c>
      <c r="AJ63" s="130" t="str">
        <f t="shared" si="6"/>
        <v/>
      </c>
      <c r="AK63" s="321"/>
      <c r="AL63" s="279"/>
      <c r="AM63" s="305"/>
      <c r="AN63" s="308"/>
      <c r="AO63" s="311"/>
      <c r="AP63" s="311"/>
      <c r="AQ63" s="311"/>
      <c r="AR63" s="241"/>
      <c r="AS63" s="241"/>
      <c r="AT63" s="241"/>
      <c r="AU63" s="241"/>
      <c r="AV63" s="241"/>
      <c r="AW63" s="241"/>
      <c r="AX63" s="241"/>
      <c r="AY63" s="316"/>
      <c r="AZ63" s="316"/>
      <c r="BA63" s="319"/>
    </row>
    <row r="64" spans="1:53" ht="15" customHeight="1" thickBot="1" x14ac:dyDescent="0.25">
      <c r="A64" s="294"/>
      <c r="B64" s="297"/>
      <c r="C64" s="300"/>
      <c r="D64" s="326"/>
      <c r="E64" s="147"/>
      <c r="F64" s="105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7"/>
      <c r="AK64" s="322"/>
      <c r="AL64" s="280"/>
      <c r="AM64" s="306"/>
      <c r="AN64" s="309"/>
      <c r="AO64" s="312"/>
      <c r="AP64" s="312"/>
      <c r="AQ64" s="312"/>
      <c r="AR64" s="242"/>
      <c r="AS64" s="242"/>
      <c r="AT64" s="242"/>
      <c r="AU64" s="242"/>
      <c r="AV64" s="242"/>
      <c r="AW64" s="242"/>
      <c r="AX64" s="242"/>
      <c r="AY64" s="317"/>
      <c r="AZ64" s="317"/>
      <c r="BA64" s="320"/>
    </row>
    <row r="65" spans="1:53" ht="15" customHeight="1" x14ac:dyDescent="0.2">
      <c r="A65" s="292">
        <v>15</v>
      </c>
      <c r="B65" s="295" t="str">
        <f>IFERROR(VLOOKUP($C65,Списки!$A$1:$C$4003,2,0),"")</f>
        <v/>
      </c>
      <c r="C65" s="323"/>
      <c r="D65" s="324" t="str">
        <f>IFERROR(VLOOKUP($C65,Списки!$A$1:$C$4003,3,0),"")</f>
        <v/>
      </c>
      <c r="E65" s="145"/>
      <c r="F65" s="92" t="str">
        <f>VLOOKUP(F$7,Графік!$M$5:$P$35,3,0)</f>
        <v>Р</v>
      </c>
      <c r="G65" s="124" t="str">
        <f>VLOOKUP(G$7,Графік!$M$5:$P$35,3,0)</f>
        <v>ВВ</v>
      </c>
      <c r="H65" s="124" t="str">
        <f>VLOOKUP(H$7,Графік!$M$5:$P$35,3,0)</f>
        <v>ВВ</v>
      </c>
      <c r="I65" s="124" t="str">
        <f>VLOOKUP(I$7,Графік!$M$5:$P$35,3,0)</f>
        <v>Р</v>
      </c>
      <c r="J65" s="124" t="str">
        <f>VLOOKUP(J$7,Графік!$M$5:$P$35,3,0)</f>
        <v>Р</v>
      </c>
      <c r="K65" s="124" t="str">
        <f>VLOOKUP(K$7,Графік!$M$5:$P$35,3,0)</f>
        <v>Р</v>
      </c>
      <c r="L65" s="124" t="str">
        <f>VLOOKUP(L$7,Графік!$M$5:$P$35,3,0)</f>
        <v>Р</v>
      </c>
      <c r="M65" s="124" t="str">
        <f>VLOOKUP(M$7,Графік!$M$5:$P$35,3,0)</f>
        <v>Р</v>
      </c>
      <c r="N65" s="124" t="str">
        <f>VLOOKUP(N$7,Графік!$M$5:$P$35,3,0)</f>
        <v>ВВ</v>
      </c>
      <c r="O65" s="124" t="str">
        <f>VLOOKUP(O$7,Графік!$M$5:$P$35,3,0)</f>
        <v>ВВ</v>
      </c>
      <c r="P65" s="124" t="str">
        <f>VLOOKUP(P$7,Графік!$M$5:$P$35,3,0)</f>
        <v>Р</v>
      </c>
      <c r="Q65" s="124" t="str">
        <f>VLOOKUP(Q$7,Графік!$M$5:$P$35,3,0)</f>
        <v>Р</v>
      </c>
      <c r="R65" s="124" t="str">
        <f>VLOOKUP(R$7,Графік!$M$5:$P$35,3,0)</f>
        <v>Р</v>
      </c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  <c r="AJ65" s="125"/>
      <c r="AK65" s="321">
        <f ca="1">SUMIF($F65:$AJ68,"Р",$F66:$AJ66)</f>
        <v>72</v>
      </c>
      <c r="AL65" s="279">
        <f ca="1">SUMIF($F67:$AJ68,"НУ",$F68:$AJ68)</f>
        <v>0</v>
      </c>
      <c r="AM65" s="305">
        <f ca="1">SUMIF(F65:AJ68,"РВ",F66:AJ66)</f>
        <v>0</v>
      </c>
      <c r="AN65" s="308">
        <f ca="1">AK65+AL65+AM65</f>
        <v>72</v>
      </c>
      <c r="AO65" s="310">
        <f t="shared" ref="AO65" si="182">COUNTIF($F65:$AJ68,"=Р")</f>
        <v>9</v>
      </c>
      <c r="AP65" s="311">
        <f>COUNTIF($F65:$AJ68,"=ВВ")</f>
        <v>4</v>
      </c>
      <c r="AQ65" s="311">
        <f>COUNTIF($F65:$AJ68,"=В")</f>
        <v>0</v>
      </c>
      <c r="AR65" s="241">
        <f>COUNTIF($F65:$AJ68,"=НА")</f>
        <v>0</v>
      </c>
      <c r="AS65" s="241">
        <f>COUNTIF(F65:AJ68,"=ТН")</f>
        <v>0</v>
      </c>
      <c r="AT65" s="241">
        <f>COUNTIF($F65:$AJ68,"=ВД")</f>
        <v>0</v>
      </c>
      <c r="AU65" s="241">
        <f>COUNTIF($F65:$AJ68,"=ВП")</f>
        <v>0</v>
      </c>
      <c r="AV65" s="241">
        <f>COUNTIF($F65:$AJ68,"=ДД")</f>
        <v>0</v>
      </c>
      <c r="AW65" s="241">
        <f>COUNTIF($F65:$AJ68,"=П")</f>
        <v>0</v>
      </c>
      <c r="AX65" s="241">
        <f>COUNTIF($F65:$AJ68,"=ПР")</f>
        <v>0</v>
      </c>
      <c r="AY65" s="316">
        <f>COUNTIF($F65:$AJ68,"=І")</f>
        <v>0</v>
      </c>
      <c r="AZ65" s="316">
        <f>COUNTIF($F65:$AJ68,"=НЗ")</f>
        <v>0</v>
      </c>
      <c r="BA65" s="318" t="str">
        <f>IF(C65&gt;1,Графік!$P$36,"")</f>
        <v/>
      </c>
    </row>
    <row r="66" spans="1:53" ht="15" customHeight="1" x14ac:dyDescent="0.2">
      <c r="A66" s="293"/>
      <c r="B66" s="296"/>
      <c r="C66" s="299"/>
      <c r="D66" s="325"/>
      <c r="E66" s="146"/>
      <c r="F66" s="96">
        <f t="shared" ref="F66" si="183">IF(F65="Р",8,"")</f>
        <v>8</v>
      </c>
      <c r="G66" s="97" t="str">
        <f t="shared" ref="G66" si="184">IF(G65="Р",8,"")</f>
        <v/>
      </c>
      <c r="H66" s="97" t="str">
        <f t="shared" ref="H66" si="185">IF(H65="Р",8,"")</f>
        <v/>
      </c>
      <c r="I66" s="97">
        <f t="shared" ref="I66" si="186">IF(I65="Р",8,"")</f>
        <v>8</v>
      </c>
      <c r="J66" s="97">
        <f t="shared" ref="J66" si="187">IF(J65="Р",8,"")</f>
        <v>8</v>
      </c>
      <c r="K66" s="97">
        <f t="shared" ref="K66" si="188">IF(K65="Р",8,"")</f>
        <v>8</v>
      </c>
      <c r="L66" s="97">
        <f t="shared" ref="L66" si="189">IF(L65="Р",8,"")</f>
        <v>8</v>
      </c>
      <c r="M66" s="97">
        <f t="shared" ref="M66" si="190">IF(M65="Р",8,"")</f>
        <v>8</v>
      </c>
      <c r="N66" s="97" t="str">
        <f t="shared" ref="N66" si="191">IF(N65="Р",8,"")</f>
        <v/>
      </c>
      <c r="O66" s="97" t="str">
        <f t="shared" ref="O66" si="192">IF(O65="Р",8,"")</f>
        <v/>
      </c>
      <c r="P66" s="97">
        <f t="shared" ref="P66" si="193">IF(P65="Р",8,"")</f>
        <v>8</v>
      </c>
      <c r="Q66" s="97">
        <f t="shared" ref="Q66" si="194">IF(Q65="Р",8,"")</f>
        <v>8</v>
      </c>
      <c r="R66" s="97">
        <f t="shared" ref="R66" si="195">IF(R65="Р",8,"")</f>
        <v>8</v>
      </c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8"/>
      <c r="AK66" s="321"/>
      <c r="AL66" s="279"/>
      <c r="AM66" s="305"/>
      <c r="AN66" s="308"/>
      <c r="AO66" s="311"/>
      <c r="AP66" s="311"/>
      <c r="AQ66" s="311"/>
      <c r="AR66" s="241"/>
      <c r="AS66" s="241"/>
      <c r="AT66" s="241"/>
      <c r="AU66" s="241"/>
      <c r="AV66" s="241"/>
      <c r="AW66" s="241"/>
      <c r="AX66" s="241"/>
      <c r="AY66" s="316"/>
      <c r="AZ66" s="316"/>
      <c r="BA66" s="319"/>
    </row>
    <row r="67" spans="1:53" ht="15" customHeight="1" x14ac:dyDescent="0.2">
      <c r="A67" s="293"/>
      <c r="B67" s="296"/>
      <c r="C67" s="299"/>
      <c r="D67" s="325"/>
      <c r="E67" s="146"/>
      <c r="F67" s="100" t="str">
        <f t="shared" ref="F67" si="196">IF(F68&gt;0,"НУ","")</f>
        <v/>
      </c>
      <c r="G67" s="101" t="str">
        <f t="shared" ref="G67" si="197">IF(G68&gt;0,"НУ","")</f>
        <v/>
      </c>
      <c r="H67" s="101" t="str">
        <f t="shared" ref="H67" si="198">IF(H68&gt;0,"НУ","")</f>
        <v/>
      </c>
      <c r="I67" s="101" t="str">
        <f t="shared" ref="I67" si="199">IF(I68&gt;0,"НУ","")</f>
        <v/>
      </c>
      <c r="J67" s="101" t="str">
        <f t="shared" ref="J67" si="200">IF(J68&gt;0,"НУ","")</f>
        <v/>
      </c>
      <c r="K67" s="101" t="str">
        <f t="shared" ref="K67" si="201">IF(K68&gt;0,"НУ","")</f>
        <v/>
      </c>
      <c r="L67" s="101" t="str">
        <f t="shared" ref="L67" si="202">IF(L68&gt;0,"НУ","")</f>
        <v/>
      </c>
      <c r="M67" s="101" t="str">
        <f t="shared" ref="M67" si="203">IF(M68&gt;0,"НУ","")</f>
        <v/>
      </c>
      <c r="N67" s="101" t="str">
        <f t="shared" ref="N67" si="204">IF(N68&gt;0,"НУ","")</f>
        <v/>
      </c>
      <c r="O67" s="101" t="str">
        <f t="shared" ref="O67" si="205">IF(O68&gt;0,"НУ","")</f>
        <v/>
      </c>
      <c r="P67" s="101" t="str">
        <f t="shared" ref="P67" si="206">IF(P68&gt;0,"НУ","")</f>
        <v/>
      </c>
      <c r="Q67" s="101" t="str">
        <f t="shared" ref="Q67" si="207">IF(Q68&gt;0,"НУ","")</f>
        <v/>
      </c>
      <c r="R67" s="101" t="str">
        <f t="shared" ref="R67" si="208">IF(R68&gt;0,"НУ","")</f>
        <v/>
      </c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 t="str">
        <f t="shared" si="6"/>
        <v/>
      </c>
      <c r="AI67" s="101" t="str">
        <f t="shared" si="6"/>
        <v/>
      </c>
      <c r="AJ67" s="130" t="str">
        <f t="shared" si="6"/>
        <v/>
      </c>
      <c r="AK67" s="321"/>
      <c r="AL67" s="279"/>
      <c r="AM67" s="305"/>
      <c r="AN67" s="308"/>
      <c r="AO67" s="311"/>
      <c r="AP67" s="311"/>
      <c r="AQ67" s="311"/>
      <c r="AR67" s="241"/>
      <c r="AS67" s="241"/>
      <c r="AT67" s="241"/>
      <c r="AU67" s="241"/>
      <c r="AV67" s="241"/>
      <c r="AW67" s="241"/>
      <c r="AX67" s="241"/>
      <c r="AY67" s="316"/>
      <c r="AZ67" s="316"/>
      <c r="BA67" s="319"/>
    </row>
    <row r="68" spans="1:53" ht="15" customHeight="1" thickBot="1" x14ac:dyDescent="0.25">
      <c r="A68" s="294"/>
      <c r="B68" s="297"/>
      <c r="C68" s="300"/>
      <c r="D68" s="326"/>
      <c r="E68" s="147"/>
      <c r="F68" s="105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7"/>
      <c r="AK68" s="322"/>
      <c r="AL68" s="280"/>
      <c r="AM68" s="306"/>
      <c r="AN68" s="309"/>
      <c r="AO68" s="312"/>
      <c r="AP68" s="312"/>
      <c r="AQ68" s="312"/>
      <c r="AR68" s="242"/>
      <c r="AS68" s="242"/>
      <c r="AT68" s="242"/>
      <c r="AU68" s="242"/>
      <c r="AV68" s="242"/>
      <c r="AW68" s="242"/>
      <c r="AX68" s="242"/>
      <c r="AY68" s="317"/>
      <c r="AZ68" s="317"/>
      <c r="BA68" s="320"/>
    </row>
    <row r="69" spans="1:53" ht="15" customHeight="1" x14ac:dyDescent="0.2">
      <c r="A69" s="292">
        <v>16</v>
      </c>
      <c r="B69" s="295" t="str">
        <f>IFERROR(VLOOKUP($C69,Списки!$A$1:$C$4003,2,0),"")</f>
        <v/>
      </c>
      <c r="C69" s="323"/>
      <c r="D69" s="324" t="str">
        <f>IFERROR(VLOOKUP($C69,Списки!$A$1:$C$4003,3,0),"")</f>
        <v/>
      </c>
      <c r="E69" s="145"/>
      <c r="F69" s="92" t="str">
        <f>VLOOKUP(F$7,Графік!$M$5:$P$35,3,0)</f>
        <v>Р</v>
      </c>
      <c r="G69" s="124" t="str">
        <f>VLOOKUP(G$7,Графік!$M$5:$P$35,3,0)</f>
        <v>ВВ</v>
      </c>
      <c r="H69" s="124" t="str">
        <f>VLOOKUP(H$7,Графік!$M$5:$P$35,3,0)</f>
        <v>ВВ</v>
      </c>
      <c r="I69" s="124" t="str">
        <f>VLOOKUP(I$7,Графік!$M$5:$P$35,3,0)</f>
        <v>Р</v>
      </c>
      <c r="J69" s="124" t="str">
        <f>VLOOKUP(J$7,Графік!$M$5:$P$35,3,0)</f>
        <v>Р</v>
      </c>
      <c r="K69" s="124" t="str">
        <f>VLOOKUP(K$7,Графік!$M$5:$P$35,3,0)</f>
        <v>Р</v>
      </c>
      <c r="L69" s="124" t="str">
        <f>VLOOKUP(L$7,Графік!$M$5:$P$35,3,0)</f>
        <v>Р</v>
      </c>
      <c r="M69" s="124" t="str">
        <f>VLOOKUP(M$7,Графік!$M$5:$P$35,3,0)</f>
        <v>Р</v>
      </c>
      <c r="N69" s="124" t="str">
        <f>VLOOKUP(N$7,Графік!$M$5:$P$35,3,0)</f>
        <v>ВВ</v>
      </c>
      <c r="O69" s="124" t="str">
        <f>VLOOKUP(O$7,Графік!$M$5:$P$35,3,0)</f>
        <v>ВВ</v>
      </c>
      <c r="P69" s="124" t="str">
        <f>VLOOKUP(P$7,Графік!$M$5:$P$35,3,0)</f>
        <v>Р</v>
      </c>
      <c r="Q69" s="124" t="str">
        <f>VLOOKUP(Q$7,Графік!$M$5:$P$35,3,0)</f>
        <v>Р</v>
      </c>
      <c r="R69" s="124" t="str">
        <f>VLOOKUP(R$7,Графік!$M$5:$P$35,3,0)</f>
        <v>Р</v>
      </c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  <c r="AJ69" s="125"/>
      <c r="AK69" s="321">
        <f ca="1">SUMIF($F69:$AJ72,"Р",$F70:$AJ70)</f>
        <v>72</v>
      </c>
      <c r="AL69" s="279">
        <f ca="1">SUMIF($F71:$AJ72,"НУ",$F72:$AJ72)</f>
        <v>0</v>
      </c>
      <c r="AM69" s="305">
        <f ca="1">SUMIF(F69:AJ72,"РВ",F70:AJ70)</f>
        <v>0</v>
      </c>
      <c r="AN69" s="308">
        <f ca="1">AK69+AL69+AM69</f>
        <v>72</v>
      </c>
      <c r="AO69" s="310">
        <f t="shared" ref="AO69" si="209">COUNTIF($F69:$AJ72,"=Р")</f>
        <v>9</v>
      </c>
      <c r="AP69" s="311">
        <f>COUNTIF($F69:$AJ72,"=ВВ")</f>
        <v>4</v>
      </c>
      <c r="AQ69" s="311">
        <f>COUNTIF($F69:$AJ72,"=В")</f>
        <v>0</v>
      </c>
      <c r="AR69" s="241">
        <f>COUNTIF($F69:$AJ72,"=НА")</f>
        <v>0</v>
      </c>
      <c r="AS69" s="241">
        <f>COUNTIF(F69:AJ72,"=ТН")</f>
        <v>0</v>
      </c>
      <c r="AT69" s="241">
        <f>COUNTIF($F69:$AJ72,"=ВД")</f>
        <v>0</v>
      </c>
      <c r="AU69" s="241">
        <f>COUNTIF($F69:$AJ72,"=ВП")</f>
        <v>0</v>
      </c>
      <c r="AV69" s="241">
        <f>COUNTIF($F69:$AJ72,"=ДД")</f>
        <v>0</v>
      </c>
      <c r="AW69" s="241">
        <f>COUNTIF($F69:$AJ72,"=П")</f>
        <v>0</v>
      </c>
      <c r="AX69" s="241">
        <f>COUNTIF($F69:$AJ72,"=ПР")</f>
        <v>0</v>
      </c>
      <c r="AY69" s="316">
        <f>COUNTIF($F69:$AJ72,"=І")</f>
        <v>0</v>
      </c>
      <c r="AZ69" s="316">
        <f>COUNTIF($F69:$AJ72,"=НЗ")</f>
        <v>0</v>
      </c>
      <c r="BA69" s="318" t="str">
        <f>IF(C69&gt;1,Графік!$P$36,"")</f>
        <v/>
      </c>
    </row>
    <row r="70" spans="1:53" ht="15" customHeight="1" x14ac:dyDescent="0.2">
      <c r="A70" s="293"/>
      <c r="B70" s="296"/>
      <c r="C70" s="299"/>
      <c r="D70" s="325"/>
      <c r="E70" s="146"/>
      <c r="F70" s="96">
        <f t="shared" ref="F70" si="210">IF(F69="Р",8,"")</f>
        <v>8</v>
      </c>
      <c r="G70" s="97" t="str">
        <f t="shared" ref="G70" si="211">IF(G69="Р",8,"")</f>
        <v/>
      </c>
      <c r="H70" s="97" t="str">
        <f t="shared" ref="H70" si="212">IF(H69="Р",8,"")</f>
        <v/>
      </c>
      <c r="I70" s="97">
        <f t="shared" ref="I70" si="213">IF(I69="Р",8,"")</f>
        <v>8</v>
      </c>
      <c r="J70" s="97">
        <f t="shared" ref="J70" si="214">IF(J69="Р",8,"")</f>
        <v>8</v>
      </c>
      <c r="K70" s="97">
        <f t="shared" ref="K70" si="215">IF(K69="Р",8,"")</f>
        <v>8</v>
      </c>
      <c r="L70" s="97">
        <f t="shared" ref="L70" si="216">IF(L69="Р",8,"")</f>
        <v>8</v>
      </c>
      <c r="M70" s="97">
        <f t="shared" ref="M70" si="217">IF(M69="Р",8,"")</f>
        <v>8</v>
      </c>
      <c r="N70" s="97" t="str">
        <f t="shared" ref="N70" si="218">IF(N69="Р",8,"")</f>
        <v/>
      </c>
      <c r="O70" s="97" t="str">
        <f t="shared" ref="O70" si="219">IF(O69="Р",8,"")</f>
        <v/>
      </c>
      <c r="P70" s="97">
        <f t="shared" ref="P70" si="220">IF(P69="Р",8,"")</f>
        <v>8</v>
      </c>
      <c r="Q70" s="97">
        <f t="shared" ref="Q70" si="221">IF(Q69="Р",8,"")</f>
        <v>8</v>
      </c>
      <c r="R70" s="97">
        <f t="shared" ref="R70" si="222">IF(R69="Р",8,"")</f>
        <v>8</v>
      </c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8"/>
      <c r="AK70" s="321"/>
      <c r="AL70" s="279"/>
      <c r="AM70" s="305"/>
      <c r="AN70" s="308"/>
      <c r="AO70" s="311"/>
      <c r="AP70" s="311"/>
      <c r="AQ70" s="311"/>
      <c r="AR70" s="241"/>
      <c r="AS70" s="241"/>
      <c r="AT70" s="241"/>
      <c r="AU70" s="241"/>
      <c r="AV70" s="241"/>
      <c r="AW70" s="241"/>
      <c r="AX70" s="241"/>
      <c r="AY70" s="316"/>
      <c r="AZ70" s="316"/>
      <c r="BA70" s="319"/>
    </row>
    <row r="71" spans="1:53" ht="15" customHeight="1" x14ac:dyDescent="0.2">
      <c r="A71" s="293"/>
      <c r="B71" s="296"/>
      <c r="C71" s="299"/>
      <c r="D71" s="325"/>
      <c r="E71" s="146"/>
      <c r="F71" s="100" t="str">
        <f t="shared" ref="F71" si="223">IF(F72&gt;0,"НУ","")</f>
        <v/>
      </c>
      <c r="G71" s="101" t="str">
        <f t="shared" ref="G71" si="224">IF(G72&gt;0,"НУ","")</f>
        <v/>
      </c>
      <c r="H71" s="101" t="str">
        <f t="shared" ref="H71" si="225">IF(H72&gt;0,"НУ","")</f>
        <v/>
      </c>
      <c r="I71" s="101" t="str">
        <f t="shared" ref="I71" si="226">IF(I72&gt;0,"НУ","")</f>
        <v/>
      </c>
      <c r="J71" s="101" t="str">
        <f t="shared" ref="J71" si="227">IF(J72&gt;0,"НУ","")</f>
        <v/>
      </c>
      <c r="K71" s="101" t="str">
        <f t="shared" ref="K71" si="228">IF(K72&gt;0,"НУ","")</f>
        <v/>
      </c>
      <c r="L71" s="101" t="str">
        <f t="shared" ref="L71" si="229">IF(L72&gt;0,"НУ","")</f>
        <v/>
      </c>
      <c r="M71" s="101" t="str">
        <f t="shared" ref="M71" si="230">IF(M72&gt;0,"НУ","")</f>
        <v/>
      </c>
      <c r="N71" s="101" t="str">
        <f t="shared" ref="N71" si="231">IF(N72&gt;0,"НУ","")</f>
        <v/>
      </c>
      <c r="O71" s="101" t="str">
        <f t="shared" ref="O71" si="232">IF(O72&gt;0,"НУ","")</f>
        <v/>
      </c>
      <c r="P71" s="101" t="str">
        <f t="shared" ref="P71" si="233">IF(P72&gt;0,"НУ","")</f>
        <v/>
      </c>
      <c r="Q71" s="101" t="str">
        <f t="shared" ref="Q71" si="234">IF(Q72&gt;0,"НУ","")</f>
        <v/>
      </c>
      <c r="R71" s="101" t="str">
        <f t="shared" ref="R71" si="235">IF(R72&gt;0,"НУ","")</f>
        <v/>
      </c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 t="str">
        <f t="shared" si="6"/>
        <v/>
      </c>
      <c r="AI71" s="101" t="str">
        <f t="shared" si="6"/>
        <v/>
      </c>
      <c r="AJ71" s="130" t="str">
        <f t="shared" si="6"/>
        <v/>
      </c>
      <c r="AK71" s="321"/>
      <c r="AL71" s="279"/>
      <c r="AM71" s="305"/>
      <c r="AN71" s="308"/>
      <c r="AO71" s="311"/>
      <c r="AP71" s="311"/>
      <c r="AQ71" s="311"/>
      <c r="AR71" s="241"/>
      <c r="AS71" s="241"/>
      <c r="AT71" s="241"/>
      <c r="AU71" s="241"/>
      <c r="AV71" s="241"/>
      <c r="AW71" s="241"/>
      <c r="AX71" s="241"/>
      <c r="AY71" s="316"/>
      <c r="AZ71" s="316"/>
      <c r="BA71" s="319"/>
    </row>
    <row r="72" spans="1:53" ht="15" customHeight="1" thickBot="1" x14ac:dyDescent="0.25">
      <c r="A72" s="294"/>
      <c r="B72" s="297"/>
      <c r="C72" s="300"/>
      <c r="D72" s="326"/>
      <c r="E72" s="147"/>
      <c r="F72" s="105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7"/>
      <c r="AK72" s="322"/>
      <c r="AL72" s="280"/>
      <c r="AM72" s="306"/>
      <c r="AN72" s="309"/>
      <c r="AO72" s="312"/>
      <c r="AP72" s="312"/>
      <c r="AQ72" s="312"/>
      <c r="AR72" s="242"/>
      <c r="AS72" s="242"/>
      <c r="AT72" s="242"/>
      <c r="AU72" s="242"/>
      <c r="AV72" s="242"/>
      <c r="AW72" s="242"/>
      <c r="AX72" s="242"/>
      <c r="AY72" s="317"/>
      <c r="AZ72" s="317"/>
      <c r="BA72" s="320"/>
    </row>
    <row r="73" spans="1:53" ht="15" customHeight="1" x14ac:dyDescent="0.2">
      <c r="A73" s="292">
        <v>17</v>
      </c>
      <c r="B73" s="295" t="str">
        <f>IFERROR(VLOOKUP($C73,Списки!$A$1:$C$4003,2,0),"")</f>
        <v/>
      </c>
      <c r="C73" s="323"/>
      <c r="D73" s="324" t="str">
        <f>IFERROR(VLOOKUP($C73,Списки!$A$1:$C$4003,3,0),"")</f>
        <v/>
      </c>
      <c r="E73" s="145"/>
      <c r="F73" s="92" t="str">
        <f>VLOOKUP(F$7,Графік!$M$5:$P$35,3,0)</f>
        <v>Р</v>
      </c>
      <c r="G73" s="124" t="str">
        <f>VLOOKUP(G$7,Графік!$M$5:$P$35,3,0)</f>
        <v>ВВ</v>
      </c>
      <c r="H73" s="124" t="str">
        <f>VLOOKUP(H$7,Графік!$M$5:$P$35,3,0)</f>
        <v>ВВ</v>
      </c>
      <c r="I73" s="124" t="str">
        <f>VLOOKUP(I$7,Графік!$M$5:$P$35,3,0)</f>
        <v>Р</v>
      </c>
      <c r="J73" s="124" t="str">
        <f>VLOOKUP(J$7,Графік!$M$5:$P$35,3,0)</f>
        <v>Р</v>
      </c>
      <c r="K73" s="124" t="str">
        <f>VLOOKUP(K$7,Графік!$M$5:$P$35,3,0)</f>
        <v>Р</v>
      </c>
      <c r="L73" s="124" t="str">
        <f>VLOOKUP(L$7,Графік!$M$5:$P$35,3,0)</f>
        <v>Р</v>
      </c>
      <c r="M73" s="124" t="str">
        <f>VLOOKUP(M$7,Графік!$M$5:$P$35,3,0)</f>
        <v>Р</v>
      </c>
      <c r="N73" s="124" t="str">
        <f>VLOOKUP(N$7,Графік!$M$5:$P$35,3,0)</f>
        <v>ВВ</v>
      </c>
      <c r="O73" s="124" t="str">
        <f>VLOOKUP(O$7,Графік!$M$5:$P$35,3,0)</f>
        <v>ВВ</v>
      </c>
      <c r="P73" s="124" t="str">
        <f>VLOOKUP(P$7,Графік!$M$5:$P$35,3,0)</f>
        <v>Р</v>
      </c>
      <c r="Q73" s="124" t="str">
        <f>VLOOKUP(Q$7,Графік!$M$5:$P$35,3,0)</f>
        <v>Р</v>
      </c>
      <c r="R73" s="124" t="str">
        <f>VLOOKUP(R$7,Графік!$M$5:$P$35,3,0)</f>
        <v>Р</v>
      </c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5"/>
      <c r="AK73" s="321">
        <f ca="1">SUMIF($F73:$AJ76,"Р",$F74:$AJ74)</f>
        <v>72</v>
      </c>
      <c r="AL73" s="279">
        <f ca="1">SUMIF($F75:$AJ76,"НУ",$F76:$AJ76)</f>
        <v>0</v>
      </c>
      <c r="AM73" s="305">
        <f ca="1">SUMIF(F73:AJ76,"РВ",F74:AJ74)</f>
        <v>0</v>
      </c>
      <c r="AN73" s="308">
        <f ca="1">AK73+AL73+AM73</f>
        <v>72</v>
      </c>
      <c r="AO73" s="310">
        <f t="shared" ref="AO73" si="236">COUNTIF($F73:$AJ76,"=Р")</f>
        <v>9</v>
      </c>
      <c r="AP73" s="311">
        <f>COUNTIF($F73:$AJ76,"=ВВ")</f>
        <v>4</v>
      </c>
      <c r="AQ73" s="311">
        <f>COUNTIF($F73:$AJ76,"=В")</f>
        <v>0</v>
      </c>
      <c r="AR73" s="241">
        <f>COUNTIF($F73:$AJ76,"=НА")</f>
        <v>0</v>
      </c>
      <c r="AS73" s="241">
        <f>COUNTIF(F73:AJ76,"=ТН")</f>
        <v>0</v>
      </c>
      <c r="AT73" s="241">
        <f>COUNTIF($F73:$AJ76,"=ВД")</f>
        <v>0</v>
      </c>
      <c r="AU73" s="241">
        <f>COUNTIF($F73:$AJ76,"=ВП")</f>
        <v>0</v>
      </c>
      <c r="AV73" s="241">
        <f>COUNTIF($F73:$AJ76,"=ДД")</f>
        <v>0</v>
      </c>
      <c r="AW73" s="241">
        <f>COUNTIF($F73:$AJ76,"=П")</f>
        <v>0</v>
      </c>
      <c r="AX73" s="241">
        <f>COUNTIF($F73:$AJ76,"=ПР")</f>
        <v>0</v>
      </c>
      <c r="AY73" s="316">
        <f>COUNTIF($F73:$AJ76,"=І")</f>
        <v>0</v>
      </c>
      <c r="AZ73" s="316">
        <f>COUNTIF($F73:$AJ76,"=НЗ")</f>
        <v>0</v>
      </c>
      <c r="BA73" s="318" t="str">
        <f>IF(C73&gt;1,Графік!$P$36,"")</f>
        <v/>
      </c>
    </row>
    <row r="74" spans="1:53" ht="15" customHeight="1" x14ac:dyDescent="0.2">
      <c r="A74" s="293"/>
      <c r="B74" s="296"/>
      <c r="C74" s="299"/>
      <c r="D74" s="325"/>
      <c r="E74" s="146"/>
      <c r="F74" s="96">
        <f t="shared" ref="F74" si="237">IF(F73="Р",8,"")</f>
        <v>8</v>
      </c>
      <c r="G74" s="97" t="str">
        <f t="shared" ref="G74" si="238">IF(G73="Р",8,"")</f>
        <v/>
      </c>
      <c r="H74" s="97" t="str">
        <f t="shared" ref="H74" si="239">IF(H73="Р",8,"")</f>
        <v/>
      </c>
      <c r="I74" s="97">
        <f t="shared" ref="I74" si="240">IF(I73="Р",8,"")</f>
        <v>8</v>
      </c>
      <c r="J74" s="97">
        <f t="shared" ref="J74" si="241">IF(J73="Р",8,"")</f>
        <v>8</v>
      </c>
      <c r="K74" s="97">
        <f t="shared" ref="K74" si="242">IF(K73="Р",8,"")</f>
        <v>8</v>
      </c>
      <c r="L74" s="97">
        <f t="shared" ref="L74" si="243">IF(L73="Р",8,"")</f>
        <v>8</v>
      </c>
      <c r="M74" s="97">
        <f t="shared" ref="M74" si="244">IF(M73="Р",8,"")</f>
        <v>8</v>
      </c>
      <c r="N74" s="97" t="str">
        <f t="shared" ref="N74" si="245">IF(N73="Р",8,"")</f>
        <v/>
      </c>
      <c r="O74" s="97" t="str">
        <f t="shared" ref="O74" si="246">IF(O73="Р",8,"")</f>
        <v/>
      </c>
      <c r="P74" s="97">
        <f t="shared" ref="P74" si="247">IF(P73="Р",8,"")</f>
        <v>8</v>
      </c>
      <c r="Q74" s="97">
        <f t="shared" ref="Q74" si="248">IF(Q73="Р",8,"")</f>
        <v>8</v>
      </c>
      <c r="R74" s="97">
        <f t="shared" ref="R74" si="249">IF(R73="Р",8,"")</f>
        <v>8</v>
      </c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8"/>
      <c r="AK74" s="321"/>
      <c r="AL74" s="279"/>
      <c r="AM74" s="305"/>
      <c r="AN74" s="308"/>
      <c r="AO74" s="311"/>
      <c r="AP74" s="311"/>
      <c r="AQ74" s="311"/>
      <c r="AR74" s="241"/>
      <c r="AS74" s="241"/>
      <c r="AT74" s="241"/>
      <c r="AU74" s="241"/>
      <c r="AV74" s="241"/>
      <c r="AW74" s="241"/>
      <c r="AX74" s="241"/>
      <c r="AY74" s="316"/>
      <c r="AZ74" s="316"/>
      <c r="BA74" s="319"/>
    </row>
    <row r="75" spans="1:53" ht="15" customHeight="1" x14ac:dyDescent="0.2">
      <c r="A75" s="293"/>
      <c r="B75" s="296"/>
      <c r="C75" s="299"/>
      <c r="D75" s="325"/>
      <c r="E75" s="146"/>
      <c r="F75" s="100" t="str">
        <f t="shared" ref="F75" si="250">IF(F76&gt;0,"НУ","")</f>
        <v/>
      </c>
      <c r="G75" s="101" t="str">
        <f t="shared" ref="G75" si="251">IF(G76&gt;0,"НУ","")</f>
        <v/>
      </c>
      <c r="H75" s="101" t="str">
        <f t="shared" ref="H75" si="252">IF(H76&gt;0,"НУ","")</f>
        <v/>
      </c>
      <c r="I75" s="101" t="str">
        <f t="shared" ref="I75" si="253">IF(I76&gt;0,"НУ","")</f>
        <v/>
      </c>
      <c r="J75" s="101" t="str">
        <f t="shared" ref="J75" si="254">IF(J76&gt;0,"НУ","")</f>
        <v/>
      </c>
      <c r="K75" s="101" t="str">
        <f t="shared" ref="K75" si="255">IF(K76&gt;0,"НУ","")</f>
        <v/>
      </c>
      <c r="L75" s="101" t="str">
        <f t="shared" ref="L75" si="256">IF(L76&gt;0,"НУ","")</f>
        <v/>
      </c>
      <c r="M75" s="101" t="str">
        <f t="shared" ref="M75" si="257">IF(M76&gt;0,"НУ","")</f>
        <v/>
      </c>
      <c r="N75" s="101" t="str">
        <f t="shared" ref="N75" si="258">IF(N76&gt;0,"НУ","")</f>
        <v/>
      </c>
      <c r="O75" s="101" t="str">
        <f t="shared" ref="O75" si="259">IF(O76&gt;0,"НУ","")</f>
        <v/>
      </c>
      <c r="P75" s="101" t="str">
        <f t="shared" ref="P75" si="260">IF(P76&gt;0,"НУ","")</f>
        <v/>
      </c>
      <c r="Q75" s="101" t="str">
        <f t="shared" ref="Q75" si="261">IF(Q76&gt;0,"НУ","")</f>
        <v/>
      </c>
      <c r="R75" s="101" t="str">
        <f t="shared" ref="R75" si="262">IF(R76&gt;0,"НУ","")</f>
        <v/>
      </c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 t="str">
        <f t="shared" si="6"/>
        <v/>
      </c>
      <c r="AI75" s="101" t="str">
        <f t="shared" si="6"/>
        <v/>
      </c>
      <c r="AJ75" s="130" t="str">
        <f t="shared" si="6"/>
        <v/>
      </c>
      <c r="AK75" s="321"/>
      <c r="AL75" s="279"/>
      <c r="AM75" s="305"/>
      <c r="AN75" s="308"/>
      <c r="AO75" s="311"/>
      <c r="AP75" s="311"/>
      <c r="AQ75" s="311"/>
      <c r="AR75" s="241"/>
      <c r="AS75" s="241"/>
      <c r="AT75" s="241"/>
      <c r="AU75" s="241"/>
      <c r="AV75" s="241"/>
      <c r="AW75" s="241"/>
      <c r="AX75" s="241"/>
      <c r="AY75" s="316"/>
      <c r="AZ75" s="316"/>
      <c r="BA75" s="319"/>
    </row>
    <row r="76" spans="1:53" ht="15" customHeight="1" thickBot="1" x14ac:dyDescent="0.25">
      <c r="A76" s="294"/>
      <c r="B76" s="297"/>
      <c r="C76" s="300"/>
      <c r="D76" s="326"/>
      <c r="E76" s="147"/>
      <c r="F76" s="105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7"/>
      <c r="AK76" s="322"/>
      <c r="AL76" s="280"/>
      <c r="AM76" s="306"/>
      <c r="AN76" s="309"/>
      <c r="AO76" s="312"/>
      <c r="AP76" s="312"/>
      <c r="AQ76" s="312"/>
      <c r="AR76" s="242"/>
      <c r="AS76" s="242"/>
      <c r="AT76" s="242"/>
      <c r="AU76" s="242"/>
      <c r="AV76" s="242"/>
      <c r="AW76" s="242"/>
      <c r="AX76" s="242"/>
      <c r="AY76" s="317"/>
      <c r="AZ76" s="317"/>
      <c r="BA76" s="320"/>
    </row>
    <row r="77" spans="1:53" ht="15" customHeight="1" x14ac:dyDescent="0.2">
      <c r="A77" s="292">
        <v>18</v>
      </c>
      <c r="B77" s="295" t="str">
        <f>IFERROR(VLOOKUP($C77,Списки!$A$1:$C$4003,2,0),"")</f>
        <v/>
      </c>
      <c r="C77" s="323"/>
      <c r="D77" s="324" t="str">
        <f>IFERROR(VLOOKUP($C77,Списки!$A$1:$C$4003,3,0),"")</f>
        <v/>
      </c>
      <c r="E77" s="145"/>
      <c r="F77" s="92" t="str">
        <f>VLOOKUP(F$7,Графік!$M$5:$P$35,3,0)</f>
        <v>Р</v>
      </c>
      <c r="G77" s="124" t="str">
        <f>VLOOKUP(G$7,Графік!$M$5:$P$35,3,0)</f>
        <v>ВВ</v>
      </c>
      <c r="H77" s="124" t="str">
        <f>VLOOKUP(H$7,Графік!$M$5:$P$35,3,0)</f>
        <v>ВВ</v>
      </c>
      <c r="I77" s="124" t="str">
        <f>VLOOKUP(I$7,Графік!$M$5:$P$35,3,0)</f>
        <v>Р</v>
      </c>
      <c r="J77" s="124" t="str">
        <f>VLOOKUP(J$7,Графік!$M$5:$P$35,3,0)</f>
        <v>Р</v>
      </c>
      <c r="K77" s="124" t="str">
        <f>VLOOKUP(K$7,Графік!$M$5:$P$35,3,0)</f>
        <v>Р</v>
      </c>
      <c r="L77" s="124" t="str">
        <f>VLOOKUP(L$7,Графік!$M$5:$P$35,3,0)</f>
        <v>Р</v>
      </c>
      <c r="M77" s="124" t="str">
        <f>VLOOKUP(M$7,Графік!$M$5:$P$35,3,0)</f>
        <v>Р</v>
      </c>
      <c r="N77" s="124" t="str">
        <f>VLOOKUP(N$7,Графік!$M$5:$P$35,3,0)</f>
        <v>ВВ</v>
      </c>
      <c r="O77" s="124" t="str">
        <f>VLOOKUP(O$7,Графік!$M$5:$P$35,3,0)</f>
        <v>ВВ</v>
      </c>
      <c r="P77" s="124" t="str">
        <f>VLOOKUP(P$7,Графік!$M$5:$P$35,3,0)</f>
        <v>Р</v>
      </c>
      <c r="Q77" s="124" t="str">
        <f>VLOOKUP(Q$7,Графік!$M$5:$P$35,3,0)</f>
        <v>Р</v>
      </c>
      <c r="R77" s="124" t="str">
        <f>VLOOKUP(R$7,Графік!$M$5:$P$35,3,0)</f>
        <v>Р</v>
      </c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  <c r="AI77" s="124"/>
      <c r="AJ77" s="125"/>
      <c r="AK77" s="321">
        <f ca="1">SUMIF($F77:$AJ80,"Р",$F78:$AJ78)</f>
        <v>72</v>
      </c>
      <c r="AL77" s="279">
        <f ca="1">SUMIF($F79:$AJ80,"НУ",$F80:$AJ80)</f>
        <v>0</v>
      </c>
      <c r="AM77" s="305">
        <f ca="1">SUMIF(F77:AJ80,"РВ",F78:AJ78)</f>
        <v>0</v>
      </c>
      <c r="AN77" s="308">
        <f ca="1">AK77+AL77+AM77</f>
        <v>72</v>
      </c>
      <c r="AO77" s="310">
        <f t="shared" ref="AO77" si="263">COUNTIF($F77:$AJ80,"=Р")</f>
        <v>9</v>
      </c>
      <c r="AP77" s="311">
        <f>COUNTIF($F77:$AJ80,"=ВВ")</f>
        <v>4</v>
      </c>
      <c r="AQ77" s="311">
        <f>COUNTIF($F77:$AJ80,"=В")</f>
        <v>0</v>
      </c>
      <c r="AR77" s="241">
        <f>COUNTIF($F77:$AJ80,"=НА")</f>
        <v>0</v>
      </c>
      <c r="AS77" s="241">
        <f>COUNTIF(F77:AJ80,"=ТН")</f>
        <v>0</v>
      </c>
      <c r="AT77" s="241">
        <f>COUNTIF($F77:$AJ80,"=ВД")</f>
        <v>0</v>
      </c>
      <c r="AU77" s="241">
        <f>COUNTIF($F77:$AJ80,"=ВП")</f>
        <v>0</v>
      </c>
      <c r="AV77" s="241">
        <f>COUNTIF($F77:$AJ80,"=ДД")</f>
        <v>0</v>
      </c>
      <c r="AW77" s="241">
        <f>COUNTIF($F77:$AJ80,"=П")</f>
        <v>0</v>
      </c>
      <c r="AX77" s="241">
        <f>COUNTIF($F77:$AJ80,"=ПР")</f>
        <v>0</v>
      </c>
      <c r="AY77" s="316">
        <f>COUNTIF($F77:$AJ80,"=І")</f>
        <v>0</v>
      </c>
      <c r="AZ77" s="316">
        <f>COUNTIF($F77:$AJ80,"=НЗ")</f>
        <v>0</v>
      </c>
      <c r="BA77" s="318" t="str">
        <f>IF(C77&gt;1,Графік!$P$36,"")</f>
        <v/>
      </c>
    </row>
    <row r="78" spans="1:53" ht="15" customHeight="1" x14ac:dyDescent="0.2">
      <c r="A78" s="293"/>
      <c r="B78" s="296"/>
      <c r="C78" s="299"/>
      <c r="D78" s="325"/>
      <c r="E78" s="146"/>
      <c r="F78" s="96">
        <f t="shared" ref="F78" si="264">IF(F77="Р",8,"")</f>
        <v>8</v>
      </c>
      <c r="G78" s="97" t="str">
        <f t="shared" ref="G78" si="265">IF(G77="Р",8,"")</f>
        <v/>
      </c>
      <c r="H78" s="97" t="str">
        <f t="shared" ref="H78" si="266">IF(H77="Р",8,"")</f>
        <v/>
      </c>
      <c r="I78" s="97">
        <f t="shared" ref="I78" si="267">IF(I77="Р",8,"")</f>
        <v>8</v>
      </c>
      <c r="J78" s="97">
        <f t="shared" ref="J78" si="268">IF(J77="Р",8,"")</f>
        <v>8</v>
      </c>
      <c r="K78" s="97">
        <f t="shared" ref="K78" si="269">IF(K77="Р",8,"")</f>
        <v>8</v>
      </c>
      <c r="L78" s="97">
        <f t="shared" ref="L78" si="270">IF(L77="Р",8,"")</f>
        <v>8</v>
      </c>
      <c r="M78" s="97">
        <f t="shared" ref="M78" si="271">IF(M77="Р",8,"")</f>
        <v>8</v>
      </c>
      <c r="N78" s="97" t="str">
        <f t="shared" ref="N78" si="272">IF(N77="Р",8,"")</f>
        <v/>
      </c>
      <c r="O78" s="97" t="str">
        <f t="shared" ref="O78" si="273">IF(O77="Р",8,"")</f>
        <v/>
      </c>
      <c r="P78" s="97">
        <f t="shared" ref="P78" si="274">IF(P77="Р",8,"")</f>
        <v>8</v>
      </c>
      <c r="Q78" s="97">
        <f t="shared" ref="Q78" si="275">IF(Q77="Р",8,"")</f>
        <v>8</v>
      </c>
      <c r="R78" s="97">
        <f t="shared" ref="R78" si="276">IF(R77="Р",8,"")</f>
        <v>8</v>
      </c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8"/>
      <c r="AK78" s="321"/>
      <c r="AL78" s="279"/>
      <c r="AM78" s="305"/>
      <c r="AN78" s="308"/>
      <c r="AO78" s="311"/>
      <c r="AP78" s="311"/>
      <c r="AQ78" s="311"/>
      <c r="AR78" s="241"/>
      <c r="AS78" s="241"/>
      <c r="AT78" s="241"/>
      <c r="AU78" s="241"/>
      <c r="AV78" s="241"/>
      <c r="AW78" s="241"/>
      <c r="AX78" s="241"/>
      <c r="AY78" s="316"/>
      <c r="AZ78" s="316"/>
      <c r="BA78" s="319"/>
    </row>
    <row r="79" spans="1:53" ht="15" customHeight="1" x14ac:dyDescent="0.2">
      <c r="A79" s="293"/>
      <c r="B79" s="296"/>
      <c r="C79" s="299"/>
      <c r="D79" s="325"/>
      <c r="E79" s="146"/>
      <c r="F79" s="100" t="str">
        <f t="shared" ref="F79" si="277">IF(F80&gt;0,"НУ","")</f>
        <v/>
      </c>
      <c r="G79" s="101" t="str">
        <f t="shared" ref="G79" si="278">IF(G80&gt;0,"НУ","")</f>
        <v/>
      </c>
      <c r="H79" s="101" t="str">
        <f t="shared" ref="H79" si="279">IF(H80&gt;0,"НУ","")</f>
        <v/>
      </c>
      <c r="I79" s="101" t="str">
        <f t="shared" ref="I79" si="280">IF(I80&gt;0,"НУ","")</f>
        <v/>
      </c>
      <c r="J79" s="101" t="str">
        <f t="shared" ref="J79" si="281">IF(J80&gt;0,"НУ","")</f>
        <v/>
      </c>
      <c r="K79" s="101" t="str">
        <f t="shared" ref="K79" si="282">IF(K80&gt;0,"НУ","")</f>
        <v/>
      </c>
      <c r="L79" s="101" t="str">
        <f t="shared" ref="L79" si="283">IF(L80&gt;0,"НУ","")</f>
        <v/>
      </c>
      <c r="M79" s="101" t="str">
        <f t="shared" ref="M79" si="284">IF(M80&gt;0,"НУ","")</f>
        <v/>
      </c>
      <c r="N79" s="101" t="str">
        <f t="shared" ref="N79" si="285">IF(N80&gt;0,"НУ","")</f>
        <v/>
      </c>
      <c r="O79" s="101" t="str">
        <f t="shared" ref="O79" si="286">IF(O80&gt;0,"НУ","")</f>
        <v/>
      </c>
      <c r="P79" s="101" t="str">
        <f t="shared" ref="P79" si="287">IF(P80&gt;0,"НУ","")</f>
        <v/>
      </c>
      <c r="Q79" s="101" t="str">
        <f t="shared" ref="Q79" si="288">IF(Q80&gt;0,"НУ","")</f>
        <v/>
      </c>
      <c r="R79" s="101" t="str">
        <f t="shared" ref="R79" si="289">IF(R80&gt;0,"НУ","")</f>
        <v/>
      </c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 t="str">
        <f t="shared" ref="AH79:AJ139" si="290">IF(AH80&gt;0,"НУ","")</f>
        <v/>
      </c>
      <c r="AI79" s="101" t="str">
        <f t="shared" si="290"/>
        <v/>
      </c>
      <c r="AJ79" s="130" t="str">
        <f t="shared" si="290"/>
        <v/>
      </c>
      <c r="AK79" s="321"/>
      <c r="AL79" s="279"/>
      <c r="AM79" s="305"/>
      <c r="AN79" s="308"/>
      <c r="AO79" s="311"/>
      <c r="AP79" s="311"/>
      <c r="AQ79" s="311"/>
      <c r="AR79" s="241"/>
      <c r="AS79" s="241"/>
      <c r="AT79" s="241"/>
      <c r="AU79" s="241"/>
      <c r="AV79" s="241"/>
      <c r="AW79" s="241"/>
      <c r="AX79" s="241"/>
      <c r="AY79" s="316"/>
      <c r="AZ79" s="316"/>
      <c r="BA79" s="319"/>
    </row>
    <row r="80" spans="1:53" ht="15" customHeight="1" thickBot="1" x14ac:dyDescent="0.25">
      <c r="A80" s="294"/>
      <c r="B80" s="297"/>
      <c r="C80" s="300"/>
      <c r="D80" s="326"/>
      <c r="E80" s="147"/>
      <c r="F80" s="105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7"/>
      <c r="AK80" s="322"/>
      <c r="AL80" s="280"/>
      <c r="AM80" s="306"/>
      <c r="AN80" s="309"/>
      <c r="AO80" s="312"/>
      <c r="AP80" s="312"/>
      <c r="AQ80" s="312"/>
      <c r="AR80" s="242"/>
      <c r="AS80" s="242"/>
      <c r="AT80" s="242"/>
      <c r="AU80" s="242"/>
      <c r="AV80" s="242"/>
      <c r="AW80" s="242"/>
      <c r="AX80" s="242"/>
      <c r="AY80" s="317"/>
      <c r="AZ80" s="317"/>
      <c r="BA80" s="320"/>
    </row>
    <row r="81" spans="1:53" ht="15" customHeight="1" x14ac:dyDescent="0.2">
      <c r="A81" s="292">
        <v>19</v>
      </c>
      <c r="B81" s="295" t="str">
        <f>IFERROR(VLOOKUP($C81,Списки!$A$1:$C$4003,2,0),"")</f>
        <v/>
      </c>
      <c r="C81" s="323"/>
      <c r="D81" s="324" t="str">
        <f>IFERROR(VLOOKUP($C81,Списки!$A$1:$C$4003,3,0),"")</f>
        <v/>
      </c>
      <c r="E81" s="145"/>
      <c r="F81" s="92" t="str">
        <f>VLOOKUP(F$7,Графік!$M$5:$P$35,3,0)</f>
        <v>Р</v>
      </c>
      <c r="G81" s="124" t="str">
        <f>VLOOKUP(G$7,Графік!$M$5:$P$35,3,0)</f>
        <v>ВВ</v>
      </c>
      <c r="H81" s="124" t="str">
        <f>VLOOKUP(H$7,Графік!$M$5:$P$35,3,0)</f>
        <v>ВВ</v>
      </c>
      <c r="I81" s="124" t="str">
        <f>VLOOKUP(I$7,Графік!$M$5:$P$35,3,0)</f>
        <v>Р</v>
      </c>
      <c r="J81" s="124" t="str">
        <f>VLOOKUP(J$7,Графік!$M$5:$P$35,3,0)</f>
        <v>Р</v>
      </c>
      <c r="K81" s="124" t="str">
        <f>VLOOKUP(K$7,Графік!$M$5:$P$35,3,0)</f>
        <v>Р</v>
      </c>
      <c r="L81" s="124" t="str">
        <f>VLOOKUP(L$7,Графік!$M$5:$P$35,3,0)</f>
        <v>Р</v>
      </c>
      <c r="M81" s="124" t="str">
        <f>VLOOKUP(M$7,Графік!$M$5:$P$35,3,0)</f>
        <v>Р</v>
      </c>
      <c r="N81" s="124" t="str">
        <f>VLOOKUP(N$7,Графік!$M$5:$P$35,3,0)</f>
        <v>ВВ</v>
      </c>
      <c r="O81" s="124" t="str">
        <f>VLOOKUP(O$7,Графік!$M$5:$P$35,3,0)</f>
        <v>ВВ</v>
      </c>
      <c r="P81" s="124" t="str">
        <f>VLOOKUP(P$7,Графік!$M$5:$P$35,3,0)</f>
        <v>Р</v>
      </c>
      <c r="Q81" s="124" t="str">
        <f>VLOOKUP(Q$7,Графік!$M$5:$P$35,3,0)</f>
        <v>Р</v>
      </c>
      <c r="R81" s="124" t="str">
        <f>VLOOKUP(R$7,Графік!$M$5:$P$35,3,0)</f>
        <v>Р</v>
      </c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  <c r="AI81" s="124"/>
      <c r="AJ81" s="125"/>
      <c r="AK81" s="321">
        <f ca="1">SUMIF($F81:$AJ84,"Р",$F82:$AJ82)</f>
        <v>72</v>
      </c>
      <c r="AL81" s="279">
        <f ca="1">SUMIF($F83:$AJ84,"НУ",$F84:$AJ84)</f>
        <v>0</v>
      </c>
      <c r="AM81" s="305">
        <f ca="1">SUMIF(F81:AJ84,"РВ",F82:AJ82)</f>
        <v>0</v>
      </c>
      <c r="AN81" s="308">
        <f ca="1">AK81+AL81+AM81</f>
        <v>72</v>
      </c>
      <c r="AO81" s="310">
        <f t="shared" ref="AO81" si="291">COUNTIF($F81:$AJ84,"=Р")</f>
        <v>9</v>
      </c>
      <c r="AP81" s="311">
        <f>COUNTIF($F81:$AJ84,"=ВВ")</f>
        <v>4</v>
      </c>
      <c r="AQ81" s="311">
        <f>COUNTIF($F81:$AJ84,"=В")</f>
        <v>0</v>
      </c>
      <c r="AR81" s="241">
        <f>COUNTIF($F81:$AJ84,"=НА")</f>
        <v>0</v>
      </c>
      <c r="AS81" s="241">
        <f>COUNTIF(F81:AJ84,"=ТН")</f>
        <v>0</v>
      </c>
      <c r="AT81" s="241">
        <f>COUNTIF($F81:$AJ84,"=ВД")</f>
        <v>0</v>
      </c>
      <c r="AU81" s="241">
        <f>COUNTIF($F81:$AJ84,"=ВП")</f>
        <v>0</v>
      </c>
      <c r="AV81" s="241">
        <f>COUNTIF($F81:$AJ84,"=ДД")</f>
        <v>0</v>
      </c>
      <c r="AW81" s="241">
        <f>COUNTIF($F81:$AJ84,"=П")</f>
        <v>0</v>
      </c>
      <c r="AX81" s="241">
        <f>COUNTIF($F81:$AJ84,"=ПР")</f>
        <v>0</v>
      </c>
      <c r="AY81" s="316">
        <f>COUNTIF($F81:$AJ84,"=І")</f>
        <v>0</v>
      </c>
      <c r="AZ81" s="316">
        <f>COUNTIF($F81:$AJ84,"=НЗ")</f>
        <v>0</v>
      </c>
      <c r="BA81" s="318" t="str">
        <f>IF(C81&gt;1,Графік!$P$36,"")</f>
        <v/>
      </c>
    </row>
    <row r="82" spans="1:53" ht="15" customHeight="1" x14ac:dyDescent="0.2">
      <c r="A82" s="293"/>
      <c r="B82" s="296"/>
      <c r="C82" s="299"/>
      <c r="D82" s="325"/>
      <c r="E82" s="146"/>
      <c r="F82" s="96">
        <f t="shared" ref="F82" si="292">IF(F81="Р",8,"")</f>
        <v>8</v>
      </c>
      <c r="G82" s="97" t="str">
        <f t="shared" ref="G82" si="293">IF(G81="Р",8,"")</f>
        <v/>
      </c>
      <c r="H82" s="97" t="str">
        <f t="shared" ref="H82" si="294">IF(H81="Р",8,"")</f>
        <v/>
      </c>
      <c r="I82" s="97">
        <f t="shared" ref="I82" si="295">IF(I81="Р",8,"")</f>
        <v>8</v>
      </c>
      <c r="J82" s="97">
        <f t="shared" ref="J82" si="296">IF(J81="Р",8,"")</f>
        <v>8</v>
      </c>
      <c r="K82" s="97">
        <f t="shared" ref="K82" si="297">IF(K81="Р",8,"")</f>
        <v>8</v>
      </c>
      <c r="L82" s="97">
        <f t="shared" ref="L82" si="298">IF(L81="Р",8,"")</f>
        <v>8</v>
      </c>
      <c r="M82" s="97">
        <f t="shared" ref="M82" si="299">IF(M81="Р",8,"")</f>
        <v>8</v>
      </c>
      <c r="N82" s="97" t="str">
        <f t="shared" ref="N82" si="300">IF(N81="Р",8,"")</f>
        <v/>
      </c>
      <c r="O82" s="97" t="str">
        <f t="shared" ref="O82" si="301">IF(O81="Р",8,"")</f>
        <v/>
      </c>
      <c r="P82" s="97">
        <f t="shared" ref="P82" si="302">IF(P81="Р",8,"")</f>
        <v>8</v>
      </c>
      <c r="Q82" s="97">
        <f t="shared" ref="Q82" si="303">IF(Q81="Р",8,"")</f>
        <v>8</v>
      </c>
      <c r="R82" s="97">
        <f t="shared" ref="R82" si="304">IF(R81="Р",8,"")</f>
        <v>8</v>
      </c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8"/>
      <c r="AK82" s="321"/>
      <c r="AL82" s="279"/>
      <c r="AM82" s="305"/>
      <c r="AN82" s="308"/>
      <c r="AO82" s="311"/>
      <c r="AP82" s="311"/>
      <c r="AQ82" s="311"/>
      <c r="AR82" s="241"/>
      <c r="AS82" s="241"/>
      <c r="AT82" s="241"/>
      <c r="AU82" s="241"/>
      <c r="AV82" s="241"/>
      <c r="AW82" s="241"/>
      <c r="AX82" s="241"/>
      <c r="AY82" s="316"/>
      <c r="AZ82" s="316"/>
      <c r="BA82" s="319"/>
    </row>
    <row r="83" spans="1:53" ht="15" customHeight="1" x14ac:dyDescent="0.2">
      <c r="A83" s="293"/>
      <c r="B83" s="296"/>
      <c r="C83" s="299"/>
      <c r="D83" s="325"/>
      <c r="E83" s="146"/>
      <c r="F83" s="100" t="str">
        <f t="shared" ref="F83" si="305">IF(F84&gt;0,"НУ","")</f>
        <v/>
      </c>
      <c r="G83" s="101" t="str">
        <f t="shared" ref="G83" si="306">IF(G84&gt;0,"НУ","")</f>
        <v/>
      </c>
      <c r="H83" s="101" t="str">
        <f t="shared" ref="H83" si="307">IF(H84&gt;0,"НУ","")</f>
        <v/>
      </c>
      <c r="I83" s="101" t="str">
        <f t="shared" ref="I83" si="308">IF(I84&gt;0,"НУ","")</f>
        <v/>
      </c>
      <c r="J83" s="101" t="str">
        <f t="shared" ref="J83" si="309">IF(J84&gt;0,"НУ","")</f>
        <v/>
      </c>
      <c r="K83" s="101" t="str">
        <f t="shared" ref="K83" si="310">IF(K84&gt;0,"НУ","")</f>
        <v/>
      </c>
      <c r="L83" s="101" t="str">
        <f t="shared" ref="L83" si="311">IF(L84&gt;0,"НУ","")</f>
        <v/>
      </c>
      <c r="M83" s="101" t="str">
        <f t="shared" ref="M83" si="312">IF(M84&gt;0,"НУ","")</f>
        <v/>
      </c>
      <c r="N83" s="101" t="str">
        <f t="shared" ref="N83" si="313">IF(N84&gt;0,"НУ","")</f>
        <v/>
      </c>
      <c r="O83" s="101" t="str">
        <f t="shared" ref="O83" si="314">IF(O84&gt;0,"НУ","")</f>
        <v/>
      </c>
      <c r="P83" s="101" t="str">
        <f t="shared" ref="P83" si="315">IF(P84&gt;0,"НУ","")</f>
        <v/>
      </c>
      <c r="Q83" s="101" t="str">
        <f t="shared" ref="Q83" si="316">IF(Q84&gt;0,"НУ","")</f>
        <v/>
      </c>
      <c r="R83" s="101" t="str">
        <f t="shared" ref="R83" si="317">IF(R84&gt;0,"НУ","")</f>
        <v/>
      </c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 t="str">
        <f t="shared" si="290"/>
        <v/>
      </c>
      <c r="AI83" s="101" t="str">
        <f t="shared" si="290"/>
        <v/>
      </c>
      <c r="AJ83" s="130" t="str">
        <f t="shared" si="290"/>
        <v/>
      </c>
      <c r="AK83" s="321"/>
      <c r="AL83" s="279"/>
      <c r="AM83" s="305"/>
      <c r="AN83" s="308"/>
      <c r="AO83" s="311"/>
      <c r="AP83" s="311"/>
      <c r="AQ83" s="311"/>
      <c r="AR83" s="241"/>
      <c r="AS83" s="241"/>
      <c r="AT83" s="241"/>
      <c r="AU83" s="241"/>
      <c r="AV83" s="241"/>
      <c r="AW83" s="241"/>
      <c r="AX83" s="241"/>
      <c r="AY83" s="316"/>
      <c r="AZ83" s="316"/>
      <c r="BA83" s="319"/>
    </row>
    <row r="84" spans="1:53" ht="15" customHeight="1" thickBot="1" x14ac:dyDescent="0.25">
      <c r="A84" s="294"/>
      <c r="B84" s="297"/>
      <c r="C84" s="300"/>
      <c r="D84" s="326"/>
      <c r="E84" s="147"/>
      <c r="F84" s="105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7"/>
      <c r="AK84" s="322"/>
      <c r="AL84" s="280"/>
      <c r="AM84" s="306"/>
      <c r="AN84" s="309"/>
      <c r="AO84" s="312"/>
      <c r="AP84" s="312"/>
      <c r="AQ84" s="312"/>
      <c r="AR84" s="242"/>
      <c r="AS84" s="242"/>
      <c r="AT84" s="242"/>
      <c r="AU84" s="242"/>
      <c r="AV84" s="242"/>
      <c r="AW84" s="242"/>
      <c r="AX84" s="242"/>
      <c r="AY84" s="317"/>
      <c r="AZ84" s="317"/>
      <c r="BA84" s="320"/>
    </row>
    <row r="85" spans="1:53" ht="15" customHeight="1" x14ac:dyDescent="0.2">
      <c r="A85" s="292">
        <v>20</v>
      </c>
      <c r="B85" s="295" t="str">
        <f>IFERROR(VLOOKUP($C85,Списки!$A$1:$C$4003,2,0),"")</f>
        <v/>
      </c>
      <c r="C85" s="323"/>
      <c r="D85" s="324" t="str">
        <f>IFERROR(VLOOKUP($C85,Списки!$A$1:$C$4003,3,0),"")</f>
        <v/>
      </c>
      <c r="E85" s="145"/>
      <c r="F85" s="92" t="str">
        <f>VLOOKUP(F$7,Графік!$M$5:$P$35,3,0)</f>
        <v>Р</v>
      </c>
      <c r="G85" s="124" t="str">
        <f>VLOOKUP(G$7,Графік!$M$5:$P$35,3,0)</f>
        <v>ВВ</v>
      </c>
      <c r="H85" s="124" t="str">
        <f>VLOOKUP(H$7,Графік!$M$5:$P$35,3,0)</f>
        <v>ВВ</v>
      </c>
      <c r="I85" s="124" t="str">
        <f>VLOOKUP(I$7,Графік!$M$5:$P$35,3,0)</f>
        <v>Р</v>
      </c>
      <c r="J85" s="124" t="str">
        <f>VLOOKUP(J$7,Графік!$M$5:$P$35,3,0)</f>
        <v>Р</v>
      </c>
      <c r="K85" s="124" t="str">
        <f>VLOOKUP(K$7,Графік!$M$5:$P$35,3,0)</f>
        <v>Р</v>
      </c>
      <c r="L85" s="124" t="str">
        <f>VLOOKUP(L$7,Графік!$M$5:$P$35,3,0)</f>
        <v>Р</v>
      </c>
      <c r="M85" s="124" t="str">
        <f>VLOOKUP(M$7,Графік!$M$5:$P$35,3,0)</f>
        <v>Р</v>
      </c>
      <c r="N85" s="124" t="str">
        <f>VLOOKUP(N$7,Графік!$M$5:$P$35,3,0)</f>
        <v>ВВ</v>
      </c>
      <c r="O85" s="124" t="str">
        <f>VLOOKUP(O$7,Графік!$M$5:$P$35,3,0)</f>
        <v>ВВ</v>
      </c>
      <c r="P85" s="124" t="str">
        <f>VLOOKUP(P$7,Графік!$M$5:$P$35,3,0)</f>
        <v>Р</v>
      </c>
      <c r="Q85" s="124" t="str">
        <f>VLOOKUP(Q$7,Графік!$M$5:$P$35,3,0)</f>
        <v>Р</v>
      </c>
      <c r="R85" s="124" t="str">
        <f>VLOOKUP(R$7,Графік!$M$5:$P$35,3,0)</f>
        <v>Р</v>
      </c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  <c r="AJ85" s="125"/>
      <c r="AK85" s="321">
        <f ca="1">SUMIF($F85:$AJ88,"Р",$F86:$AJ86)</f>
        <v>72</v>
      </c>
      <c r="AL85" s="279">
        <f ca="1">SUMIF($F87:$AJ88,"НУ",$F88:$AJ88)</f>
        <v>0</v>
      </c>
      <c r="AM85" s="305">
        <f ca="1">SUMIF(F85:AJ88,"РВ",F86:AJ86)</f>
        <v>0</v>
      </c>
      <c r="AN85" s="308">
        <f ca="1">AK85+AL85+AM85</f>
        <v>72</v>
      </c>
      <c r="AO85" s="310">
        <f t="shared" ref="AO85" si="318">COUNTIF($F85:$AJ88,"=Р")</f>
        <v>9</v>
      </c>
      <c r="AP85" s="311">
        <f>COUNTIF($F85:$AJ88,"=ВВ")</f>
        <v>4</v>
      </c>
      <c r="AQ85" s="311">
        <f>COUNTIF($F85:$AJ88,"=В")</f>
        <v>0</v>
      </c>
      <c r="AR85" s="241">
        <f>COUNTIF($F85:$AJ88,"=НА")</f>
        <v>0</v>
      </c>
      <c r="AS85" s="241">
        <f>COUNTIF(F85:AJ88,"=ТН")</f>
        <v>0</v>
      </c>
      <c r="AT85" s="241">
        <f>COUNTIF($F85:$AJ88,"=ВД")</f>
        <v>0</v>
      </c>
      <c r="AU85" s="241">
        <f>COUNTIF($F85:$AJ88,"=ВП")</f>
        <v>0</v>
      </c>
      <c r="AV85" s="241">
        <f>COUNTIF($F85:$AJ88,"=ДД")</f>
        <v>0</v>
      </c>
      <c r="AW85" s="241">
        <f>COUNTIF($F85:$AJ88,"=П")</f>
        <v>0</v>
      </c>
      <c r="AX85" s="241">
        <f>COUNTIF($F85:$AJ88,"=ПР")</f>
        <v>0</v>
      </c>
      <c r="AY85" s="316">
        <f>COUNTIF($F85:$AJ88,"=І")</f>
        <v>0</v>
      </c>
      <c r="AZ85" s="316">
        <f>COUNTIF($F85:$AJ88,"=НЗ")</f>
        <v>0</v>
      </c>
      <c r="BA85" s="318" t="str">
        <f>IF(C85&gt;1,Графік!$P$36,"")</f>
        <v/>
      </c>
    </row>
    <row r="86" spans="1:53" ht="15" customHeight="1" x14ac:dyDescent="0.2">
      <c r="A86" s="293"/>
      <c r="B86" s="296"/>
      <c r="C86" s="299"/>
      <c r="D86" s="325"/>
      <c r="E86" s="146"/>
      <c r="F86" s="96">
        <f t="shared" ref="F86" si="319">IF(F85="Р",8,"")</f>
        <v>8</v>
      </c>
      <c r="G86" s="97" t="str">
        <f t="shared" ref="G86" si="320">IF(G85="Р",8,"")</f>
        <v/>
      </c>
      <c r="H86" s="97" t="str">
        <f t="shared" ref="H86" si="321">IF(H85="Р",8,"")</f>
        <v/>
      </c>
      <c r="I86" s="97">
        <f t="shared" ref="I86" si="322">IF(I85="Р",8,"")</f>
        <v>8</v>
      </c>
      <c r="J86" s="97">
        <f t="shared" ref="J86" si="323">IF(J85="Р",8,"")</f>
        <v>8</v>
      </c>
      <c r="K86" s="97">
        <f t="shared" ref="K86" si="324">IF(K85="Р",8,"")</f>
        <v>8</v>
      </c>
      <c r="L86" s="97">
        <f t="shared" ref="L86" si="325">IF(L85="Р",8,"")</f>
        <v>8</v>
      </c>
      <c r="M86" s="97">
        <f t="shared" ref="M86" si="326">IF(M85="Р",8,"")</f>
        <v>8</v>
      </c>
      <c r="N86" s="97" t="str">
        <f t="shared" ref="N86" si="327">IF(N85="Р",8,"")</f>
        <v/>
      </c>
      <c r="O86" s="97" t="str">
        <f t="shared" ref="O86" si="328">IF(O85="Р",8,"")</f>
        <v/>
      </c>
      <c r="P86" s="97">
        <f t="shared" ref="P86" si="329">IF(P85="Р",8,"")</f>
        <v>8</v>
      </c>
      <c r="Q86" s="97">
        <f t="shared" ref="Q86" si="330">IF(Q85="Р",8,"")</f>
        <v>8</v>
      </c>
      <c r="R86" s="97">
        <f t="shared" ref="R86" si="331">IF(R85="Р",8,"")</f>
        <v>8</v>
      </c>
      <c r="S86" s="97"/>
      <c r="T86" s="97"/>
      <c r="U86" s="97"/>
      <c r="V86" s="97"/>
      <c r="W86" s="97"/>
      <c r="X86" s="97"/>
      <c r="Y86" s="97"/>
      <c r="Z86" s="97"/>
      <c r="AA86" s="97"/>
      <c r="AB86" s="97"/>
      <c r="AC86" s="97"/>
      <c r="AD86" s="97"/>
      <c r="AE86" s="97"/>
      <c r="AF86" s="97"/>
      <c r="AG86" s="97"/>
      <c r="AH86" s="97"/>
      <c r="AI86" s="97"/>
      <c r="AJ86" s="98"/>
      <c r="AK86" s="321"/>
      <c r="AL86" s="279"/>
      <c r="AM86" s="305"/>
      <c r="AN86" s="308"/>
      <c r="AO86" s="311"/>
      <c r="AP86" s="311"/>
      <c r="AQ86" s="311"/>
      <c r="AR86" s="241"/>
      <c r="AS86" s="241"/>
      <c r="AT86" s="241"/>
      <c r="AU86" s="241"/>
      <c r="AV86" s="241"/>
      <c r="AW86" s="241"/>
      <c r="AX86" s="241"/>
      <c r="AY86" s="316"/>
      <c r="AZ86" s="316"/>
      <c r="BA86" s="319"/>
    </row>
    <row r="87" spans="1:53" ht="15" customHeight="1" x14ac:dyDescent="0.2">
      <c r="A87" s="293"/>
      <c r="B87" s="296"/>
      <c r="C87" s="299"/>
      <c r="D87" s="325"/>
      <c r="E87" s="146"/>
      <c r="F87" s="100" t="str">
        <f t="shared" ref="F87" si="332">IF(F88&gt;0,"НУ","")</f>
        <v/>
      </c>
      <c r="G87" s="101" t="str">
        <f t="shared" ref="G87" si="333">IF(G88&gt;0,"НУ","")</f>
        <v/>
      </c>
      <c r="H87" s="101" t="str">
        <f t="shared" ref="H87" si="334">IF(H88&gt;0,"НУ","")</f>
        <v/>
      </c>
      <c r="I87" s="101" t="str">
        <f t="shared" ref="I87" si="335">IF(I88&gt;0,"НУ","")</f>
        <v/>
      </c>
      <c r="J87" s="101" t="str">
        <f t="shared" ref="J87" si="336">IF(J88&gt;0,"НУ","")</f>
        <v/>
      </c>
      <c r="K87" s="101" t="str">
        <f t="shared" ref="K87" si="337">IF(K88&gt;0,"НУ","")</f>
        <v/>
      </c>
      <c r="L87" s="101" t="str">
        <f t="shared" ref="L87" si="338">IF(L88&gt;0,"НУ","")</f>
        <v/>
      </c>
      <c r="M87" s="101" t="str">
        <f t="shared" ref="M87" si="339">IF(M88&gt;0,"НУ","")</f>
        <v/>
      </c>
      <c r="N87" s="101" t="str">
        <f t="shared" ref="N87" si="340">IF(N88&gt;0,"НУ","")</f>
        <v/>
      </c>
      <c r="O87" s="101" t="str">
        <f t="shared" ref="O87" si="341">IF(O88&gt;0,"НУ","")</f>
        <v/>
      </c>
      <c r="P87" s="101" t="str">
        <f t="shared" ref="P87" si="342">IF(P88&gt;0,"НУ","")</f>
        <v/>
      </c>
      <c r="Q87" s="101" t="str">
        <f t="shared" ref="Q87" si="343">IF(Q88&gt;0,"НУ","")</f>
        <v/>
      </c>
      <c r="R87" s="101" t="str">
        <f t="shared" ref="R87" si="344">IF(R88&gt;0,"НУ","")</f>
        <v/>
      </c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 t="str">
        <f t="shared" si="290"/>
        <v/>
      </c>
      <c r="AI87" s="101" t="str">
        <f t="shared" si="290"/>
        <v/>
      </c>
      <c r="AJ87" s="130" t="str">
        <f t="shared" si="290"/>
        <v/>
      </c>
      <c r="AK87" s="321"/>
      <c r="AL87" s="279"/>
      <c r="AM87" s="305"/>
      <c r="AN87" s="308"/>
      <c r="AO87" s="311"/>
      <c r="AP87" s="311"/>
      <c r="AQ87" s="311"/>
      <c r="AR87" s="241"/>
      <c r="AS87" s="241"/>
      <c r="AT87" s="241"/>
      <c r="AU87" s="241"/>
      <c r="AV87" s="241"/>
      <c r="AW87" s="241"/>
      <c r="AX87" s="241"/>
      <c r="AY87" s="316"/>
      <c r="AZ87" s="316"/>
      <c r="BA87" s="319"/>
    </row>
    <row r="88" spans="1:53" ht="15" customHeight="1" thickBot="1" x14ac:dyDescent="0.25">
      <c r="A88" s="294"/>
      <c r="B88" s="297"/>
      <c r="C88" s="300"/>
      <c r="D88" s="326"/>
      <c r="E88" s="147"/>
      <c r="F88" s="105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  <c r="AA88" s="106"/>
      <c r="AB88" s="106"/>
      <c r="AC88" s="106"/>
      <c r="AD88" s="106"/>
      <c r="AE88" s="106"/>
      <c r="AF88" s="106"/>
      <c r="AG88" s="106"/>
      <c r="AH88" s="106"/>
      <c r="AI88" s="106"/>
      <c r="AJ88" s="107"/>
      <c r="AK88" s="322"/>
      <c r="AL88" s="280"/>
      <c r="AM88" s="306"/>
      <c r="AN88" s="309"/>
      <c r="AO88" s="312"/>
      <c r="AP88" s="312"/>
      <c r="AQ88" s="312"/>
      <c r="AR88" s="242"/>
      <c r="AS88" s="242"/>
      <c r="AT88" s="242"/>
      <c r="AU88" s="242"/>
      <c r="AV88" s="242"/>
      <c r="AW88" s="242"/>
      <c r="AX88" s="242"/>
      <c r="AY88" s="317"/>
      <c r="AZ88" s="317"/>
      <c r="BA88" s="320"/>
    </row>
    <row r="89" spans="1:53" ht="15" customHeight="1" x14ac:dyDescent="0.2">
      <c r="A89" s="292">
        <v>21</v>
      </c>
      <c r="B89" s="295" t="str">
        <f>IFERROR(VLOOKUP($C89,Списки!$A$1:$C$4003,2,0),"")</f>
        <v/>
      </c>
      <c r="C89" s="323"/>
      <c r="D89" s="324" t="str">
        <f>IFERROR(VLOOKUP($C89,Списки!$A$1:$C$4003,3,0),"")</f>
        <v/>
      </c>
      <c r="E89" s="145"/>
      <c r="F89" s="92" t="str">
        <f>VLOOKUP(F$7,Графік!$M$5:$P$35,3,0)</f>
        <v>Р</v>
      </c>
      <c r="G89" s="124" t="str">
        <f>VLOOKUP(G$7,Графік!$M$5:$P$35,3,0)</f>
        <v>ВВ</v>
      </c>
      <c r="H89" s="124" t="str">
        <f>VLOOKUP(H$7,Графік!$M$5:$P$35,3,0)</f>
        <v>ВВ</v>
      </c>
      <c r="I89" s="124" t="str">
        <f>VLOOKUP(I$7,Графік!$M$5:$P$35,3,0)</f>
        <v>Р</v>
      </c>
      <c r="J89" s="124" t="str">
        <f>VLOOKUP(J$7,Графік!$M$5:$P$35,3,0)</f>
        <v>Р</v>
      </c>
      <c r="K89" s="124" t="str">
        <f>VLOOKUP(K$7,Графік!$M$5:$P$35,3,0)</f>
        <v>Р</v>
      </c>
      <c r="L89" s="124" t="str">
        <f>VLOOKUP(L$7,Графік!$M$5:$P$35,3,0)</f>
        <v>Р</v>
      </c>
      <c r="M89" s="124" t="str">
        <f>VLOOKUP(M$7,Графік!$M$5:$P$35,3,0)</f>
        <v>Р</v>
      </c>
      <c r="N89" s="124" t="str">
        <f>VLOOKUP(N$7,Графік!$M$5:$P$35,3,0)</f>
        <v>ВВ</v>
      </c>
      <c r="O89" s="124" t="str">
        <f>VLOOKUP(O$7,Графік!$M$5:$P$35,3,0)</f>
        <v>ВВ</v>
      </c>
      <c r="P89" s="124" t="str">
        <f>VLOOKUP(P$7,Графік!$M$5:$P$35,3,0)</f>
        <v>Р</v>
      </c>
      <c r="Q89" s="124" t="str">
        <f>VLOOKUP(Q$7,Графік!$M$5:$P$35,3,0)</f>
        <v>Р</v>
      </c>
      <c r="R89" s="124" t="str">
        <f>VLOOKUP(R$7,Графік!$M$5:$P$35,3,0)</f>
        <v>Р</v>
      </c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  <c r="AI89" s="124"/>
      <c r="AJ89" s="125"/>
      <c r="AK89" s="321">
        <f ca="1">SUMIF($F89:$AJ92,"Р",$F90:$AJ90)</f>
        <v>72</v>
      </c>
      <c r="AL89" s="279">
        <f ca="1">SUMIF($F91:$AJ92,"НУ",$F92:$AJ92)</f>
        <v>0</v>
      </c>
      <c r="AM89" s="305">
        <f ca="1">SUMIF(F89:AJ92,"РВ",F90:AJ90)</f>
        <v>0</v>
      </c>
      <c r="AN89" s="308">
        <f ca="1">AK89+AL89+AM89</f>
        <v>72</v>
      </c>
      <c r="AO89" s="310">
        <f t="shared" ref="AO89" si="345">COUNTIF($F89:$AJ92,"=Р")</f>
        <v>9</v>
      </c>
      <c r="AP89" s="311">
        <f>COUNTIF($F89:$AJ92,"=ВВ")</f>
        <v>4</v>
      </c>
      <c r="AQ89" s="311">
        <f>COUNTIF($F89:$AJ92,"=В")</f>
        <v>0</v>
      </c>
      <c r="AR89" s="241">
        <f>COUNTIF($F89:$AJ92,"=НА")</f>
        <v>0</v>
      </c>
      <c r="AS89" s="241">
        <f>COUNTIF(F89:AJ92,"=ТН")</f>
        <v>0</v>
      </c>
      <c r="AT89" s="241">
        <f>COUNTIF($F89:$AJ92,"=ВД")</f>
        <v>0</v>
      </c>
      <c r="AU89" s="241">
        <f>COUNTIF($F89:$AJ92,"=ВП")</f>
        <v>0</v>
      </c>
      <c r="AV89" s="241">
        <f>COUNTIF($F89:$AJ92,"=ДД")</f>
        <v>0</v>
      </c>
      <c r="AW89" s="241">
        <f>COUNTIF($F89:$AJ92,"=П")</f>
        <v>0</v>
      </c>
      <c r="AX89" s="241">
        <f>COUNTIF($F89:$AJ92,"=ПР")</f>
        <v>0</v>
      </c>
      <c r="AY89" s="316">
        <f>COUNTIF($F89:$AJ92,"=І")</f>
        <v>0</v>
      </c>
      <c r="AZ89" s="316">
        <f>COUNTIF($F89:$AJ92,"=НЗ")</f>
        <v>0</v>
      </c>
      <c r="BA89" s="318" t="str">
        <f>IF(C89&gt;1,Графік!$P$36,"")</f>
        <v/>
      </c>
    </row>
    <row r="90" spans="1:53" ht="15" customHeight="1" x14ac:dyDescent="0.2">
      <c r="A90" s="293"/>
      <c r="B90" s="296"/>
      <c r="C90" s="299"/>
      <c r="D90" s="325"/>
      <c r="E90" s="146"/>
      <c r="F90" s="96">
        <f t="shared" ref="F90" si="346">IF(F89="Р",8,"")</f>
        <v>8</v>
      </c>
      <c r="G90" s="97" t="str">
        <f t="shared" ref="G90" si="347">IF(G89="Р",8,"")</f>
        <v/>
      </c>
      <c r="H90" s="97" t="str">
        <f t="shared" ref="H90" si="348">IF(H89="Р",8,"")</f>
        <v/>
      </c>
      <c r="I90" s="97">
        <f t="shared" ref="I90" si="349">IF(I89="Р",8,"")</f>
        <v>8</v>
      </c>
      <c r="J90" s="97">
        <f t="shared" ref="J90" si="350">IF(J89="Р",8,"")</f>
        <v>8</v>
      </c>
      <c r="K90" s="97">
        <f t="shared" ref="K90" si="351">IF(K89="Р",8,"")</f>
        <v>8</v>
      </c>
      <c r="L90" s="97">
        <f t="shared" ref="L90" si="352">IF(L89="Р",8,"")</f>
        <v>8</v>
      </c>
      <c r="M90" s="97">
        <f t="shared" ref="M90" si="353">IF(M89="Р",8,"")</f>
        <v>8</v>
      </c>
      <c r="N90" s="97" t="str">
        <f t="shared" ref="N90" si="354">IF(N89="Р",8,"")</f>
        <v/>
      </c>
      <c r="O90" s="97" t="str">
        <f t="shared" ref="O90" si="355">IF(O89="Р",8,"")</f>
        <v/>
      </c>
      <c r="P90" s="97">
        <f t="shared" ref="P90" si="356">IF(P89="Р",8,"")</f>
        <v>8</v>
      </c>
      <c r="Q90" s="97">
        <f t="shared" ref="Q90" si="357">IF(Q89="Р",8,"")</f>
        <v>8</v>
      </c>
      <c r="R90" s="97">
        <f t="shared" ref="R90" si="358">IF(R89="Р",8,"")</f>
        <v>8</v>
      </c>
      <c r="S90" s="97"/>
      <c r="T90" s="97"/>
      <c r="U90" s="97"/>
      <c r="V90" s="97"/>
      <c r="W90" s="97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321"/>
      <c r="AL90" s="279"/>
      <c r="AM90" s="305"/>
      <c r="AN90" s="308"/>
      <c r="AO90" s="311"/>
      <c r="AP90" s="311"/>
      <c r="AQ90" s="311"/>
      <c r="AR90" s="241"/>
      <c r="AS90" s="241"/>
      <c r="AT90" s="241"/>
      <c r="AU90" s="241"/>
      <c r="AV90" s="241"/>
      <c r="AW90" s="241"/>
      <c r="AX90" s="241"/>
      <c r="AY90" s="316"/>
      <c r="AZ90" s="316"/>
      <c r="BA90" s="319"/>
    </row>
    <row r="91" spans="1:53" ht="13.9" customHeight="1" x14ac:dyDescent="0.2">
      <c r="A91" s="293"/>
      <c r="B91" s="296"/>
      <c r="C91" s="299"/>
      <c r="D91" s="325"/>
      <c r="E91" s="146"/>
      <c r="F91" s="100" t="str">
        <f t="shared" ref="F91" si="359">IF(F92&gt;0,"НУ","")</f>
        <v/>
      </c>
      <c r="G91" s="101" t="str">
        <f t="shared" ref="G91" si="360">IF(G92&gt;0,"НУ","")</f>
        <v/>
      </c>
      <c r="H91" s="101" t="str">
        <f t="shared" ref="H91" si="361">IF(H92&gt;0,"НУ","")</f>
        <v/>
      </c>
      <c r="I91" s="101" t="str">
        <f t="shared" ref="I91" si="362">IF(I92&gt;0,"НУ","")</f>
        <v/>
      </c>
      <c r="J91" s="101" t="str">
        <f t="shared" ref="J91" si="363">IF(J92&gt;0,"НУ","")</f>
        <v/>
      </c>
      <c r="K91" s="101" t="str">
        <f t="shared" ref="K91" si="364">IF(K92&gt;0,"НУ","")</f>
        <v/>
      </c>
      <c r="L91" s="101" t="str">
        <f t="shared" ref="L91" si="365">IF(L92&gt;0,"НУ","")</f>
        <v/>
      </c>
      <c r="M91" s="101" t="str">
        <f t="shared" ref="M91" si="366">IF(M92&gt;0,"НУ","")</f>
        <v/>
      </c>
      <c r="N91" s="101" t="str">
        <f t="shared" ref="N91" si="367">IF(N92&gt;0,"НУ","")</f>
        <v/>
      </c>
      <c r="O91" s="101" t="str">
        <f t="shared" ref="O91" si="368">IF(O92&gt;0,"НУ","")</f>
        <v/>
      </c>
      <c r="P91" s="101" t="str">
        <f t="shared" ref="P91" si="369">IF(P92&gt;0,"НУ","")</f>
        <v/>
      </c>
      <c r="Q91" s="101" t="str">
        <f t="shared" ref="Q91" si="370">IF(Q92&gt;0,"НУ","")</f>
        <v/>
      </c>
      <c r="R91" s="101" t="str">
        <f t="shared" ref="R91" si="371">IF(R92&gt;0,"НУ","")</f>
        <v/>
      </c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  <c r="AE91" s="101"/>
      <c r="AF91" s="101"/>
      <c r="AG91" s="101"/>
      <c r="AH91" s="101" t="str">
        <f t="shared" si="290"/>
        <v/>
      </c>
      <c r="AI91" s="101" t="str">
        <f t="shared" si="290"/>
        <v/>
      </c>
      <c r="AJ91" s="130" t="str">
        <f t="shared" si="290"/>
        <v/>
      </c>
      <c r="AK91" s="321"/>
      <c r="AL91" s="279"/>
      <c r="AM91" s="305"/>
      <c r="AN91" s="308"/>
      <c r="AO91" s="311"/>
      <c r="AP91" s="311"/>
      <c r="AQ91" s="311"/>
      <c r="AR91" s="241"/>
      <c r="AS91" s="241"/>
      <c r="AT91" s="241"/>
      <c r="AU91" s="241"/>
      <c r="AV91" s="241"/>
      <c r="AW91" s="241"/>
      <c r="AX91" s="241"/>
      <c r="AY91" s="316"/>
      <c r="AZ91" s="316"/>
      <c r="BA91" s="319"/>
    </row>
    <row r="92" spans="1:53" ht="12.75" customHeight="1" thickBot="1" x14ac:dyDescent="0.25">
      <c r="A92" s="294"/>
      <c r="B92" s="297"/>
      <c r="C92" s="300"/>
      <c r="D92" s="326"/>
      <c r="E92" s="147"/>
      <c r="F92" s="105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  <c r="AA92" s="106"/>
      <c r="AB92" s="106"/>
      <c r="AC92" s="106"/>
      <c r="AD92" s="106"/>
      <c r="AE92" s="106"/>
      <c r="AF92" s="106"/>
      <c r="AG92" s="106"/>
      <c r="AH92" s="106"/>
      <c r="AI92" s="106"/>
      <c r="AJ92" s="107"/>
      <c r="AK92" s="322"/>
      <c r="AL92" s="280"/>
      <c r="AM92" s="306"/>
      <c r="AN92" s="309"/>
      <c r="AO92" s="312"/>
      <c r="AP92" s="312"/>
      <c r="AQ92" s="312"/>
      <c r="AR92" s="242"/>
      <c r="AS92" s="242"/>
      <c r="AT92" s="242"/>
      <c r="AU92" s="242"/>
      <c r="AV92" s="242"/>
      <c r="AW92" s="242"/>
      <c r="AX92" s="242"/>
      <c r="AY92" s="317"/>
      <c r="AZ92" s="317"/>
      <c r="BA92" s="320"/>
    </row>
    <row r="93" spans="1:53" s="78" customFormat="1" ht="12" customHeight="1" x14ac:dyDescent="0.2">
      <c r="A93" s="292">
        <v>22</v>
      </c>
      <c r="B93" s="295" t="str">
        <f>IFERROR(VLOOKUP($C93,Списки!$A$1:$C$4003,2,0),"")</f>
        <v/>
      </c>
      <c r="C93" s="323"/>
      <c r="D93" s="324" t="str">
        <f>IFERROR(VLOOKUP($C93,Списки!$A$1:$C$4003,3,0),"")</f>
        <v/>
      </c>
      <c r="E93" s="145"/>
      <c r="F93" s="92" t="str">
        <f>VLOOKUP(F$7,Графік!$M$5:$P$35,3,0)</f>
        <v>Р</v>
      </c>
      <c r="G93" s="124" t="str">
        <f>VLOOKUP(G$7,Графік!$M$5:$P$35,3,0)</f>
        <v>ВВ</v>
      </c>
      <c r="H93" s="124" t="str">
        <f>VLOOKUP(H$7,Графік!$M$5:$P$35,3,0)</f>
        <v>ВВ</v>
      </c>
      <c r="I93" s="124" t="str">
        <f>VLOOKUP(I$7,Графік!$M$5:$P$35,3,0)</f>
        <v>Р</v>
      </c>
      <c r="J93" s="124" t="str">
        <f>VLOOKUP(J$7,Графік!$M$5:$P$35,3,0)</f>
        <v>Р</v>
      </c>
      <c r="K93" s="124" t="str">
        <f>VLOOKUP(K$7,Графік!$M$5:$P$35,3,0)</f>
        <v>Р</v>
      </c>
      <c r="L93" s="124" t="str">
        <f>VLOOKUP(L$7,Графік!$M$5:$P$35,3,0)</f>
        <v>Р</v>
      </c>
      <c r="M93" s="124" t="str">
        <f>VLOOKUP(M$7,Графік!$M$5:$P$35,3,0)</f>
        <v>Р</v>
      </c>
      <c r="N93" s="124" t="str">
        <f>VLOOKUP(N$7,Графік!$M$5:$P$35,3,0)</f>
        <v>ВВ</v>
      </c>
      <c r="O93" s="124" t="str">
        <f>VLOOKUP(O$7,Графік!$M$5:$P$35,3,0)</f>
        <v>ВВ</v>
      </c>
      <c r="P93" s="124" t="str">
        <f>VLOOKUP(P$7,Графік!$M$5:$P$35,3,0)</f>
        <v>Р</v>
      </c>
      <c r="Q93" s="124" t="str">
        <f>VLOOKUP(Q$7,Графік!$M$5:$P$35,3,0)</f>
        <v>Р</v>
      </c>
      <c r="R93" s="124" t="str">
        <f>VLOOKUP(R$7,Графік!$M$5:$P$35,3,0)</f>
        <v>Р</v>
      </c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  <c r="AI93" s="124"/>
      <c r="AJ93" s="125"/>
      <c r="AK93" s="321">
        <f ca="1">SUMIF($F93:$AJ96,"Р",$F94:$AJ94)</f>
        <v>72</v>
      </c>
      <c r="AL93" s="279">
        <f ca="1">SUMIF($F95:$AJ96,"НУ",$F96:$AJ96)</f>
        <v>0</v>
      </c>
      <c r="AM93" s="305">
        <f ca="1">SUMIF(F93:AJ96,"РВ",F94:AJ94)</f>
        <v>0</v>
      </c>
      <c r="AN93" s="308">
        <f ca="1">AK93+AL93+AM93</f>
        <v>72</v>
      </c>
      <c r="AO93" s="310">
        <f t="shared" ref="AO93" si="372">COUNTIF($F93:$AJ96,"=Р")</f>
        <v>9</v>
      </c>
      <c r="AP93" s="311">
        <f>COUNTIF($F93:$AJ96,"=ВВ")</f>
        <v>4</v>
      </c>
      <c r="AQ93" s="311">
        <f>COUNTIF($F93:$AJ96,"=В")</f>
        <v>0</v>
      </c>
      <c r="AR93" s="241">
        <f>COUNTIF($F93:$AJ96,"=НА")</f>
        <v>0</v>
      </c>
      <c r="AS93" s="241">
        <f>COUNTIF(F93:AJ96,"=ТН")</f>
        <v>0</v>
      </c>
      <c r="AT93" s="241">
        <f>COUNTIF($F93:$AJ96,"=ВД")</f>
        <v>0</v>
      </c>
      <c r="AU93" s="241">
        <f>COUNTIF($F93:$AJ96,"=ВП")</f>
        <v>0</v>
      </c>
      <c r="AV93" s="241">
        <f>COUNTIF($F93:$AJ96,"=ДД")</f>
        <v>0</v>
      </c>
      <c r="AW93" s="241">
        <f>COUNTIF($F93:$AJ96,"=П")</f>
        <v>0</v>
      </c>
      <c r="AX93" s="241">
        <f>COUNTIF($F93:$AJ96,"=ПР")</f>
        <v>0</v>
      </c>
      <c r="AY93" s="316">
        <f>COUNTIF($F93:$AJ96,"=І")</f>
        <v>0</v>
      </c>
      <c r="AZ93" s="316">
        <f>COUNTIF($F93:$AJ96,"=НЗ")</f>
        <v>0</v>
      </c>
      <c r="BA93" s="318" t="str">
        <f>IF(C93&gt;1,Графік!$P$36,"")</f>
        <v/>
      </c>
    </row>
    <row r="94" spans="1:53" ht="15.75" customHeight="1" x14ac:dyDescent="0.2">
      <c r="A94" s="293"/>
      <c r="B94" s="296"/>
      <c r="C94" s="299"/>
      <c r="D94" s="325"/>
      <c r="E94" s="146"/>
      <c r="F94" s="96">
        <f t="shared" ref="F94" si="373">IF(F93="Р",8,"")</f>
        <v>8</v>
      </c>
      <c r="G94" s="97" t="str">
        <f t="shared" ref="G94" si="374">IF(G93="Р",8,"")</f>
        <v/>
      </c>
      <c r="H94" s="97" t="str">
        <f t="shared" ref="H94" si="375">IF(H93="Р",8,"")</f>
        <v/>
      </c>
      <c r="I94" s="97">
        <f t="shared" ref="I94" si="376">IF(I93="Р",8,"")</f>
        <v>8</v>
      </c>
      <c r="J94" s="97">
        <f t="shared" ref="J94" si="377">IF(J93="Р",8,"")</f>
        <v>8</v>
      </c>
      <c r="K94" s="97">
        <f t="shared" ref="K94" si="378">IF(K93="Р",8,"")</f>
        <v>8</v>
      </c>
      <c r="L94" s="97">
        <f t="shared" ref="L94" si="379">IF(L93="Р",8,"")</f>
        <v>8</v>
      </c>
      <c r="M94" s="97">
        <f t="shared" ref="M94" si="380">IF(M93="Р",8,"")</f>
        <v>8</v>
      </c>
      <c r="N94" s="97" t="str">
        <f t="shared" ref="N94" si="381">IF(N93="Р",8,"")</f>
        <v/>
      </c>
      <c r="O94" s="97" t="str">
        <f t="shared" ref="O94" si="382">IF(O93="Р",8,"")</f>
        <v/>
      </c>
      <c r="P94" s="97">
        <f t="shared" ref="P94" si="383">IF(P93="Р",8,"")</f>
        <v>8</v>
      </c>
      <c r="Q94" s="97">
        <f t="shared" ref="Q94" si="384">IF(Q93="Р",8,"")</f>
        <v>8</v>
      </c>
      <c r="R94" s="97">
        <f t="shared" ref="R94" si="385">IF(R93="Р",8,"")</f>
        <v>8</v>
      </c>
      <c r="S94" s="97"/>
      <c r="T94" s="97"/>
      <c r="U94" s="97"/>
      <c r="V94" s="97"/>
      <c r="W94" s="97"/>
      <c r="X94" s="97"/>
      <c r="Y94" s="97"/>
      <c r="Z94" s="97"/>
      <c r="AA94" s="97"/>
      <c r="AB94" s="97"/>
      <c r="AC94" s="97"/>
      <c r="AD94" s="97"/>
      <c r="AE94" s="97"/>
      <c r="AF94" s="97"/>
      <c r="AG94" s="97"/>
      <c r="AH94" s="97"/>
      <c r="AI94" s="97"/>
      <c r="AJ94" s="98"/>
      <c r="AK94" s="321"/>
      <c r="AL94" s="279"/>
      <c r="AM94" s="305"/>
      <c r="AN94" s="308"/>
      <c r="AO94" s="311"/>
      <c r="AP94" s="311"/>
      <c r="AQ94" s="311"/>
      <c r="AR94" s="241"/>
      <c r="AS94" s="241"/>
      <c r="AT94" s="241"/>
      <c r="AU94" s="241"/>
      <c r="AV94" s="241"/>
      <c r="AW94" s="241"/>
      <c r="AX94" s="241"/>
      <c r="AY94" s="316"/>
      <c r="AZ94" s="316"/>
      <c r="BA94" s="319"/>
    </row>
    <row r="95" spans="1:53" s="78" customFormat="1" ht="12" customHeight="1" x14ac:dyDescent="0.2">
      <c r="A95" s="293"/>
      <c r="B95" s="296"/>
      <c r="C95" s="299"/>
      <c r="D95" s="325"/>
      <c r="E95" s="146"/>
      <c r="F95" s="100" t="str">
        <f t="shared" ref="F95" si="386">IF(F96&gt;0,"НУ","")</f>
        <v/>
      </c>
      <c r="G95" s="101" t="str">
        <f t="shared" ref="G95" si="387">IF(G96&gt;0,"НУ","")</f>
        <v/>
      </c>
      <c r="H95" s="101" t="str">
        <f t="shared" ref="H95" si="388">IF(H96&gt;0,"НУ","")</f>
        <v/>
      </c>
      <c r="I95" s="101" t="str">
        <f t="shared" ref="I95" si="389">IF(I96&gt;0,"НУ","")</f>
        <v/>
      </c>
      <c r="J95" s="101" t="str">
        <f t="shared" ref="J95" si="390">IF(J96&gt;0,"НУ","")</f>
        <v/>
      </c>
      <c r="K95" s="101" t="str">
        <f t="shared" ref="K95" si="391">IF(K96&gt;0,"НУ","")</f>
        <v/>
      </c>
      <c r="L95" s="101" t="str">
        <f t="shared" ref="L95" si="392">IF(L96&gt;0,"НУ","")</f>
        <v/>
      </c>
      <c r="M95" s="101" t="str">
        <f t="shared" ref="M95" si="393">IF(M96&gt;0,"НУ","")</f>
        <v/>
      </c>
      <c r="N95" s="101" t="str">
        <f t="shared" ref="N95" si="394">IF(N96&gt;0,"НУ","")</f>
        <v/>
      </c>
      <c r="O95" s="101" t="str">
        <f t="shared" ref="O95" si="395">IF(O96&gt;0,"НУ","")</f>
        <v/>
      </c>
      <c r="P95" s="101" t="str">
        <f t="shared" ref="P95" si="396">IF(P96&gt;0,"НУ","")</f>
        <v/>
      </c>
      <c r="Q95" s="101" t="str">
        <f t="shared" ref="Q95" si="397">IF(Q96&gt;0,"НУ","")</f>
        <v/>
      </c>
      <c r="R95" s="101" t="str">
        <f t="shared" ref="R95" si="398">IF(R96&gt;0,"НУ","")</f>
        <v/>
      </c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  <c r="AE95" s="101"/>
      <c r="AF95" s="101"/>
      <c r="AG95" s="101"/>
      <c r="AH95" s="101" t="str">
        <f t="shared" si="290"/>
        <v/>
      </c>
      <c r="AI95" s="101" t="str">
        <f t="shared" si="290"/>
        <v/>
      </c>
      <c r="AJ95" s="130" t="str">
        <f t="shared" si="290"/>
        <v/>
      </c>
      <c r="AK95" s="321"/>
      <c r="AL95" s="279"/>
      <c r="AM95" s="305"/>
      <c r="AN95" s="308"/>
      <c r="AO95" s="311"/>
      <c r="AP95" s="311"/>
      <c r="AQ95" s="311"/>
      <c r="AR95" s="241"/>
      <c r="AS95" s="241"/>
      <c r="AT95" s="241"/>
      <c r="AU95" s="241"/>
      <c r="AV95" s="241"/>
      <c r="AW95" s="241"/>
      <c r="AX95" s="241"/>
      <c r="AY95" s="316"/>
      <c r="AZ95" s="316"/>
      <c r="BA95" s="319"/>
    </row>
    <row r="96" spans="1:53" ht="13.5" customHeight="1" thickBot="1" x14ac:dyDescent="0.25">
      <c r="A96" s="294"/>
      <c r="B96" s="297"/>
      <c r="C96" s="300"/>
      <c r="D96" s="326"/>
      <c r="E96" s="147"/>
      <c r="F96" s="105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  <c r="AA96" s="106"/>
      <c r="AB96" s="106"/>
      <c r="AC96" s="106"/>
      <c r="AD96" s="106"/>
      <c r="AE96" s="106"/>
      <c r="AF96" s="106"/>
      <c r="AG96" s="106"/>
      <c r="AH96" s="106"/>
      <c r="AI96" s="106"/>
      <c r="AJ96" s="107"/>
      <c r="AK96" s="322"/>
      <c r="AL96" s="280"/>
      <c r="AM96" s="306"/>
      <c r="AN96" s="309"/>
      <c r="AO96" s="312"/>
      <c r="AP96" s="312"/>
      <c r="AQ96" s="312"/>
      <c r="AR96" s="242"/>
      <c r="AS96" s="242"/>
      <c r="AT96" s="242"/>
      <c r="AU96" s="242"/>
      <c r="AV96" s="242"/>
      <c r="AW96" s="242"/>
      <c r="AX96" s="242"/>
      <c r="AY96" s="317"/>
      <c r="AZ96" s="317"/>
      <c r="BA96" s="320"/>
    </row>
    <row r="97" spans="1:53" ht="12.75" customHeight="1" x14ac:dyDescent="0.2">
      <c r="A97" s="292">
        <v>23</v>
      </c>
      <c r="B97" s="295" t="str">
        <f>IFERROR(VLOOKUP($C97,Списки!$A$1:$C$4003,2,0),"")</f>
        <v/>
      </c>
      <c r="C97" s="323"/>
      <c r="D97" s="324" t="str">
        <f>IFERROR(VLOOKUP($C97,Списки!$A$1:$C$4003,3,0),"")</f>
        <v/>
      </c>
      <c r="E97" s="145"/>
      <c r="F97" s="92" t="str">
        <f>VLOOKUP(F$7,Графік!$M$5:$P$35,3,0)</f>
        <v>Р</v>
      </c>
      <c r="G97" s="124" t="str">
        <f>VLOOKUP(G$7,Графік!$M$5:$P$35,3,0)</f>
        <v>ВВ</v>
      </c>
      <c r="H97" s="124" t="str">
        <f>VLOOKUP(H$7,Графік!$M$5:$P$35,3,0)</f>
        <v>ВВ</v>
      </c>
      <c r="I97" s="124" t="str">
        <f>VLOOKUP(I$7,Графік!$M$5:$P$35,3,0)</f>
        <v>Р</v>
      </c>
      <c r="J97" s="124" t="str">
        <f>VLOOKUP(J$7,Графік!$M$5:$P$35,3,0)</f>
        <v>Р</v>
      </c>
      <c r="K97" s="124" t="str">
        <f>VLOOKUP(K$7,Графік!$M$5:$P$35,3,0)</f>
        <v>Р</v>
      </c>
      <c r="L97" s="124" t="str">
        <f>VLOOKUP(L$7,Графік!$M$5:$P$35,3,0)</f>
        <v>Р</v>
      </c>
      <c r="M97" s="124" t="str">
        <f>VLOOKUP(M$7,Графік!$M$5:$P$35,3,0)</f>
        <v>Р</v>
      </c>
      <c r="N97" s="124" t="str">
        <f>VLOOKUP(N$7,Графік!$M$5:$P$35,3,0)</f>
        <v>ВВ</v>
      </c>
      <c r="O97" s="124" t="str">
        <f>VLOOKUP(O$7,Графік!$M$5:$P$35,3,0)</f>
        <v>ВВ</v>
      </c>
      <c r="P97" s="124" t="str">
        <f>VLOOKUP(P$7,Графік!$M$5:$P$35,3,0)</f>
        <v>Р</v>
      </c>
      <c r="Q97" s="124" t="str">
        <f>VLOOKUP(Q$7,Графік!$M$5:$P$35,3,0)</f>
        <v>Р</v>
      </c>
      <c r="R97" s="124" t="str">
        <f>VLOOKUP(R$7,Графік!$M$5:$P$35,3,0)</f>
        <v>Р</v>
      </c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  <c r="AI97" s="124"/>
      <c r="AJ97" s="125"/>
      <c r="AK97" s="321">
        <f ca="1">SUMIF($F97:$AJ100,"Р",$F98:$AJ98)</f>
        <v>72</v>
      </c>
      <c r="AL97" s="279">
        <f ca="1">SUMIF($F99:$AJ100,"НУ",$F100:$AJ100)</f>
        <v>0</v>
      </c>
      <c r="AM97" s="305">
        <f ca="1">SUMIF(F97:AJ100,"РВ",F98:AJ98)</f>
        <v>0</v>
      </c>
      <c r="AN97" s="308">
        <f ca="1">AK97+AL97+AM97</f>
        <v>72</v>
      </c>
      <c r="AO97" s="310">
        <f t="shared" ref="AO97" si="399">COUNTIF($F97:$AJ100,"=Р")</f>
        <v>9</v>
      </c>
      <c r="AP97" s="311">
        <f>COUNTIF($F97:$AJ100,"=ВВ")</f>
        <v>4</v>
      </c>
      <c r="AQ97" s="311">
        <f>COUNTIF($F97:$AJ100,"=В")</f>
        <v>0</v>
      </c>
      <c r="AR97" s="241">
        <f>COUNTIF($F97:$AJ100,"=НА")</f>
        <v>0</v>
      </c>
      <c r="AS97" s="241">
        <f>COUNTIF(F97:AJ100,"=ТН")</f>
        <v>0</v>
      </c>
      <c r="AT97" s="241">
        <f>COUNTIF($F97:$AJ100,"=ВД")</f>
        <v>0</v>
      </c>
      <c r="AU97" s="241">
        <f>COUNTIF($F97:$AJ100,"=ВП")</f>
        <v>0</v>
      </c>
      <c r="AV97" s="241">
        <f>COUNTIF($F97:$AJ100,"=ДД")</f>
        <v>0</v>
      </c>
      <c r="AW97" s="241">
        <f>COUNTIF($F97:$AJ100,"=П")</f>
        <v>0</v>
      </c>
      <c r="AX97" s="241">
        <f>COUNTIF($F97:$AJ100,"=ПР")</f>
        <v>0</v>
      </c>
      <c r="AY97" s="316">
        <f>COUNTIF($F97:$AJ100,"=І")</f>
        <v>0</v>
      </c>
      <c r="AZ97" s="316">
        <f>COUNTIF($F97:$AJ100,"=НЗ")</f>
        <v>0</v>
      </c>
      <c r="BA97" s="318" t="str">
        <f>IF(C97&gt;1,Графік!$P$36,"")</f>
        <v/>
      </c>
    </row>
    <row r="98" spans="1:53" ht="12.75" customHeight="1" x14ac:dyDescent="0.2">
      <c r="A98" s="293"/>
      <c r="B98" s="296"/>
      <c r="C98" s="299"/>
      <c r="D98" s="325"/>
      <c r="E98" s="146"/>
      <c r="F98" s="96">
        <f t="shared" ref="F98" si="400">IF(F97="Р",8,"")</f>
        <v>8</v>
      </c>
      <c r="G98" s="97" t="str">
        <f t="shared" ref="G98" si="401">IF(G97="Р",8,"")</f>
        <v/>
      </c>
      <c r="H98" s="97" t="str">
        <f t="shared" ref="H98" si="402">IF(H97="Р",8,"")</f>
        <v/>
      </c>
      <c r="I98" s="97">
        <f t="shared" ref="I98" si="403">IF(I97="Р",8,"")</f>
        <v>8</v>
      </c>
      <c r="J98" s="97">
        <f t="shared" ref="J98" si="404">IF(J97="Р",8,"")</f>
        <v>8</v>
      </c>
      <c r="K98" s="97">
        <f t="shared" ref="K98" si="405">IF(K97="Р",8,"")</f>
        <v>8</v>
      </c>
      <c r="L98" s="97">
        <f t="shared" ref="L98" si="406">IF(L97="Р",8,"")</f>
        <v>8</v>
      </c>
      <c r="M98" s="97">
        <f t="shared" ref="M98" si="407">IF(M97="Р",8,"")</f>
        <v>8</v>
      </c>
      <c r="N98" s="97" t="str">
        <f t="shared" ref="N98" si="408">IF(N97="Р",8,"")</f>
        <v/>
      </c>
      <c r="O98" s="97" t="str">
        <f t="shared" ref="O98" si="409">IF(O97="Р",8,"")</f>
        <v/>
      </c>
      <c r="P98" s="97">
        <f t="shared" ref="P98" si="410">IF(P97="Р",8,"")</f>
        <v>8</v>
      </c>
      <c r="Q98" s="97">
        <f t="shared" ref="Q98" si="411">IF(Q97="Р",8,"")</f>
        <v>8</v>
      </c>
      <c r="R98" s="97">
        <f t="shared" ref="R98" si="412">IF(R97="Р",8,"")</f>
        <v>8</v>
      </c>
      <c r="S98" s="97"/>
      <c r="T98" s="97"/>
      <c r="U98" s="97"/>
      <c r="V98" s="97"/>
      <c r="W98" s="97"/>
      <c r="X98" s="97"/>
      <c r="Y98" s="97"/>
      <c r="Z98" s="97"/>
      <c r="AA98" s="97"/>
      <c r="AB98" s="97"/>
      <c r="AC98" s="97"/>
      <c r="AD98" s="97"/>
      <c r="AE98" s="97"/>
      <c r="AF98" s="97"/>
      <c r="AG98" s="97"/>
      <c r="AH98" s="97"/>
      <c r="AI98" s="97"/>
      <c r="AJ98" s="98"/>
      <c r="AK98" s="321"/>
      <c r="AL98" s="279"/>
      <c r="AM98" s="305"/>
      <c r="AN98" s="308"/>
      <c r="AO98" s="311"/>
      <c r="AP98" s="311"/>
      <c r="AQ98" s="311"/>
      <c r="AR98" s="241"/>
      <c r="AS98" s="241"/>
      <c r="AT98" s="241"/>
      <c r="AU98" s="241"/>
      <c r="AV98" s="241"/>
      <c r="AW98" s="241"/>
      <c r="AX98" s="241"/>
      <c r="AY98" s="316"/>
      <c r="AZ98" s="316"/>
      <c r="BA98" s="319"/>
    </row>
    <row r="99" spans="1:53" ht="12.75" customHeight="1" x14ac:dyDescent="0.2">
      <c r="A99" s="293"/>
      <c r="B99" s="296"/>
      <c r="C99" s="299"/>
      <c r="D99" s="325"/>
      <c r="E99" s="146"/>
      <c r="F99" s="100" t="str">
        <f t="shared" ref="F99" si="413">IF(F100&gt;0,"НУ","")</f>
        <v/>
      </c>
      <c r="G99" s="101" t="str">
        <f t="shared" ref="G99" si="414">IF(G100&gt;0,"НУ","")</f>
        <v/>
      </c>
      <c r="H99" s="101" t="str">
        <f t="shared" ref="H99" si="415">IF(H100&gt;0,"НУ","")</f>
        <v/>
      </c>
      <c r="I99" s="101" t="str">
        <f t="shared" ref="I99" si="416">IF(I100&gt;0,"НУ","")</f>
        <v/>
      </c>
      <c r="J99" s="101" t="str">
        <f t="shared" ref="J99" si="417">IF(J100&gt;0,"НУ","")</f>
        <v/>
      </c>
      <c r="K99" s="101" t="str">
        <f t="shared" ref="K99" si="418">IF(K100&gt;0,"НУ","")</f>
        <v/>
      </c>
      <c r="L99" s="101" t="str">
        <f t="shared" ref="L99" si="419">IF(L100&gt;0,"НУ","")</f>
        <v/>
      </c>
      <c r="M99" s="101" t="str">
        <f t="shared" ref="M99" si="420">IF(M100&gt;0,"НУ","")</f>
        <v/>
      </c>
      <c r="N99" s="101" t="str">
        <f t="shared" ref="N99" si="421">IF(N100&gt;0,"НУ","")</f>
        <v/>
      </c>
      <c r="O99" s="101" t="str">
        <f t="shared" ref="O99" si="422">IF(O100&gt;0,"НУ","")</f>
        <v/>
      </c>
      <c r="P99" s="101" t="str">
        <f t="shared" ref="P99" si="423">IF(P100&gt;0,"НУ","")</f>
        <v/>
      </c>
      <c r="Q99" s="101" t="str">
        <f t="shared" ref="Q99" si="424">IF(Q100&gt;0,"НУ","")</f>
        <v/>
      </c>
      <c r="R99" s="101" t="str">
        <f t="shared" ref="R99" si="425">IF(R100&gt;0,"НУ","")</f>
        <v/>
      </c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 t="str">
        <f t="shared" si="290"/>
        <v/>
      </c>
      <c r="AI99" s="101" t="str">
        <f t="shared" si="290"/>
        <v/>
      </c>
      <c r="AJ99" s="130" t="str">
        <f t="shared" si="290"/>
        <v/>
      </c>
      <c r="AK99" s="321"/>
      <c r="AL99" s="279"/>
      <c r="AM99" s="305"/>
      <c r="AN99" s="308"/>
      <c r="AO99" s="311"/>
      <c r="AP99" s="311"/>
      <c r="AQ99" s="311"/>
      <c r="AR99" s="241"/>
      <c r="AS99" s="241"/>
      <c r="AT99" s="241"/>
      <c r="AU99" s="241"/>
      <c r="AV99" s="241"/>
      <c r="AW99" s="241"/>
      <c r="AX99" s="241"/>
      <c r="AY99" s="316"/>
      <c r="AZ99" s="316"/>
      <c r="BA99" s="319"/>
    </row>
    <row r="100" spans="1:53" ht="13.5" customHeight="1" thickBot="1" x14ac:dyDescent="0.25">
      <c r="A100" s="294"/>
      <c r="B100" s="297"/>
      <c r="C100" s="300"/>
      <c r="D100" s="326"/>
      <c r="E100" s="147"/>
      <c r="F100" s="105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  <c r="AB100" s="106"/>
      <c r="AC100" s="106"/>
      <c r="AD100" s="106"/>
      <c r="AE100" s="106"/>
      <c r="AF100" s="106"/>
      <c r="AG100" s="106"/>
      <c r="AH100" s="106"/>
      <c r="AI100" s="106"/>
      <c r="AJ100" s="107"/>
      <c r="AK100" s="322"/>
      <c r="AL100" s="280"/>
      <c r="AM100" s="306"/>
      <c r="AN100" s="309"/>
      <c r="AO100" s="312"/>
      <c r="AP100" s="312"/>
      <c r="AQ100" s="312"/>
      <c r="AR100" s="242"/>
      <c r="AS100" s="242"/>
      <c r="AT100" s="242"/>
      <c r="AU100" s="242"/>
      <c r="AV100" s="242"/>
      <c r="AW100" s="242"/>
      <c r="AX100" s="242"/>
      <c r="AY100" s="317"/>
      <c r="AZ100" s="317"/>
      <c r="BA100" s="320"/>
    </row>
    <row r="101" spans="1:53" ht="12.75" customHeight="1" x14ac:dyDescent="0.2">
      <c r="A101" s="292">
        <v>24</v>
      </c>
      <c r="B101" s="295" t="str">
        <f>IFERROR(VLOOKUP($C101,Списки!$A$1:$C$4003,2,0),"")</f>
        <v/>
      </c>
      <c r="C101" s="323"/>
      <c r="D101" s="324" t="str">
        <f>IFERROR(VLOOKUP($C101,Списки!$A$1:$C$4003,3,0),"")</f>
        <v/>
      </c>
      <c r="E101" s="145"/>
      <c r="F101" s="92" t="str">
        <f>VLOOKUP(F$7,Графік!$M$5:$P$35,3,0)</f>
        <v>Р</v>
      </c>
      <c r="G101" s="124" t="str">
        <f>VLOOKUP(G$7,Графік!$M$5:$P$35,3,0)</f>
        <v>ВВ</v>
      </c>
      <c r="H101" s="124" t="str">
        <f>VLOOKUP(H$7,Графік!$M$5:$P$35,3,0)</f>
        <v>ВВ</v>
      </c>
      <c r="I101" s="124" t="str">
        <f>VLOOKUP(I$7,Графік!$M$5:$P$35,3,0)</f>
        <v>Р</v>
      </c>
      <c r="J101" s="124" t="str">
        <f>VLOOKUP(J$7,Графік!$M$5:$P$35,3,0)</f>
        <v>Р</v>
      </c>
      <c r="K101" s="124" t="str">
        <f>VLOOKUP(K$7,Графік!$M$5:$P$35,3,0)</f>
        <v>Р</v>
      </c>
      <c r="L101" s="124" t="str">
        <f>VLOOKUP(L$7,Графік!$M$5:$P$35,3,0)</f>
        <v>Р</v>
      </c>
      <c r="M101" s="124" t="str">
        <f>VLOOKUP(M$7,Графік!$M$5:$P$35,3,0)</f>
        <v>Р</v>
      </c>
      <c r="N101" s="124" t="str">
        <f>VLOOKUP(N$7,Графік!$M$5:$P$35,3,0)</f>
        <v>ВВ</v>
      </c>
      <c r="O101" s="124" t="str">
        <f>VLOOKUP(O$7,Графік!$M$5:$P$35,3,0)</f>
        <v>ВВ</v>
      </c>
      <c r="P101" s="124" t="str">
        <f>VLOOKUP(P$7,Графік!$M$5:$P$35,3,0)</f>
        <v>Р</v>
      </c>
      <c r="Q101" s="124" t="str">
        <f>VLOOKUP(Q$7,Графік!$M$5:$P$35,3,0)</f>
        <v>Р</v>
      </c>
      <c r="R101" s="124" t="str">
        <f>VLOOKUP(R$7,Графік!$M$5:$P$35,3,0)</f>
        <v>Р</v>
      </c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  <c r="AI101" s="124"/>
      <c r="AJ101" s="125"/>
      <c r="AK101" s="321">
        <f ca="1">SUMIF($F101:$AJ104,"Р",$F102:$AJ102)</f>
        <v>72</v>
      </c>
      <c r="AL101" s="279">
        <f ca="1">SUMIF($F103:$AJ104,"НУ",$F104:$AJ104)</f>
        <v>0</v>
      </c>
      <c r="AM101" s="305">
        <f ca="1">SUMIF(F101:AJ104,"РВ",F102:AJ102)</f>
        <v>0</v>
      </c>
      <c r="AN101" s="308">
        <f ca="1">AK101+AL101+AM101</f>
        <v>72</v>
      </c>
      <c r="AO101" s="310">
        <f t="shared" ref="AO101" si="426">COUNTIF($F101:$AJ104,"=Р")</f>
        <v>9</v>
      </c>
      <c r="AP101" s="311">
        <f>COUNTIF($F101:$AJ104,"=ВВ")</f>
        <v>4</v>
      </c>
      <c r="AQ101" s="311">
        <f>COUNTIF($F101:$AJ104,"=В")</f>
        <v>0</v>
      </c>
      <c r="AR101" s="241">
        <f>COUNTIF($F101:$AJ104,"=НА")</f>
        <v>0</v>
      </c>
      <c r="AS101" s="241">
        <f>COUNTIF(F101:AJ104,"=ТН")</f>
        <v>0</v>
      </c>
      <c r="AT101" s="241">
        <f>COUNTIF($F101:$AJ104,"=ВД")</f>
        <v>0</v>
      </c>
      <c r="AU101" s="241">
        <f>COUNTIF($F101:$AJ104,"=ВП")</f>
        <v>0</v>
      </c>
      <c r="AV101" s="241">
        <f>COUNTIF($F101:$AJ104,"=ДД")</f>
        <v>0</v>
      </c>
      <c r="AW101" s="241">
        <f>COUNTIF($F101:$AJ104,"=П")</f>
        <v>0</v>
      </c>
      <c r="AX101" s="241">
        <f>COUNTIF($F101:$AJ104,"=ПР")</f>
        <v>0</v>
      </c>
      <c r="AY101" s="316">
        <f>COUNTIF($F101:$AJ104,"=І")</f>
        <v>0</v>
      </c>
      <c r="AZ101" s="316">
        <f>COUNTIF($F101:$AJ104,"=НЗ")</f>
        <v>0</v>
      </c>
      <c r="BA101" s="318" t="str">
        <f>IF(C101&gt;1,Графік!$P$36,"")</f>
        <v/>
      </c>
    </row>
    <row r="102" spans="1:53" ht="12.75" customHeight="1" x14ac:dyDescent="0.2">
      <c r="A102" s="293"/>
      <c r="B102" s="296"/>
      <c r="C102" s="299"/>
      <c r="D102" s="325"/>
      <c r="E102" s="146"/>
      <c r="F102" s="96">
        <f t="shared" ref="F102" si="427">IF(F101="Р",8,"")</f>
        <v>8</v>
      </c>
      <c r="G102" s="97" t="str">
        <f t="shared" ref="G102" si="428">IF(G101="Р",8,"")</f>
        <v/>
      </c>
      <c r="H102" s="97" t="str">
        <f t="shared" ref="H102" si="429">IF(H101="Р",8,"")</f>
        <v/>
      </c>
      <c r="I102" s="97">
        <f t="shared" ref="I102" si="430">IF(I101="Р",8,"")</f>
        <v>8</v>
      </c>
      <c r="J102" s="97">
        <f t="shared" ref="J102" si="431">IF(J101="Р",8,"")</f>
        <v>8</v>
      </c>
      <c r="K102" s="97">
        <f t="shared" ref="K102" si="432">IF(K101="Р",8,"")</f>
        <v>8</v>
      </c>
      <c r="L102" s="97">
        <f t="shared" ref="L102" si="433">IF(L101="Р",8,"")</f>
        <v>8</v>
      </c>
      <c r="M102" s="97">
        <f t="shared" ref="M102" si="434">IF(M101="Р",8,"")</f>
        <v>8</v>
      </c>
      <c r="N102" s="97" t="str">
        <f t="shared" ref="N102" si="435">IF(N101="Р",8,"")</f>
        <v/>
      </c>
      <c r="O102" s="97" t="str">
        <f t="shared" ref="O102" si="436">IF(O101="Р",8,"")</f>
        <v/>
      </c>
      <c r="P102" s="97">
        <f t="shared" ref="P102" si="437">IF(P101="Р",8,"")</f>
        <v>8</v>
      </c>
      <c r="Q102" s="97">
        <f t="shared" ref="Q102" si="438">IF(Q101="Р",8,"")</f>
        <v>8</v>
      </c>
      <c r="R102" s="97">
        <f t="shared" ref="R102" si="439">IF(R101="Р",8,"")</f>
        <v>8</v>
      </c>
      <c r="S102" s="97"/>
      <c r="T102" s="97"/>
      <c r="U102" s="97"/>
      <c r="V102" s="97"/>
      <c r="W102" s="97"/>
      <c r="X102" s="97"/>
      <c r="Y102" s="97"/>
      <c r="Z102" s="97"/>
      <c r="AA102" s="97"/>
      <c r="AB102" s="97"/>
      <c r="AC102" s="97"/>
      <c r="AD102" s="97"/>
      <c r="AE102" s="97"/>
      <c r="AF102" s="97"/>
      <c r="AG102" s="97"/>
      <c r="AH102" s="97"/>
      <c r="AI102" s="97"/>
      <c r="AJ102" s="98"/>
      <c r="AK102" s="321"/>
      <c r="AL102" s="279"/>
      <c r="AM102" s="305"/>
      <c r="AN102" s="308"/>
      <c r="AO102" s="311"/>
      <c r="AP102" s="311"/>
      <c r="AQ102" s="311"/>
      <c r="AR102" s="241"/>
      <c r="AS102" s="241"/>
      <c r="AT102" s="241"/>
      <c r="AU102" s="241"/>
      <c r="AV102" s="241"/>
      <c r="AW102" s="241"/>
      <c r="AX102" s="241"/>
      <c r="AY102" s="316"/>
      <c r="AZ102" s="316"/>
      <c r="BA102" s="319"/>
    </row>
    <row r="103" spans="1:53" ht="12.75" customHeight="1" x14ac:dyDescent="0.2">
      <c r="A103" s="293"/>
      <c r="B103" s="296"/>
      <c r="C103" s="299"/>
      <c r="D103" s="325"/>
      <c r="E103" s="146"/>
      <c r="F103" s="100" t="str">
        <f t="shared" ref="F103" si="440">IF(F104&gt;0,"НУ","")</f>
        <v/>
      </c>
      <c r="G103" s="101" t="str">
        <f t="shared" ref="G103" si="441">IF(G104&gt;0,"НУ","")</f>
        <v/>
      </c>
      <c r="H103" s="101" t="str">
        <f t="shared" ref="H103" si="442">IF(H104&gt;0,"НУ","")</f>
        <v/>
      </c>
      <c r="I103" s="101" t="str">
        <f t="shared" ref="I103" si="443">IF(I104&gt;0,"НУ","")</f>
        <v/>
      </c>
      <c r="J103" s="101" t="str">
        <f t="shared" ref="J103" si="444">IF(J104&gt;0,"НУ","")</f>
        <v/>
      </c>
      <c r="K103" s="101" t="str">
        <f t="shared" ref="K103" si="445">IF(K104&gt;0,"НУ","")</f>
        <v/>
      </c>
      <c r="L103" s="101" t="str">
        <f t="shared" ref="L103" si="446">IF(L104&gt;0,"НУ","")</f>
        <v/>
      </c>
      <c r="M103" s="101" t="str">
        <f t="shared" ref="M103" si="447">IF(M104&gt;0,"НУ","")</f>
        <v/>
      </c>
      <c r="N103" s="101" t="str">
        <f t="shared" ref="N103" si="448">IF(N104&gt;0,"НУ","")</f>
        <v/>
      </c>
      <c r="O103" s="101" t="str">
        <f t="shared" ref="O103" si="449">IF(O104&gt;0,"НУ","")</f>
        <v/>
      </c>
      <c r="P103" s="101" t="str">
        <f t="shared" ref="P103" si="450">IF(P104&gt;0,"НУ","")</f>
        <v/>
      </c>
      <c r="Q103" s="101" t="str">
        <f t="shared" ref="Q103" si="451">IF(Q104&gt;0,"НУ","")</f>
        <v/>
      </c>
      <c r="R103" s="101" t="str">
        <f t="shared" ref="R103" si="452">IF(R104&gt;0,"НУ","")</f>
        <v/>
      </c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1"/>
      <c r="AG103" s="101"/>
      <c r="AH103" s="101" t="str">
        <f t="shared" si="290"/>
        <v/>
      </c>
      <c r="AI103" s="101" t="str">
        <f t="shared" si="290"/>
        <v/>
      </c>
      <c r="AJ103" s="130" t="str">
        <f t="shared" si="290"/>
        <v/>
      </c>
      <c r="AK103" s="321"/>
      <c r="AL103" s="279"/>
      <c r="AM103" s="305"/>
      <c r="AN103" s="308"/>
      <c r="AO103" s="311"/>
      <c r="AP103" s="311"/>
      <c r="AQ103" s="311"/>
      <c r="AR103" s="241"/>
      <c r="AS103" s="241"/>
      <c r="AT103" s="241"/>
      <c r="AU103" s="241"/>
      <c r="AV103" s="241"/>
      <c r="AW103" s="241"/>
      <c r="AX103" s="241"/>
      <c r="AY103" s="316"/>
      <c r="AZ103" s="316"/>
      <c r="BA103" s="319"/>
    </row>
    <row r="104" spans="1:53" ht="13.5" customHeight="1" thickBot="1" x14ac:dyDescent="0.25">
      <c r="A104" s="294"/>
      <c r="B104" s="297"/>
      <c r="C104" s="300"/>
      <c r="D104" s="326"/>
      <c r="E104" s="147"/>
      <c r="F104" s="105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  <c r="AC104" s="106"/>
      <c r="AD104" s="106"/>
      <c r="AE104" s="106"/>
      <c r="AF104" s="106"/>
      <c r="AG104" s="106"/>
      <c r="AH104" s="106"/>
      <c r="AI104" s="106"/>
      <c r="AJ104" s="107"/>
      <c r="AK104" s="322"/>
      <c r="AL104" s="280"/>
      <c r="AM104" s="306"/>
      <c r="AN104" s="309"/>
      <c r="AO104" s="312"/>
      <c r="AP104" s="312"/>
      <c r="AQ104" s="312"/>
      <c r="AR104" s="242"/>
      <c r="AS104" s="242"/>
      <c r="AT104" s="242"/>
      <c r="AU104" s="242"/>
      <c r="AV104" s="242"/>
      <c r="AW104" s="242"/>
      <c r="AX104" s="242"/>
      <c r="AY104" s="317"/>
      <c r="AZ104" s="317"/>
      <c r="BA104" s="320"/>
    </row>
    <row r="105" spans="1:53" ht="12.75" customHeight="1" x14ac:dyDescent="0.2">
      <c r="A105" s="292">
        <v>25</v>
      </c>
      <c r="B105" s="295" t="str">
        <f>IFERROR(VLOOKUP($C105,Списки!$A$1:$C$4003,2,0),"")</f>
        <v/>
      </c>
      <c r="C105" s="323"/>
      <c r="D105" s="324" t="str">
        <f>IFERROR(VLOOKUP($C105,Списки!$A$1:$C$4003,3,0),"")</f>
        <v/>
      </c>
      <c r="E105" s="145"/>
      <c r="F105" s="92" t="str">
        <f>VLOOKUP(F$7,Графік!$M$5:$P$35,3,0)</f>
        <v>Р</v>
      </c>
      <c r="G105" s="124" t="str">
        <f>VLOOKUP(G$7,Графік!$M$5:$P$35,3,0)</f>
        <v>ВВ</v>
      </c>
      <c r="H105" s="124" t="str">
        <f>VLOOKUP(H$7,Графік!$M$5:$P$35,3,0)</f>
        <v>ВВ</v>
      </c>
      <c r="I105" s="124" t="str">
        <f>VLOOKUP(I$7,Графік!$M$5:$P$35,3,0)</f>
        <v>Р</v>
      </c>
      <c r="J105" s="124" t="str">
        <f>VLOOKUP(J$7,Графік!$M$5:$P$35,3,0)</f>
        <v>Р</v>
      </c>
      <c r="K105" s="124" t="str">
        <f>VLOOKUP(K$7,Графік!$M$5:$P$35,3,0)</f>
        <v>Р</v>
      </c>
      <c r="L105" s="124" t="str">
        <f>VLOOKUP(L$7,Графік!$M$5:$P$35,3,0)</f>
        <v>Р</v>
      </c>
      <c r="M105" s="124" t="str">
        <f>VLOOKUP(M$7,Графік!$M$5:$P$35,3,0)</f>
        <v>Р</v>
      </c>
      <c r="N105" s="124" t="str">
        <f>VLOOKUP(N$7,Графік!$M$5:$P$35,3,0)</f>
        <v>ВВ</v>
      </c>
      <c r="O105" s="124" t="str">
        <f>VLOOKUP(O$7,Графік!$M$5:$P$35,3,0)</f>
        <v>ВВ</v>
      </c>
      <c r="P105" s="124" t="str">
        <f>VLOOKUP(P$7,Графік!$M$5:$P$35,3,0)</f>
        <v>Р</v>
      </c>
      <c r="Q105" s="124" t="str">
        <f>VLOOKUP(Q$7,Графік!$M$5:$P$35,3,0)</f>
        <v>Р</v>
      </c>
      <c r="R105" s="124" t="str">
        <f>VLOOKUP(R$7,Графік!$M$5:$P$35,3,0)</f>
        <v>Р</v>
      </c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  <c r="AI105" s="124"/>
      <c r="AJ105" s="125"/>
      <c r="AK105" s="321">
        <f ca="1">SUMIF($F105:$AJ108,"Р",$F106:$AJ106)</f>
        <v>72</v>
      </c>
      <c r="AL105" s="279">
        <f ca="1">SUMIF($F107:$AJ108,"НУ",$F108:$AJ108)</f>
        <v>0</v>
      </c>
      <c r="AM105" s="305">
        <f ca="1">SUMIF(F105:AJ108,"РВ",F106:AJ106)</f>
        <v>0</v>
      </c>
      <c r="AN105" s="308">
        <f ca="1">AK105+AL105+AM105</f>
        <v>72</v>
      </c>
      <c r="AO105" s="310">
        <f t="shared" ref="AO105" si="453">COUNTIF($F105:$AJ108,"=Р")</f>
        <v>9</v>
      </c>
      <c r="AP105" s="311">
        <f>COUNTIF($F105:$AJ108,"=ВВ")</f>
        <v>4</v>
      </c>
      <c r="AQ105" s="311">
        <f>COUNTIF($F105:$AJ108,"=В")</f>
        <v>0</v>
      </c>
      <c r="AR105" s="241">
        <f>COUNTIF($F105:$AJ108,"=НА")</f>
        <v>0</v>
      </c>
      <c r="AS105" s="241">
        <f>COUNTIF(F105:AJ108,"=ТН")</f>
        <v>0</v>
      </c>
      <c r="AT105" s="241">
        <f>COUNTIF($F105:$AJ108,"=ВД")</f>
        <v>0</v>
      </c>
      <c r="AU105" s="241">
        <f>COUNTIF($F105:$AJ108,"=ВП")</f>
        <v>0</v>
      </c>
      <c r="AV105" s="241">
        <f>COUNTIF($F105:$AJ108,"=ДД")</f>
        <v>0</v>
      </c>
      <c r="AW105" s="241">
        <f>COUNTIF($F105:$AJ108,"=П")</f>
        <v>0</v>
      </c>
      <c r="AX105" s="241">
        <f>COUNTIF($F105:$AJ108,"=ПР")</f>
        <v>0</v>
      </c>
      <c r="AY105" s="316">
        <f>COUNTIF($F105:$AJ108,"=І")</f>
        <v>0</v>
      </c>
      <c r="AZ105" s="316">
        <f>COUNTIF($F105:$AJ108,"=НЗ")</f>
        <v>0</v>
      </c>
      <c r="BA105" s="318" t="str">
        <f>IF(C105&gt;1,Графік!$P$36,"")</f>
        <v/>
      </c>
    </row>
    <row r="106" spans="1:53" ht="12.75" customHeight="1" x14ac:dyDescent="0.2">
      <c r="A106" s="293"/>
      <c r="B106" s="296"/>
      <c r="C106" s="299"/>
      <c r="D106" s="325"/>
      <c r="E106" s="146"/>
      <c r="F106" s="96">
        <f t="shared" ref="F106" si="454">IF(F105="Р",8,"")</f>
        <v>8</v>
      </c>
      <c r="G106" s="97" t="str">
        <f t="shared" ref="G106" si="455">IF(G105="Р",8,"")</f>
        <v/>
      </c>
      <c r="H106" s="97" t="str">
        <f t="shared" ref="H106" si="456">IF(H105="Р",8,"")</f>
        <v/>
      </c>
      <c r="I106" s="97">
        <f t="shared" ref="I106" si="457">IF(I105="Р",8,"")</f>
        <v>8</v>
      </c>
      <c r="J106" s="97">
        <f t="shared" ref="J106" si="458">IF(J105="Р",8,"")</f>
        <v>8</v>
      </c>
      <c r="K106" s="97">
        <f t="shared" ref="K106" si="459">IF(K105="Р",8,"")</f>
        <v>8</v>
      </c>
      <c r="L106" s="97">
        <f t="shared" ref="L106" si="460">IF(L105="Р",8,"")</f>
        <v>8</v>
      </c>
      <c r="M106" s="97">
        <f t="shared" ref="M106" si="461">IF(M105="Р",8,"")</f>
        <v>8</v>
      </c>
      <c r="N106" s="97" t="str">
        <f t="shared" ref="N106" si="462">IF(N105="Р",8,"")</f>
        <v/>
      </c>
      <c r="O106" s="97" t="str">
        <f t="shared" ref="O106" si="463">IF(O105="Р",8,"")</f>
        <v/>
      </c>
      <c r="P106" s="97">
        <f t="shared" ref="P106" si="464">IF(P105="Р",8,"")</f>
        <v>8</v>
      </c>
      <c r="Q106" s="97">
        <f t="shared" ref="Q106" si="465">IF(Q105="Р",8,"")</f>
        <v>8</v>
      </c>
      <c r="R106" s="97">
        <f t="shared" ref="R106" si="466">IF(R105="Р",8,"")</f>
        <v>8</v>
      </c>
      <c r="S106" s="97"/>
      <c r="T106" s="97"/>
      <c r="U106" s="97"/>
      <c r="V106" s="97"/>
      <c r="W106" s="97"/>
      <c r="X106" s="97"/>
      <c r="Y106" s="97"/>
      <c r="Z106" s="97"/>
      <c r="AA106" s="97"/>
      <c r="AB106" s="97"/>
      <c r="AC106" s="97"/>
      <c r="AD106" s="97"/>
      <c r="AE106" s="97"/>
      <c r="AF106" s="97"/>
      <c r="AG106" s="97"/>
      <c r="AH106" s="97"/>
      <c r="AI106" s="97"/>
      <c r="AJ106" s="98"/>
      <c r="AK106" s="321"/>
      <c r="AL106" s="279"/>
      <c r="AM106" s="305"/>
      <c r="AN106" s="308"/>
      <c r="AO106" s="311"/>
      <c r="AP106" s="311"/>
      <c r="AQ106" s="311"/>
      <c r="AR106" s="241"/>
      <c r="AS106" s="241"/>
      <c r="AT106" s="241"/>
      <c r="AU106" s="241"/>
      <c r="AV106" s="241"/>
      <c r="AW106" s="241"/>
      <c r="AX106" s="241"/>
      <c r="AY106" s="316"/>
      <c r="AZ106" s="316"/>
      <c r="BA106" s="319"/>
    </row>
    <row r="107" spans="1:53" ht="12.75" customHeight="1" x14ac:dyDescent="0.2">
      <c r="A107" s="293"/>
      <c r="B107" s="296"/>
      <c r="C107" s="299"/>
      <c r="D107" s="325"/>
      <c r="E107" s="146"/>
      <c r="F107" s="100" t="str">
        <f t="shared" ref="F107" si="467">IF(F108&gt;0,"НУ","")</f>
        <v/>
      </c>
      <c r="G107" s="101" t="str">
        <f t="shared" ref="G107" si="468">IF(G108&gt;0,"НУ","")</f>
        <v/>
      </c>
      <c r="H107" s="101" t="str">
        <f t="shared" ref="H107" si="469">IF(H108&gt;0,"НУ","")</f>
        <v/>
      </c>
      <c r="I107" s="101" t="str">
        <f t="shared" ref="I107" si="470">IF(I108&gt;0,"НУ","")</f>
        <v/>
      </c>
      <c r="J107" s="101" t="str">
        <f t="shared" ref="J107" si="471">IF(J108&gt;0,"НУ","")</f>
        <v/>
      </c>
      <c r="K107" s="101" t="str">
        <f t="shared" ref="K107" si="472">IF(K108&gt;0,"НУ","")</f>
        <v/>
      </c>
      <c r="L107" s="101" t="str">
        <f t="shared" ref="L107" si="473">IF(L108&gt;0,"НУ","")</f>
        <v/>
      </c>
      <c r="M107" s="101" t="str">
        <f t="shared" ref="M107" si="474">IF(M108&gt;0,"НУ","")</f>
        <v/>
      </c>
      <c r="N107" s="101" t="str">
        <f t="shared" ref="N107" si="475">IF(N108&gt;0,"НУ","")</f>
        <v/>
      </c>
      <c r="O107" s="101" t="str">
        <f t="shared" ref="O107" si="476">IF(O108&gt;0,"НУ","")</f>
        <v/>
      </c>
      <c r="P107" s="101" t="str">
        <f t="shared" ref="P107" si="477">IF(P108&gt;0,"НУ","")</f>
        <v/>
      </c>
      <c r="Q107" s="101" t="str">
        <f t="shared" ref="Q107" si="478">IF(Q108&gt;0,"НУ","")</f>
        <v/>
      </c>
      <c r="R107" s="101" t="str">
        <f t="shared" ref="R107" si="479">IF(R108&gt;0,"НУ","")</f>
        <v/>
      </c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101"/>
      <c r="AH107" s="101" t="str">
        <f t="shared" si="290"/>
        <v/>
      </c>
      <c r="AI107" s="101" t="str">
        <f t="shared" si="290"/>
        <v/>
      </c>
      <c r="AJ107" s="130" t="str">
        <f t="shared" si="290"/>
        <v/>
      </c>
      <c r="AK107" s="321"/>
      <c r="AL107" s="279"/>
      <c r="AM107" s="305"/>
      <c r="AN107" s="308"/>
      <c r="AO107" s="311"/>
      <c r="AP107" s="311"/>
      <c r="AQ107" s="311"/>
      <c r="AR107" s="241"/>
      <c r="AS107" s="241"/>
      <c r="AT107" s="241"/>
      <c r="AU107" s="241"/>
      <c r="AV107" s="241"/>
      <c r="AW107" s="241"/>
      <c r="AX107" s="241"/>
      <c r="AY107" s="316"/>
      <c r="AZ107" s="316"/>
      <c r="BA107" s="319"/>
    </row>
    <row r="108" spans="1:53" ht="13.5" customHeight="1" thickBot="1" x14ac:dyDescent="0.25">
      <c r="A108" s="294"/>
      <c r="B108" s="297"/>
      <c r="C108" s="300"/>
      <c r="D108" s="326"/>
      <c r="E108" s="147"/>
      <c r="F108" s="105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  <c r="AB108" s="106"/>
      <c r="AC108" s="106"/>
      <c r="AD108" s="106"/>
      <c r="AE108" s="106"/>
      <c r="AF108" s="106"/>
      <c r="AG108" s="106"/>
      <c r="AH108" s="106"/>
      <c r="AI108" s="106"/>
      <c r="AJ108" s="107"/>
      <c r="AK108" s="322"/>
      <c r="AL108" s="280"/>
      <c r="AM108" s="306"/>
      <c r="AN108" s="309"/>
      <c r="AO108" s="312"/>
      <c r="AP108" s="312"/>
      <c r="AQ108" s="312"/>
      <c r="AR108" s="242"/>
      <c r="AS108" s="242"/>
      <c r="AT108" s="242"/>
      <c r="AU108" s="242"/>
      <c r="AV108" s="242"/>
      <c r="AW108" s="242"/>
      <c r="AX108" s="242"/>
      <c r="AY108" s="317"/>
      <c r="AZ108" s="317"/>
      <c r="BA108" s="320"/>
    </row>
    <row r="109" spans="1:53" ht="12.75" customHeight="1" x14ac:dyDescent="0.2">
      <c r="A109" s="292">
        <v>26</v>
      </c>
      <c r="B109" s="295" t="str">
        <f>IFERROR(VLOOKUP($C109,Списки!$A$1:$C$4003,2,0),"")</f>
        <v/>
      </c>
      <c r="C109" s="323"/>
      <c r="D109" s="324" t="str">
        <f>IFERROR(VLOOKUP($C109,Списки!$A$1:$C$4003,3,0),"")</f>
        <v/>
      </c>
      <c r="E109" s="145"/>
      <c r="F109" s="92" t="str">
        <f>VLOOKUP(F$7,Графік!$M$5:$P$35,3,0)</f>
        <v>Р</v>
      </c>
      <c r="G109" s="124" t="str">
        <f>VLOOKUP(G$7,Графік!$M$5:$P$35,3,0)</f>
        <v>ВВ</v>
      </c>
      <c r="H109" s="124" t="str">
        <f>VLOOKUP(H$7,Графік!$M$5:$P$35,3,0)</f>
        <v>ВВ</v>
      </c>
      <c r="I109" s="124" t="str">
        <f>VLOOKUP(I$7,Графік!$M$5:$P$35,3,0)</f>
        <v>Р</v>
      </c>
      <c r="J109" s="124" t="str">
        <f>VLOOKUP(J$7,Графік!$M$5:$P$35,3,0)</f>
        <v>Р</v>
      </c>
      <c r="K109" s="124" t="str">
        <f>VLOOKUP(K$7,Графік!$M$5:$P$35,3,0)</f>
        <v>Р</v>
      </c>
      <c r="L109" s="124" t="str">
        <f>VLOOKUP(L$7,Графік!$M$5:$P$35,3,0)</f>
        <v>Р</v>
      </c>
      <c r="M109" s="124" t="str">
        <f>VLOOKUP(M$7,Графік!$M$5:$P$35,3,0)</f>
        <v>Р</v>
      </c>
      <c r="N109" s="124" t="str">
        <f>VLOOKUP(N$7,Графік!$M$5:$P$35,3,0)</f>
        <v>ВВ</v>
      </c>
      <c r="O109" s="124" t="str">
        <f>VLOOKUP(O$7,Графік!$M$5:$P$35,3,0)</f>
        <v>ВВ</v>
      </c>
      <c r="P109" s="124" t="str">
        <f>VLOOKUP(P$7,Графік!$M$5:$P$35,3,0)</f>
        <v>Р</v>
      </c>
      <c r="Q109" s="124" t="str">
        <f>VLOOKUP(Q$7,Графік!$M$5:$P$35,3,0)</f>
        <v>Р</v>
      </c>
      <c r="R109" s="124" t="str">
        <f>VLOOKUP(R$7,Графік!$M$5:$P$35,3,0)</f>
        <v>Р</v>
      </c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  <c r="AI109" s="124"/>
      <c r="AJ109" s="125"/>
      <c r="AK109" s="321">
        <f ca="1">SUMIF($F109:$AJ112,"Р",$F110:$AJ110)</f>
        <v>72</v>
      </c>
      <c r="AL109" s="279">
        <f ca="1">SUMIF($F111:$AJ112,"НУ",$F112:$AJ112)</f>
        <v>0</v>
      </c>
      <c r="AM109" s="305">
        <f ca="1">SUMIF(F109:AJ112,"РВ",F110:AJ110)</f>
        <v>0</v>
      </c>
      <c r="AN109" s="308">
        <f ca="1">AK109+AL109+AM109</f>
        <v>72</v>
      </c>
      <c r="AO109" s="310">
        <f t="shared" ref="AO109" si="480">COUNTIF($F109:$AJ112,"=Р")</f>
        <v>9</v>
      </c>
      <c r="AP109" s="311">
        <f>COUNTIF($F109:$AJ112,"=ВВ")</f>
        <v>4</v>
      </c>
      <c r="AQ109" s="311">
        <f>COUNTIF($F109:$AJ112,"=В")</f>
        <v>0</v>
      </c>
      <c r="AR109" s="241">
        <f>COUNTIF($F109:$AJ112,"=НА")</f>
        <v>0</v>
      </c>
      <c r="AS109" s="241">
        <f>COUNTIF(F109:AJ112,"=ТН")</f>
        <v>0</v>
      </c>
      <c r="AT109" s="241">
        <f>COUNTIF($F109:$AJ112,"=ВД")</f>
        <v>0</v>
      </c>
      <c r="AU109" s="241">
        <f>COUNTIF($F109:$AJ112,"=ВП")</f>
        <v>0</v>
      </c>
      <c r="AV109" s="241">
        <f>COUNTIF($F109:$AJ112,"=ДД")</f>
        <v>0</v>
      </c>
      <c r="AW109" s="241">
        <f>COUNTIF($F109:$AJ112,"=П")</f>
        <v>0</v>
      </c>
      <c r="AX109" s="241">
        <f>COUNTIF($F109:$AJ112,"=ПР")</f>
        <v>0</v>
      </c>
      <c r="AY109" s="316">
        <f>COUNTIF($F109:$AJ112,"=І")</f>
        <v>0</v>
      </c>
      <c r="AZ109" s="316">
        <f>COUNTIF($F109:$AJ112,"=НЗ")</f>
        <v>0</v>
      </c>
      <c r="BA109" s="318" t="str">
        <f>IF(C109&gt;1,Графік!$P$36,"")</f>
        <v/>
      </c>
    </row>
    <row r="110" spans="1:53" ht="12.75" customHeight="1" x14ac:dyDescent="0.2">
      <c r="A110" s="293"/>
      <c r="B110" s="296"/>
      <c r="C110" s="299"/>
      <c r="D110" s="325"/>
      <c r="E110" s="146"/>
      <c r="F110" s="96">
        <f t="shared" ref="F110" si="481">IF(F109="Р",8,"")</f>
        <v>8</v>
      </c>
      <c r="G110" s="97" t="str">
        <f t="shared" ref="G110" si="482">IF(G109="Р",8,"")</f>
        <v/>
      </c>
      <c r="H110" s="97" t="str">
        <f t="shared" ref="H110" si="483">IF(H109="Р",8,"")</f>
        <v/>
      </c>
      <c r="I110" s="97">
        <f t="shared" ref="I110" si="484">IF(I109="Р",8,"")</f>
        <v>8</v>
      </c>
      <c r="J110" s="97">
        <f t="shared" ref="J110" si="485">IF(J109="Р",8,"")</f>
        <v>8</v>
      </c>
      <c r="K110" s="97">
        <f t="shared" ref="K110" si="486">IF(K109="Р",8,"")</f>
        <v>8</v>
      </c>
      <c r="L110" s="97">
        <f t="shared" ref="L110" si="487">IF(L109="Р",8,"")</f>
        <v>8</v>
      </c>
      <c r="M110" s="97">
        <f t="shared" ref="M110" si="488">IF(M109="Р",8,"")</f>
        <v>8</v>
      </c>
      <c r="N110" s="97" t="str">
        <f t="shared" ref="N110" si="489">IF(N109="Р",8,"")</f>
        <v/>
      </c>
      <c r="O110" s="97" t="str">
        <f t="shared" ref="O110" si="490">IF(O109="Р",8,"")</f>
        <v/>
      </c>
      <c r="P110" s="97">
        <f t="shared" ref="P110" si="491">IF(P109="Р",8,"")</f>
        <v>8</v>
      </c>
      <c r="Q110" s="97">
        <f t="shared" ref="Q110" si="492">IF(Q109="Р",8,"")</f>
        <v>8</v>
      </c>
      <c r="R110" s="97">
        <f t="shared" ref="R110" si="493">IF(R109="Р",8,"")</f>
        <v>8</v>
      </c>
      <c r="S110" s="97"/>
      <c r="T110" s="97"/>
      <c r="U110" s="97"/>
      <c r="V110" s="97"/>
      <c r="W110" s="97"/>
      <c r="X110" s="97"/>
      <c r="Y110" s="97"/>
      <c r="Z110" s="97"/>
      <c r="AA110" s="97"/>
      <c r="AB110" s="97"/>
      <c r="AC110" s="97"/>
      <c r="AD110" s="97"/>
      <c r="AE110" s="97"/>
      <c r="AF110" s="97"/>
      <c r="AG110" s="97"/>
      <c r="AH110" s="97"/>
      <c r="AI110" s="97"/>
      <c r="AJ110" s="98"/>
      <c r="AK110" s="321"/>
      <c r="AL110" s="279"/>
      <c r="AM110" s="305"/>
      <c r="AN110" s="308"/>
      <c r="AO110" s="311"/>
      <c r="AP110" s="311"/>
      <c r="AQ110" s="311"/>
      <c r="AR110" s="241"/>
      <c r="AS110" s="241"/>
      <c r="AT110" s="241"/>
      <c r="AU110" s="241"/>
      <c r="AV110" s="241"/>
      <c r="AW110" s="241"/>
      <c r="AX110" s="241"/>
      <c r="AY110" s="316"/>
      <c r="AZ110" s="316"/>
      <c r="BA110" s="319"/>
    </row>
    <row r="111" spans="1:53" ht="12.75" customHeight="1" x14ac:dyDescent="0.2">
      <c r="A111" s="293"/>
      <c r="B111" s="296"/>
      <c r="C111" s="299"/>
      <c r="D111" s="325"/>
      <c r="E111" s="146"/>
      <c r="F111" s="100" t="str">
        <f t="shared" ref="F111" si="494">IF(F112&gt;0,"НУ","")</f>
        <v/>
      </c>
      <c r="G111" s="101" t="str">
        <f t="shared" ref="G111" si="495">IF(G112&gt;0,"НУ","")</f>
        <v/>
      </c>
      <c r="H111" s="101" t="str">
        <f t="shared" ref="H111" si="496">IF(H112&gt;0,"НУ","")</f>
        <v/>
      </c>
      <c r="I111" s="101" t="str">
        <f t="shared" ref="I111" si="497">IF(I112&gt;0,"НУ","")</f>
        <v/>
      </c>
      <c r="J111" s="101" t="str">
        <f t="shared" ref="J111" si="498">IF(J112&gt;0,"НУ","")</f>
        <v/>
      </c>
      <c r="K111" s="101" t="str">
        <f t="shared" ref="K111" si="499">IF(K112&gt;0,"НУ","")</f>
        <v/>
      </c>
      <c r="L111" s="101" t="str">
        <f t="shared" ref="L111" si="500">IF(L112&gt;0,"НУ","")</f>
        <v/>
      </c>
      <c r="M111" s="101" t="str">
        <f t="shared" ref="M111" si="501">IF(M112&gt;0,"НУ","")</f>
        <v/>
      </c>
      <c r="N111" s="101" t="str">
        <f t="shared" ref="N111" si="502">IF(N112&gt;0,"НУ","")</f>
        <v/>
      </c>
      <c r="O111" s="101" t="str">
        <f t="shared" ref="O111" si="503">IF(O112&gt;0,"НУ","")</f>
        <v/>
      </c>
      <c r="P111" s="101" t="str">
        <f t="shared" ref="P111" si="504">IF(P112&gt;0,"НУ","")</f>
        <v/>
      </c>
      <c r="Q111" s="101" t="str">
        <f t="shared" ref="Q111" si="505">IF(Q112&gt;0,"НУ","")</f>
        <v/>
      </c>
      <c r="R111" s="101" t="str">
        <f t="shared" ref="R111" si="506">IF(R112&gt;0,"НУ","")</f>
        <v/>
      </c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101"/>
      <c r="AF111" s="101"/>
      <c r="AG111" s="101"/>
      <c r="AH111" s="101" t="str">
        <f t="shared" si="290"/>
        <v/>
      </c>
      <c r="AI111" s="101" t="str">
        <f t="shared" si="290"/>
        <v/>
      </c>
      <c r="AJ111" s="130" t="str">
        <f t="shared" si="290"/>
        <v/>
      </c>
      <c r="AK111" s="321"/>
      <c r="AL111" s="279"/>
      <c r="AM111" s="305"/>
      <c r="AN111" s="308"/>
      <c r="AO111" s="311"/>
      <c r="AP111" s="311"/>
      <c r="AQ111" s="311"/>
      <c r="AR111" s="241"/>
      <c r="AS111" s="241"/>
      <c r="AT111" s="241"/>
      <c r="AU111" s="241"/>
      <c r="AV111" s="241"/>
      <c r="AW111" s="241"/>
      <c r="AX111" s="241"/>
      <c r="AY111" s="316"/>
      <c r="AZ111" s="316"/>
      <c r="BA111" s="319"/>
    </row>
    <row r="112" spans="1:53" ht="13.5" customHeight="1" thickBot="1" x14ac:dyDescent="0.25">
      <c r="A112" s="294"/>
      <c r="B112" s="297"/>
      <c r="C112" s="300"/>
      <c r="D112" s="326"/>
      <c r="E112" s="147"/>
      <c r="F112" s="105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  <c r="AA112" s="106"/>
      <c r="AB112" s="106"/>
      <c r="AC112" s="106"/>
      <c r="AD112" s="106"/>
      <c r="AE112" s="106"/>
      <c r="AF112" s="106"/>
      <c r="AG112" s="106"/>
      <c r="AH112" s="106"/>
      <c r="AI112" s="106"/>
      <c r="AJ112" s="107"/>
      <c r="AK112" s="322"/>
      <c r="AL112" s="280"/>
      <c r="AM112" s="306"/>
      <c r="AN112" s="309"/>
      <c r="AO112" s="312"/>
      <c r="AP112" s="312"/>
      <c r="AQ112" s="312"/>
      <c r="AR112" s="242"/>
      <c r="AS112" s="242"/>
      <c r="AT112" s="242"/>
      <c r="AU112" s="242"/>
      <c r="AV112" s="242"/>
      <c r="AW112" s="242"/>
      <c r="AX112" s="242"/>
      <c r="AY112" s="317"/>
      <c r="AZ112" s="317"/>
      <c r="BA112" s="320"/>
    </row>
    <row r="113" spans="1:53" ht="12.75" customHeight="1" x14ac:dyDescent="0.2">
      <c r="A113" s="292">
        <v>27</v>
      </c>
      <c r="B113" s="295" t="str">
        <f>IFERROR(VLOOKUP($C113,Списки!$A$1:$C$4003,2,0),"")</f>
        <v/>
      </c>
      <c r="C113" s="323"/>
      <c r="D113" s="324" t="str">
        <f>IFERROR(VLOOKUP($C113,Списки!$A$1:$C$4003,3,0),"")</f>
        <v/>
      </c>
      <c r="E113" s="145"/>
      <c r="F113" s="92" t="str">
        <f>VLOOKUP(F$7,Графік!$M$5:$P$35,3,0)</f>
        <v>Р</v>
      </c>
      <c r="G113" s="124" t="str">
        <f>VLOOKUP(G$7,Графік!$M$5:$P$35,3,0)</f>
        <v>ВВ</v>
      </c>
      <c r="H113" s="124" t="str">
        <f>VLOOKUP(H$7,Графік!$M$5:$P$35,3,0)</f>
        <v>ВВ</v>
      </c>
      <c r="I113" s="124" t="str">
        <f>VLOOKUP(I$7,Графік!$M$5:$P$35,3,0)</f>
        <v>Р</v>
      </c>
      <c r="J113" s="124" t="str">
        <f>VLOOKUP(J$7,Графік!$M$5:$P$35,3,0)</f>
        <v>Р</v>
      </c>
      <c r="K113" s="124" t="str">
        <f>VLOOKUP(K$7,Графік!$M$5:$P$35,3,0)</f>
        <v>Р</v>
      </c>
      <c r="L113" s="124" t="str">
        <f>VLOOKUP(L$7,Графік!$M$5:$P$35,3,0)</f>
        <v>Р</v>
      </c>
      <c r="M113" s="124" t="str">
        <f>VLOOKUP(M$7,Графік!$M$5:$P$35,3,0)</f>
        <v>Р</v>
      </c>
      <c r="N113" s="124" t="str">
        <f>VLOOKUP(N$7,Графік!$M$5:$P$35,3,0)</f>
        <v>ВВ</v>
      </c>
      <c r="O113" s="124" t="str">
        <f>VLOOKUP(O$7,Графік!$M$5:$P$35,3,0)</f>
        <v>ВВ</v>
      </c>
      <c r="P113" s="124" t="str">
        <f>VLOOKUP(P$7,Графік!$M$5:$P$35,3,0)</f>
        <v>Р</v>
      </c>
      <c r="Q113" s="124" t="str">
        <f>VLOOKUP(Q$7,Графік!$M$5:$P$35,3,0)</f>
        <v>Р</v>
      </c>
      <c r="R113" s="124" t="str">
        <f>VLOOKUP(R$7,Графік!$M$5:$P$35,3,0)</f>
        <v>Р</v>
      </c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5"/>
      <c r="AK113" s="321">
        <f ca="1">SUMIF($F113:$AJ116,"Р",$F114:$AJ114)</f>
        <v>72</v>
      </c>
      <c r="AL113" s="279">
        <f ca="1">SUMIF($F115:$AJ116,"НУ",$F116:$AJ116)</f>
        <v>0</v>
      </c>
      <c r="AM113" s="305">
        <f ca="1">SUMIF(F113:AJ116,"РВ",F114:AJ114)</f>
        <v>0</v>
      </c>
      <c r="AN113" s="308">
        <f ca="1">AK113+AL113+AM113</f>
        <v>72</v>
      </c>
      <c r="AO113" s="310">
        <f t="shared" ref="AO113" si="507">COUNTIF($F113:$AJ116,"=Р")</f>
        <v>9</v>
      </c>
      <c r="AP113" s="311">
        <f>COUNTIF($F113:$AJ116,"=ВВ")</f>
        <v>4</v>
      </c>
      <c r="AQ113" s="311">
        <f>COUNTIF($F113:$AJ116,"=В")</f>
        <v>0</v>
      </c>
      <c r="AR113" s="241">
        <f>COUNTIF($F113:$AJ116,"=НА")</f>
        <v>0</v>
      </c>
      <c r="AS113" s="241">
        <f>COUNTIF(F113:AJ116,"=ТН")</f>
        <v>0</v>
      </c>
      <c r="AT113" s="241">
        <f>COUNTIF($F113:$AJ116,"=ВД")</f>
        <v>0</v>
      </c>
      <c r="AU113" s="241">
        <f>COUNTIF($F113:$AJ116,"=ВП")</f>
        <v>0</v>
      </c>
      <c r="AV113" s="241">
        <f>COUNTIF($F113:$AJ116,"=ДД")</f>
        <v>0</v>
      </c>
      <c r="AW113" s="241">
        <f>COUNTIF($F113:$AJ116,"=П")</f>
        <v>0</v>
      </c>
      <c r="AX113" s="241">
        <f>COUNTIF($F113:$AJ116,"=ПР")</f>
        <v>0</v>
      </c>
      <c r="AY113" s="316">
        <f>COUNTIF($F113:$AJ116,"=І")</f>
        <v>0</v>
      </c>
      <c r="AZ113" s="316">
        <f>COUNTIF($F113:$AJ116,"=НЗ")</f>
        <v>0</v>
      </c>
      <c r="BA113" s="318" t="str">
        <f>IF(C113&gt;1,Графік!$P$36,"")</f>
        <v/>
      </c>
    </row>
    <row r="114" spans="1:53" ht="12.75" customHeight="1" x14ac:dyDescent="0.2">
      <c r="A114" s="293"/>
      <c r="B114" s="296"/>
      <c r="C114" s="299"/>
      <c r="D114" s="325"/>
      <c r="E114" s="146"/>
      <c r="F114" s="96">
        <f t="shared" ref="F114" si="508">IF(F113="Р",8,"")</f>
        <v>8</v>
      </c>
      <c r="G114" s="97" t="str">
        <f t="shared" ref="G114" si="509">IF(G113="Р",8,"")</f>
        <v/>
      </c>
      <c r="H114" s="97" t="str">
        <f t="shared" ref="H114" si="510">IF(H113="Р",8,"")</f>
        <v/>
      </c>
      <c r="I114" s="97">
        <f t="shared" ref="I114" si="511">IF(I113="Р",8,"")</f>
        <v>8</v>
      </c>
      <c r="J114" s="97">
        <f t="shared" ref="J114" si="512">IF(J113="Р",8,"")</f>
        <v>8</v>
      </c>
      <c r="K114" s="97">
        <f t="shared" ref="K114" si="513">IF(K113="Р",8,"")</f>
        <v>8</v>
      </c>
      <c r="L114" s="97">
        <f t="shared" ref="L114" si="514">IF(L113="Р",8,"")</f>
        <v>8</v>
      </c>
      <c r="M114" s="97">
        <f t="shared" ref="M114" si="515">IF(M113="Р",8,"")</f>
        <v>8</v>
      </c>
      <c r="N114" s="97" t="str">
        <f t="shared" ref="N114" si="516">IF(N113="Р",8,"")</f>
        <v/>
      </c>
      <c r="O114" s="97" t="str">
        <f t="shared" ref="O114" si="517">IF(O113="Р",8,"")</f>
        <v/>
      </c>
      <c r="P114" s="97">
        <f t="shared" ref="P114" si="518">IF(P113="Р",8,"")</f>
        <v>8</v>
      </c>
      <c r="Q114" s="97">
        <f t="shared" ref="Q114" si="519">IF(Q113="Р",8,"")</f>
        <v>8</v>
      </c>
      <c r="R114" s="97">
        <f t="shared" ref="R114" si="520">IF(R113="Р",8,"")</f>
        <v>8</v>
      </c>
      <c r="S114" s="97"/>
      <c r="T114" s="97"/>
      <c r="U114" s="97"/>
      <c r="V114" s="97"/>
      <c r="W114" s="97"/>
      <c r="X114" s="97"/>
      <c r="Y114" s="97"/>
      <c r="Z114" s="97"/>
      <c r="AA114" s="97"/>
      <c r="AB114" s="97"/>
      <c r="AC114" s="97"/>
      <c r="AD114" s="97"/>
      <c r="AE114" s="97"/>
      <c r="AF114" s="97"/>
      <c r="AG114" s="97"/>
      <c r="AH114" s="97"/>
      <c r="AI114" s="97"/>
      <c r="AJ114" s="98"/>
      <c r="AK114" s="321"/>
      <c r="AL114" s="279"/>
      <c r="AM114" s="305"/>
      <c r="AN114" s="308"/>
      <c r="AO114" s="311"/>
      <c r="AP114" s="311"/>
      <c r="AQ114" s="311"/>
      <c r="AR114" s="241"/>
      <c r="AS114" s="241"/>
      <c r="AT114" s="241"/>
      <c r="AU114" s="241"/>
      <c r="AV114" s="241"/>
      <c r="AW114" s="241"/>
      <c r="AX114" s="241"/>
      <c r="AY114" s="316"/>
      <c r="AZ114" s="316"/>
      <c r="BA114" s="319"/>
    </row>
    <row r="115" spans="1:53" ht="12.75" customHeight="1" x14ac:dyDescent="0.2">
      <c r="A115" s="293"/>
      <c r="B115" s="296"/>
      <c r="C115" s="299"/>
      <c r="D115" s="325"/>
      <c r="E115" s="146"/>
      <c r="F115" s="100" t="str">
        <f t="shared" ref="F115" si="521">IF(F116&gt;0,"НУ","")</f>
        <v/>
      </c>
      <c r="G115" s="101" t="str">
        <f t="shared" ref="G115" si="522">IF(G116&gt;0,"НУ","")</f>
        <v/>
      </c>
      <c r="H115" s="101" t="str">
        <f t="shared" ref="H115" si="523">IF(H116&gt;0,"НУ","")</f>
        <v/>
      </c>
      <c r="I115" s="101" t="str">
        <f t="shared" ref="I115" si="524">IF(I116&gt;0,"НУ","")</f>
        <v/>
      </c>
      <c r="J115" s="101" t="str">
        <f t="shared" ref="J115" si="525">IF(J116&gt;0,"НУ","")</f>
        <v/>
      </c>
      <c r="K115" s="101" t="str">
        <f t="shared" ref="K115" si="526">IF(K116&gt;0,"НУ","")</f>
        <v/>
      </c>
      <c r="L115" s="101" t="str">
        <f t="shared" ref="L115" si="527">IF(L116&gt;0,"НУ","")</f>
        <v/>
      </c>
      <c r="M115" s="101" t="str">
        <f t="shared" ref="M115" si="528">IF(M116&gt;0,"НУ","")</f>
        <v/>
      </c>
      <c r="N115" s="101" t="str">
        <f t="shared" ref="N115" si="529">IF(N116&gt;0,"НУ","")</f>
        <v/>
      </c>
      <c r="O115" s="101" t="str">
        <f t="shared" ref="O115" si="530">IF(O116&gt;0,"НУ","")</f>
        <v/>
      </c>
      <c r="P115" s="101" t="str">
        <f t="shared" ref="P115" si="531">IF(P116&gt;0,"НУ","")</f>
        <v/>
      </c>
      <c r="Q115" s="101" t="str">
        <f t="shared" ref="Q115" si="532">IF(Q116&gt;0,"НУ","")</f>
        <v/>
      </c>
      <c r="R115" s="101" t="str">
        <f t="shared" ref="R115" si="533">IF(R116&gt;0,"НУ","")</f>
        <v/>
      </c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  <c r="AF115" s="101"/>
      <c r="AG115" s="101"/>
      <c r="AH115" s="101" t="str">
        <f t="shared" si="290"/>
        <v/>
      </c>
      <c r="AI115" s="101" t="str">
        <f t="shared" si="290"/>
        <v/>
      </c>
      <c r="AJ115" s="130" t="str">
        <f t="shared" si="290"/>
        <v/>
      </c>
      <c r="AK115" s="321"/>
      <c r="AL115" s="279"/>
      <c r="AM115" s="305"/>
      <c r="AN115" s="308"/>
      <c r="AO115" s="311"/>
      <c r="AP115" s="311"/>
      <c r="AQ115" s="311"/>
      <c r="AR115" s="241"/>
      <c r="AS115" s="241"/>
      <c r="AT115" s="241"/>
      <c r="AU115" s="241"/>
      <c r="AV115" s="241"/>
      <c r="AW115" s="241"/>
      <c r="AX115" s="241"/>
      <c r="AY115" s="316"/>
      <c r="AZ115" s="316"/>
      <c r="BA115" s="319"/>
    </row>
    <row r="116" spans="1:53" ht="13.5" customHeight="1" thickBot="1" x14ac:dyDescent="0.25">
      <c r="A116" s="294"/>
      <c r="B116" s="297"/>
      <c r="C116" s="300"/>
      <c r="D116" s="326"/>
      <c r="E116" s="147"/>
      <c r="F116" s="105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106"/>
      <c r="T116" s="106"/>
      <c r="U116" s="106"/>
      <c r="V116" s="106"/>
      <c r="W116" s="106"/>
      <c r="X116" s="106"/>
      <c r="Y116" s="106"/>
      <c r="Z116" s="106"/>
      <c r="AA116" s="106"/>
      <c r="AB116" s="106"/>
      <c r="AC116" s="106"/>
      <c r="AD116" s="106"/>
      <c r="AE116" s="106"/>
      <c r="AF116" s="106"/>
      <c r="AG116" s="106"/>
      <c r="AH116" s="106"/>
      <c r="AI116" s="106"/>
      <c r="AJ116" s="107"/>
      <c r="AK116" s="322"/>
      <c r="AL116" s="280"/>
      <c r="AM116" s="306"/>
      <c r="AN116" s="309"/>
      <c r="AO116" s="312"/>
      <c r="AP116" s="312"/>
      <c r="AQ116" s="312"/>
      <c r="AR116" s="242"/>
      <c r="AS116" s="242"/>
      <c r="AT116" s="242"/>
      <c r="AU116" s="242"/>
      <c r="AV116" s="242"/>
      <c r="AW116" s="242"/>
      <c r="AX116" s="242"/>
      <c r="AY116" s="317"/>
      <c r="AZ116" s="317"/>
      <c r="BA116" s="320"/>
    </row>
    <row r="117" spans="1:53" ht="12.75" customHeight="1" x14ac:dyDescent="0.2">
      <c r="A117" s="292">
        <v>28</v>
      </c>
      <c r="B117" s="295" t="str">
        <f>IFERROR(VLOOKUP($C117,Списки!$A$1:$C$4003,2,0),"")</f>
        <v/>
      </c>
      <c r="C117" s="323"/>
      <c r="D117" s="324" t="str">
        <f>IFERROR(VLOOKUP($C117,Списки!$A$1:$C$4003,3,0),"")</f>
        <v/>
      </c>
      <c r="E117" s="145"/>
      <c r="F117" s="92" t="str">
        <f>VLOOKUP(F$7,Графік!$M$5:$P$35,3,0)</f>
        <v>Р</v>
      </c>
      <c r="G117" s="124" t="str">
        <f>VLOOKUP(G$7,Графік!$M$5:$P$35,3,0)</f>
        <v>ВВ</v>
      </c>
      <c r="H117" s="124" t="str">
        <f>VLOOKUP(H$7,Графік!$M$5:$P$35,3,0)</f>
        <v>ВВ</v>
      </c>
      <c r="I117" s="124" t="str">
        <f>VLOOKUP(I$7,Графік!$M$5:$P$35,3,0)</f>
        <v>Р</v>
      </c>
      <c r="J117" s="124" t="str">
        <f>VLOOKUP(J$7,Графік!$M$5:$P$35,3,0)</f>
        <v>Р</v>
      </c>
      <c r="K117" s="124" t="str">
        <f>VLOOKUP(K$7,Графік!$M$5:$P$35,3,0)</f>
        <v>Р</v>
      </c>
      <c r="L117" s="124" t="str">
        <f>VLOOKUP(L$7,Графік!$M$5:$P$35,3,0)</f>
        <v>Р</v>
      </c>
      <c r="M117" s="124" t="str">
        <f>VLOOKUP(M$7,Графік!$M$5:$P$35,3,0)</f>
        <v>Р</v>
      </c>
      <c r="N117" s="124" t="str">
        <f>VLOOKUP(N$7,Графік!$M$5:$P$35,3,0)</f>
        <v>ВВ</v>
      </c>
      <c r="O117" s="124" t="str">
        <f>VLOOKUP(O$7,Графік!$M$5:$P$35,3,0)</f>
        <v>ВВ</v>
      </c>
      <c r="P117" s="124" t="str">
        <f>VLOOKUP(P$7,Графік!$M$5:$P$35,3,0)</f>
        <v>Р</v>
      </c>
      <c r="Q117" s="124" t="str">
        <f>VLOOKUP(Q$7,Графік!$M$5:$P$35,3,0)</f>
        <v>Р</v>
      </c>
      <c r="R117" s="124" t="str">
        <f>VLOOKUP(R$7,Графік!$M$5:$P$35,3,0)</f>
        <v>Р</v>
      </c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5"/>
      <c r="AK117" s="321">
        <f ca="1">SUMIF($F117:$AJ120,"Р",$F118:$AJ118)</f>
        <v>72</v>
      </c>
      <c r="AL117" s="279">
        <f ca="1">SUMIF($F119:$AJ120,"НУ",$F120:$AJ120)</f>
        <v>0</v>
      </c>
      <c r="AM117" s="305">
        <f ca="1">SUMIF(F117:AJ120,"РВ",F118:AJ118)</f>
        <v>0</v>
      </c>
      <c r="AN117" s="308">
        <f ca="1">AK117+AL117+AM117</f>
        <v>72</v>
      </c>
      <c r="AO117" s="310">
        <f t="shared" ref="AO117" si="534">COUNTIF($F117:$AJ120,"=Р")</f>
        <v>9</v>
      </c>
      <c r="AP117" s="311">
        <f>COUNTIF($F117:$AJ120,"=ВВ")</f>
        <v>4</v>
      </c>
      <c r="AQ117" s="311">
        <f>COUNTIF($F117:$AJ120,"=В")</f>
        <v>0</v>
      </c>
      <c r="AR117" s="241">
        <f>COUNTIF($F117:$AJ120,"=НА")</f>
        <v>0</v>
      </c>
      <c r="AS117" s="241">
        <f>COUNTIF(F117:AJ120,"=ТН")</f>
        <v>0</v>
      </c>
      <c r="AT117" s="241">
        <f>COUNTIF($F117:$AJ120,"=ВД")</f>
        <v>0</v>
      </c>
      <c r="AU117" s="241">
        <f>COUNTIF($F117:$AJ120,"=ВП")</f>
        <v>0</v>
      </c>
      <c r="AV117" s="241">
        <f>COUNTIF($F117:$AJ120,"=ДД")</f>
        <v>0</v>
      </c>
      <c r="AW117" s="241">
        <f>COUNTIF($F117:$AJ120,"=П")</f>
        <v>0</v>
      </c>
      <c r="AX117" s="241">
        <f>COUNTIF($F117:$AJ120,"=ПР")</f>
        <v>0</v>
      </c>
      <c r="AY117" s="316">
        <f>COUNTIF($F117:$AJ120,"=І")</f>
        <v>0</v>
      </c>
      <c r="AZ117" s="316">
        <f>COUNTIF($F117:$AJ120,"=НЗ")</f>
        <v>0</v>
      </c>
      <c r="BA117" s="318" t="str">
        <f>IF(C117&gt;1,Графік!$P$36,"")</f>
        <v/>
      </c>
    </row>
    <row r="118" spans="1:53" ht="12.75" customHeight="1" x14ac:dyDescent="0.2">
      <c r="A118" s="293"/>
      <c r="B118" s="296"/>
      <c r="C118" s="299"/>
      <c r="D118" s="325"/>
      <c r="E118" s="146"/>
      <c r="F118" s="96">
        <f t="shared" ref="F118" si="535">IF(F117="Р",8,"")</f>
        <v>8</v>
      </c>
      <c r="G118" s="97" t="str">
        <f t="shared" ref="G118" si="536">IF(G117="Р",8,"")</f>
        <v/>
      </c>
      <c r="H118" s="97" t="str">
        <f t="shared" ref="H118" si="537">IF(H117="Р",8,"")</f>
        <v/>
      </c>
      <c r="I118" s="97">
        <f t="shared" ref="I118" si="538">IF(I117="Р",8,"")</f>
        <v>8</v>
      </c>
      <c r="J118" s="97">
        <f t="shared" ref="J118" si="539">IF(J117="Р",8,"")</f>
        <v>8</v>
      </c>
      <c r="K118" s="97">
        <f t="shared" ref="K118" si="540">IF(K117="Р",8,"")</f>
        <v>8</v>
      </c>
      <c r="L118" s="97">
        <f t="shared" ref="L118" si="541">IF(L117="Р",8,"")</f>
        <v>8</v>
      </c>
      <c r="M118" s="97">
        <f t="shared" ref="M118" si="542">IF(M117="Р",8,"")</f>
        <v>8</v>
      </c>
      <c r="N118" s="97" t="str">
        <f t="shared" ref="N118" si="543">IF(N117="Р",8,"")</f>
        <v/>
      </c>
      <c r="O118" s="97" t="str">
        <f t="shared" ref="O118" si="544">IF(O117="Р",8,"")</f>
        <v/>
      </c>
      <c r="P118" s="97">
        <f t="shared" ref="P118" si="545">IF(P117="Р",8,"")</f>
        <v>8</v>
      </c>
      <c r="Q118" s="97">
        <f t="shared" ref="Q118" si="546">IF(Q117="Р",8,"")</f>
        <v>8</v>
      </c>
      <c r="R118" s="97">
        <f t="shared" ref="R118" si="547">IF(R117="Р",8,"")</f>
        <v>8</v>
      </c>
      <c r="S118" s="97"/>
      <c r="T118" s="97"/>
      <c r="U118" s="97"/>
      <c r="V118" s="97"/>
      <c r="W118" s="97"/>
      <c r="X118" s="97"/>
      <c r="Y118" s="97"/>
      <c r="Z118" s="97"/>
      <c r="AA118" s="97"/>
      <c r="AB118" s="97"/>
      <c r="AC118" s="97"/>
      <c r="AD118" s="97"/>
      <c r="AE118" s="97"/>
      <c r="AF118" s="97"/>
      <c r="AG118" s="97"/>
      <c r="AH118" s="97"/>
      <c r="AI118" s="97"/>
      <c r="AJ118" s="98"/>
      <c r="AK118" s="321"/>
      <c r="AL118" s="279"/>
      <c r="AM118" s="305"/>
      <c r="AN118" s="308"/>
      <c r="AO118" s="311"/>
      <c r="AP118" s="311"/>
      <c r="AQ118" s="311"/>
      <c r="AR118" s="241"/>
      <c r="AS118" s="241"/>
      <c r="AT118" s="241"/>
      <c r="AU118" s="241"/>
      <c r="AV118" s="241"/>
      <c r="AW118" s="241"/>
      <c r="AX118" s="241"/>
      <c r="AY118" s="316"/>
      <c r="AZ118" s="316"/>
      <c r="BA118" s="319"/>
    </row>
    <row r="119" spans="1:53" ht="12.75" customHeight="1" x14ac:dyDescent="0.2">
      <c r="A119" s="293"/>
      <c r="B119" s="296"/>
      <c r="C119" s="299"/>
      <c r="D119" s="325"/>
      <c r="E119" s="146"/>
      <c r="F119" s="100" t="str">
        <f t="shared" ref="F119" si="548">IF(F120&gt;0,"НУ","")</f>
        <v/>
      </c>
      <c r="G119" s="101" t="str">
        <f t="shared" ref="G119" si="549">IF(G120&gt;0,"НУ","")</f>
        <v/>
      </c>
      <c r="H119" s="101" t="str">
        <f t="shared" ref="H119" si="550">IF(H120&gt;0,"НУ","")</f>
        <v/>
      </c>
      <c r="I119" s="101" t="str">
        <f t="shared" ref="I119" si="551">IF(I120&gt;0,"НУ","")</f>
        <v/>
      </c>
      <c r="J119" s="101" t="str">
        <f t="shared" ref="J119" si="552">IF(J120&gt;0,"НУ","")</f>
        <v/>
      </c>
      <c r="K119" s="101" t="str">
        <f t="shared" ref="K119" si="553">IF(K120&gt;0,"НУ","")</f>
        <v/>
      </c>
      <c r="L119" s="101" t="str">
        <f t="shared" ref="L119" si="554">IF(L120&gt;0,"НУ","")</f>
        <v/>
      </c>
      <c r="M119" s="101" t="str">
        <f t="shared" ref="M119" si="555">IF(M120&gt;0,"НУ","")</f>
        <v/>
      </c>
      <c r="N119" s="101" t="str">
        <f t="shared" ref="N119" si="556">IF(N120&gt;0,"НУ","")</f>
        <v/>
      </c>
      <c r="O119" s="101" t="str">
        <f t="shared" ref="O119" si="557">IF(O120&gt;0,"НУ","")</f>
        <v/>
      </c>
      <c r="P119" s="101" t="str">
        <f t="shared" ref="P119" si="558">IF(P120&gt;0,"НУ","")</f>
        <v/>
      </c>
      <c r="Q119" s="101" t="str">
        <f t="shared" ref="Q119" si="559">IF(Q120&gt;0,"НУ","")</f>
        <v/>
      </c>
      <c r="R119" s="101" t="str">
        <f t="shared" ref="R119" si="560">IF(R120&gt;0,"НУ","")</f>
        <v/>
      </c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  <c r="AH119" s="101" t="str">
        <f t="shared" si="290"/>
        <v/>
      </c>
      <c r="AI119" s="101" t="str">
        <f t="shared" si="290"/>
        <v/>
      </c>
      <c r="AJ119" s="130" t="str">
        <f t="shared" si="290"/>
        <v/>
      </c>
      <c r="AK119" s="321"/>
      <c r="AL119" s="279"/>
      <c r="AM119" s="305"/>
      <c r="AN119" s="308"/>
      <c r="AO119" s="311"/>
      <c r="AP119" s="311"/>
      <c r="AQ119" s="311"/>
      <c r="AR119" s="241"/>
      <c r="AS119" s="241"/>
      <c r="AT119" s="241"/>
      <c r="AU119" s="241"/>
      <c r="AV119" s="241"/>
      <c r="AW119" s="241"/>
      <c r="AX119" s="241"/>
      <c r="AY119" s="316"/>
      <c r="AZ119" s="316"/>
      <c r="BA119" s="319"/>
    </row>
    <row r="120" spans="1:53" ht="13.5" customHeight="1" thickBot="1" x14ac:dyDescent="0.25">
      <c r="A120" s="294"/>
      <c r="B120" s="297"/>
      <c r="C120" s="300"/>
      <c r="D120" s="326"/>
      <c r="E120" s="147"/>
      <c r="F120" s="105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  <c r="AA120" s="106"/>
      <c r="AB120" s="106"/>
      <c r="AC120" s="106"/>
      <c r="AD120" s="106"/>
      <c r="AE120" s="106"/>
      <c r="AF120" s="106"/>
      <c r="AG120" s="106"/>
      <c r="AH120" s="106"/>
      <c r="AI120" s="106"/>
      <c r="AJ120" s="107"/>
      <c r="AK120" s="322"/>
      <c r="AL120" s="280"/>
      <c r="AM120" s="306"/>
      <c r="AN120" s="309"/>
      <c r="AO120" s="312"/>
      <c r="AP120" s="312"/>
      <c r="AQ120" s="312"/>
      <c r="AR120" s="242"/>
      <c r="AS120" s="242"/>
      <c r="AT120" s="242"/>
      <c r="AU120" s="242"/>
      <c r="AV120" s="242"/>
      <c r="AW120" s="242"/>
      <c r="AX120" s="242"/>
      <c r="AY120" s="317"/>
      <c r="AZ120" s="317"/>
      <c r="BA120" s="320"/>
    </row>
    <row r="121" spans="1:53" ht="12.75" customHeight="1" x14ac:dyDescent="0.2">
      <c r="A121" s="292">
        <v>29</v>
      </c>
      <c r="B121" s="295" t="str">
        <f>IFERROR(VLOOKUP($C121,Списки!$A$1:$C$4003,2,0),"")</f>
        <v/>
      </c>
      <c r="C121" s="323"/>
      <c r="D121" s="324" t="str">
        <f>IFERROR(VLOOKUP($C121,Списки!$A$1:$C$4003,3,0),"")</f>
        <v/>
      </c>
      <c r="E121" s="145"/>
      <c r="F121" s="92" t="str">
        <f>VLOOKUP(F$7,Графік!$M$5:$P$35,3,0)</f>
        <v>Р</v>
      </c>
      <c r="G121" s="124" t="str">
        <f>VLOOKUP(G$7,Графік!$M$5:$P$35,3,0)</f>
        <v>ВВ</v>
      </c>
      <c r="H121" s="124" t="str">
        <f>VLOOKUP(H$7,Графік!$M$5:$P$35,3,0)</f>
        <v>ВВ</v>
      </c>
      <c r="I121" s="124" t="str">
        <f>VLOOKUP(I$7,Графік!$M$5:$P$35,3,0)</f>
        <v>Р</v>
      </c>
      <c r="J121" s="124" t="str">
        <f>VLOOKUP(J$7,Графік!$M$5:$P$35,3,0)</f>
        <v>Р</v>
      </c>
      <c r="K121" s="124" t="str">
        <f>VLOOKUP(K$7,Графік!$M$5:$P$35,3,0)</f>
        <v>Р</v>
      </c>
      <c r="L121" s="124" t="str">
        <f>VLOOKUP(L$7,Графік!$M$5:$P$35,3,0)</f>
        <v>Р</v>
      </c>
      <c r="M121" s="124" t="str">
        <f>VLOOKUP(M$7,Графік!$M$5:$P$35,3,0)</f>
        <v>Р</v>
      </c>
      <c r="N121" s="124" t="str">
        <f>VLOOKUP(N$7,Графік!$M$5:$P$35,3,0)</f>
        <v>ВВ</v>
      </c>
      <c r="O121" s="124" t="str">
        <f>VLOOKUP(O$7,Графік!$M$5:$P$35,3,0)</f>
        <v>ВВ</v>
      </c>
      <c r="P121" s="124" t="str">
        <f>VLOOKUP(P$7,Графік!$M$5:$P$35,3,0)</f>
        <v>Р</v>
      </c>
      <c r="Q121" s="124" t="str">
        <f>VLOOKUP(Q$7,Графік!$M$5:$P$35,3,0)</f>
        <v>Р</v>
      </c>
      <c r="R121" s="124" t="str">
        <f>VLOOKUP(R$7,Графік!$M$5:$P$35,3,0)</f>
        <v>Р</v>
      </c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5"/>
      <c r="AK121" s="321">
        <f ca="1">SUMIF($F121:$AJ124,"Р",$F122:$AJ122)</f>
        <v>72</v>
      </c>
      <c r="AL121" s="279">
        <f ca="1">SUMIF($F123:$AJ124,"НУ",$F124:$AJ124)</f>
        <v>0</v>
      </c>
      <c r="AM121" s="305">
        <f ca="1">SUMIF(F121:AJ124,"РВ",F122:AJ122)</f>
        <v>0</v>
      </c>
      <c r="AN121" s="308">
        <f ca="1">AK121+AL121+AM121</f>
        <v>72</v>
      </c>
      <c r="AO121" s="310">
        <f t="shared" ref="AO121" si="561">COUNTIF($F121:$AJ124,"=Р")</f>
        <v>9</v>
      </c>
      <c r="AP121" s="311">
        <f>COUNTIF($F121:$AJ124,"=ВВ")</f>
        <v>4</v>
      </c>
      <c r="AQ121" s="311">
        <f>COUNTIF($F121:$AJ124,"=В")</f>
        <v>0</v>
      </c>
      <c r="AR121" s="241">
        <f>COUNTIF($F121:$AJ124,"=НА")</f>
        <v>0</v>
      </c>
      <c r="AS121" s="241">
        <f>COUNTIF(F121:AJ124,"=ТН")</f>
        <v>0</v>
      </c>
      <c r="AT121" s="241">
        <f>COUNTIF($F121:$AJ124,"=ВД")</f>
        <v>0</v>
      </c>
      <c r="AU121" s="241">
        <f>COUNTIF($F121:$AJ124,"=ВП")</f>
        <v>0</v>
      </c>
      <c r="AV121" s="241">
        <f>COUNTIF($F121:$AJ124,"=ДД")</f>
        <v>0</v>
      </c>
      <c r="AW121" s="241">
        <f>COUNTIF($F121:$AJ124,"=П")</f>
        <v>0</v>
      </c>
      <c r="AX121" s="241">
        <f>COUNTIF($F121:$AJ124,"=ПР")</f>
        <v>0</v>
      </c>
      <c r="AY121" s="316">
        <f>COUNTIF($F121:$AJ124,"=І")</f>
        <v>0</v>
      </c>
      <c r="AZ121" s="316">
        <f>COUNTIF($F121:$AJ124,"=НЗ")</f>
        <v>0</v>
      </c>
      <c r="BA121" s="318" t="str">
        <f>IF(C121&gt;1,Графік!$P$36,"")</f>
        <v/>
      </c>
    </row>
    <row r="122" spans="1:53" ht="12.75" customHeight="1" x14ac:dyDescent="0.2">
      <c r="A122" s="293"/>
      <c r="B122" s="296"/>
      <c r="C122" s="299"/>
      <c r="D122" s="325"/>
      <c r="E122" s="146"/>
      <c r="F122" s="96">
        <f t="shared" ref="F122" si="562">IF(F121="Р",8,"")</f>
        <v>8</v>
      </c>
      <c r="G122" s="97" t="str">
        <f t="shared" ref="G122" si="563">IF(G121="Р",8,"")</f>
        <v/>
      </c>
      <c r="H122" s="97" t="str">
        <f t="shared" ref="H122" si="564">IF(H121="Р",8,"")</f>
        <v/>
      </c>
      <c r="I122" s="97">
        <f t="shared" ref="I122" si="565">IF(I121="Р",8,"")</f>
        <v>8</v>
      </c>
      <c r="J122" s="97">
        <f t="shared" ref="J122" si="566">IF(J121="Р",8,"")</f>
        <v>8</v>
      </c>
      <c r="K122" s="97">
        <f t="shared" ref="K122" si="567">IF(K121="Р",8,"")</f>
        <v>8</v>
      </c>
      <c r="L122" s="97">
        <f t="shared" ref="L122" si="568">IF(L121="Р",8,"")</f>
        <v>8</v>
      </c>
      <c r="M122" s="97">
        <f t="shared" ref="M122" si="569">IF(M121="Р",8,"")</f>
        <v>8</v>
      </c>
      <c r="N122" s="97" t="str">
        <f t="shared" ref="N122" si="570">IF(N121="Р",8,"")</f>
        <v/>
      </c>
      <c r="O122" s="97" t="str">
        <f t="shared" ref="O122" si="571">IF(O121="Р",8,"")</f>
        <v/>
      </c>
      <c r="P122" s="97">
        <f t="shared" ref="P122" si="572">IF(P121="Р",8,"")</f>
        <v>8</v>
      </c>
      <c r="Q122" s="97">
        <f t="shared" ref="Q122" si="573">IF(Q121="Р",8,"")</f>
        <v>8</v>
      </c>
      <c r="R122" s="97">
        <f t="shared" ref="R122" si="574">IF(R121="Р",8,"")</f>
        <v>8</v>
      </c>
      <c r="S122" s="97"/>
      <c r="T122" s="97"/>
      <c r="U122" s="97"/>
      <c r="V122" s="97"/>
      <c r="W122" s="97"/>
      <c r="X122" s="97"/>
      <c r="Y122" s="97"/>
      <c r="Z122" s="97"/>
      <c r="AA122" s="97"/>
      <c r="AB122" s="97"/>
      <c r="AC122" s="97"/>
      <c r="AD122" s="97"/>
      <c r="AE122" s="97"/>
      <c r="AF122" s="97"/>
      <c r="AG122" s="97"/>
      <c r="AH122" s="97"/>
      <c r="AI122" s="97"/>
      <c r="AJ122" s="98"/>
      <c r="AK122" s="321"/>
      <c r="AL122" s="279"/>
      <c r="AM122" s="305"/>
      <c r="AN122" s="308"/>
      <c r="AO122" s="311"/>
      <c r="AP122" s="311"/>
      <c r="AQ122" s="311"/>
      <c r="AR122" s="241"/>
      <c r="AS122" s="241"/>
      <c r="AT122" s="241"/>
      <c r="AU122" s="241"/>
      <c r="AV122" s="241"/>
      <c r="AW122" s="241"/>
      <c r="AX122" s="241"/>
      <c r="AY122" s="316"/>
      <c r="AZ122" s="316"/>
      <c r="BA122" s="319"/>
    </row>
    <row r="123" spans="1:53" ht="12.75" customHeight="1" x14ac:dyDescent="0.2">
      <c r="A123" s="293"/>
      <c r="B123" s="296"/>
      <c r="C123" s="299"/>
      <c r="D123" s="325"/>
      <c r="E123" s="146"/>
      <c r="F123" s="100" t="str">
        <f t="shared" ref="F123" si="575">IF(F124&gt;0,"НУ","")</f>
        <v/>
      </c>
      <c r="G123" s="101" t="str">
        <f t="shared" ref="G123" si="576">IF(G124&gt;0,"НУ","")</f>
        <v/>
      </c>
      <c r="H123" s="101" t="str">
        <f t="shared" ref="H123" si="577">IF(H124&gt;0,"НУ","")</f>
        <v/>
      </c>
      <c r="I123" s="101" t="str">
        <f t="shared" ref="I123" si="578">IF(I124&gt;0,"НУ","")</f>
        <v/>
      </c>
      <c r="J123" s="101" t="str">
        <f t="shared" ref="J123" si="579">IF(J124&gt;0,"НУ","")</f>
        <v/>
      </c>
      <c r="K123" s="101" t="str">
        <f t="shared" ref="K123" si="580">IF(K124&gt;0,"НУ","")</f>
        <v/>
      </c>
      <c r="L123" s="101" t="str">
        <f t="shared" ref="L123" si="581">IF(L124&gt;0,"НУ","")</f>
        <v/>
      </c>
      <c r="M123" s="101" t="str">
        <f t="shared" ref="M123" si="582">IF(M124&gt;0,"НУ","")</f>
        <v/>
      </c>
      <c r="N123" s="101" t="str">
        <f t="shared" ref="N123" si="583">IF(N124&gt;0,"НУ","")</f>
        <v/>
      </c>
      <c r="O123" s="101" t="str">
        <f t="shared" ref="O123" si="584">IF(O124&gt;0,"НУ","")</f>
        <v/>
      </c>
      <c r="P123" s="101" t="str">
        <f t="shared" ref="P123" si="585">IF(P124&gt;0,"НУ","")</f>
        <v/>
      </c>
      <c r="Q123" s="101" t="str">
        <f t="shared" ref="Q123" si="586">IF(Q124&gt;0,"НУ","")</f>
        <v/>
      </c>
      <c r="R123" s="101" t="str">
        <f t="shared" ref="R123" si="587">IF(R124&gt;0,"НУ","")</f>
        <v/>
      </c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  <c r="AH123" s="101" t="str">
        <f t="shared" si="290"/>
        <v/>
      </c>
      <c r="AI123" s="101" t="str">
        <f t="shared" si="290"/>
        <v/>
      </c>
      <c r="AJ123" s="130" t="str">
        <f t="shared" si="290"/>
        <v/>
      </c>
      <c r="AK123" s="321"/>
      <c r="AL123" s="279"/>
      <c r="AM123" s="305"/>
      <c r="AN123" s="308"/>
      <c r="AO123" s="311"/>
      <c r="AP123" s="311"/>
      <c r="AQ123" s="311"/>
      <c r="AR123" s="241"/>
      <c r="AS123" s="241"/>
      <c r="AT123" s="241"/>
      <c r="AU123" s="241"/>
      <c r="AV123" s="241"/>
      <c r="AW123" s="241"/>
      <c r="AX123" s="241"/>
      <c r="AY123" s="316"/>
      <c r="AZ123" s="316"/>
      <c r="BA123" s="319"/>
    </row>
    <row r="124" spans="1:53" ht="13.5" customHeight="1" thickBot="1" x14ac:dyDescent="0.25">
      <c r="A124" s="294"/>
      <c r="B124" s="297"/>
      <c r="C124" s="300"/>
      <c r="D124" s="326"/>
      <c r="E124" s="147"/>
      <c r="F124" s="105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  <c r="AA124" s="106"/>
      <c r="AB124" s="106"/>
      <c r="AC124" s="106"/>
      <c r="AD124" s="106"/>
      <c r="AE124" s="106"/>
      <c r="AF124" s="106"/>
      <c r="AG124" s="106"/>
      <c r="AH124" s="106"/>
      <c r="AI124" s="106"/>
      <c r="AJ124" s="107"/>
      <c r="AK124" s="322"/>
      <c r="AL124" s="280"/>
      <c r="AM124" s="306"/>
      <c r="AN124" s="309"/>
      <c r="AO124" s="312"/>
      <c r="AP124" s="312"/>
      <c r="AQ124" s="312"/>
      <c r="AR124" s="242"/>
      <c r="AS124" s="242"/>
      <c r="AT124" s="242"/>
      <c r="AU124" s="242"/>
      <c r="AV124" s="242"/>
      <c r="AW124" s="242"/>
      <c r="AX124" s="242"/>
      <c r="AY124" s="317"/>
      <c r="AZ124" s="317"/>
      <c r="BA124" s="320"/>
    </row>
    <row r="125" spans="1:53" ht="12.75" customHeight="1" x14ac:dyDescent="0.2">
      <c r="A125" s="292">
        <v>30</v>
      </c>
      <c r="B125" s="295" t="str">
        <f>IFERROR(VLOOKUP($C125,Списки!$A$1:$C$4003,2,0),"")</f>
        <v/>
      </c>
      <c r="C125" s="323"/>
      <c r="D125" s="324" t="str">
        <f>IFERROR(VLOOKUP($C125,Списки!$A$1:$C$4003,3,0),"")</f>
        <v/>
      </c>
      <c r="E125" s="145"/>
      <c r="F125" s="92" t="str">
        <f>VLOOKUP(F$7,Графік!$M$5:$P$35,3,0)</f>
        <v>Р</v>
      </c>
      <c r="G125" s="124" t="str">
        <f>VLOOKUP(G$7,Графік!$M$5:$P$35,3,0)</f>
        <v>ВВ</v>
      </c>
      <c r="H125" s="124" t="str">
        <f>VLOOKUP(H$7,Графік!$M$5:$P$35,3,0)</f>
        <v>ВВ</v>
      </c>
      <c r="I125" s="124" t="str">
        <f>VLOOKUP(I$7,Графік!$M$5:$P$35,3,0)</f>
        <v>Р</v>
      </c>
      <c r="J125" s="124" t="str">
        <f>VLOOKUP(J$7,Графік!$M$5:$P$35,3,0)</f>
        <v>Р</v>
      </c>
      <c r="K125" s="124" t="str">
        <f>VLOOKUP(K$7,Графік!$M$5:$P$35,3,0)</f>
        <v>Р</v>
      </c>
      <c r="L125" s="124" t="str">
        <f>VLOOKUP(L$7,Графік!$M$5:$P$35,3,0)</f>
        <v>Р</v>
      </c>
      <c r="M125" s="124" t="str">
        <f>VLOOKUP(M$7,Графік!$M$5:$P$35,3,0)</f>
        <v>Р</v>
      </c>
      <c r="N125" s="124" t="str">
        <f>VLOOKUP(N$7,Графік!$M$5:$P$35,3,0)</f>
        <v>ВВ</v>
      </c>
      <c r="O125" s="124" t="str">
        <f>VLOOKUP(O$7,Графік!$M$5:$P$35,3,0)</f>
        <v>ВВ</v>
      </c>
      <c r="P125" s="124" t="str">
        <f>VLOOKUP(P$7,Графік!$M$5:$P$35,3,0)</f>
        <v>Р</v>
      </c>
      <c r="Q125" s="124" t="str">
        <f>VLOOKUP(Q$7,Графік!$M$5:$P$35,3,0)</f>
        <v>Р</v>
      </c>
      <c r="R125" s="124" t="str">
        <f>VLOOKUP(R$7,Графік!$M$5:$P$35,3,0)</f>
        <v>Р</v>
      </c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5"/>
      <c r="AK125" s="321">
        <f ca="1">SUMIF($F125:$AJ128,"Р",$F126:$AJ126)</f>
        <v>72</v>
      </c>
      <c r="AL125" s="279">
        <f ca="1">SUMIF($F127:$AJ128,"НУ",$F128:$AJ128)</f>
        <v>0</v>
      </c>
      <c r="AM125" s="305">
        <f ca="1">SUMIF(F125:AJ128,"РВ",F126:AJ126)</f>
        <v>0</v>
      </c>
      <c r="AN125" s="308">
        <f ca="1">AK125+AL125+AM125</f>
        <v>72</v>
      </c>
      <c r="AO125" s="310">
        <f t="shared" ref="AO125" si="588">COUNTIF($F125:$AJ128,"=Р")</f>
        <v>9</v>
      </c>
      <c r="AP125" s="311">
        <f>COUNTIF($F125:$AJ128,"=ВВ")</f>
        <v>4</v>
      </c>
      <c r="AQ125" s="311">
        <f>COUNTIF($F125:$AJ128,"=В")</f>
        <v>0</v>
      </c>
      <c r="AR125" s="241">
        <f>COUNTIF($F125:$AJ128,"=НА")</f>
        <v>0</v>
      </c>
      <c r="AS125" s="241">
        <f>COUNTIF(F125:AJ128,"=ТН")</f>
        <v>0</v>
      </c>
      <c r="AT125" s="241">
        <f>COUNTIF($F125:$AJ128,"=ВД")</f>
        <v>0</v>
      </c>
      <c r="AU125" s="241">
        <f>COUNTIF($F125:$AJ128,"=ВП")</f>
        <v>0</v>
      </c>
      <c r="AV125" s="241">
        <f>COUNTIF($F125:$AJ128,"=ДД")</f>
        <v>0</v>
      </c>
      <c r="AW125" s="241">
        <f>COUNTIF($F125:$AJ128,"=П")</f>
        <v>0</v>
      </c>
      <c r="AX125" s="241">
        <f>COUNTIF($F125:$AJ128,"=ПР")</f>
        <v>0</v>
      </c>
      <c r="AY125" s="316">
        <f>COUNTIF($F125:$AJ128,"=І")</f>
        <v>0</v>
      </c>
      <c r="AZ125" s="316">
        <f>COUNTIF($F125:$AJ128,"=НЗ")</f>
        <v>0</v>
      </c>
      <c r="BA125" s="318" t="str">
        <f>IF(C125&gt;1,Графік!$P$36,"")</f>
        <v/>
      </c>
    </row>
    <row r="126" spans="1:53" ht="12.75" customHeight="1" x14ac:dyDescent="0.2">
      <c r="A126" s="293"/>
      <c r="B126" s="296"/>
      <c r="C126" s="299"/>
      <c r="D126" s="325"/>
      <c r="E126" s="146"/>
      <c r="F126" s="96">
        <f t="shared" ref="F126" si="589">IF(F125="Р",8,"")</f>
        <v>8</v>
      </c>
      <c r="G126" s="97" t="str">
        <f t="shared" ref="G126" si="590">IF(G125="Р",8,"")</f>
        <v/>
      </c>
      <c r="H126" s="97" t="str">
        <f t="shared" ref="H126" si="591">IF(H125="Р",8,"")</f>
        <v/>
      </c>
      <c r="I126" s="97">
        <f t="shared" ref="I126" si="592">IF(I125="Р",8,"")</f>
        <v>8</v>
      </c>
      <c r="J126" s="97">
        <f t="shared" ref="J126" si="593">IF(J125="Р",8,"")</f>
        <v>8</v>
      </c>
      <c r="K126" s="97">
        <f t="shared" ref="K126" si="594">IF(K125="Р",8,"")</f>
        <v>8</v>
      </c>
      <c r="L126" s="97">
        <f t="shared" ref="L126" si="595">IF(L125="Р",8,"")</f>
        <v>8</v>
      </c>
      <c r="M126" s="97">
        <f t="shared" ref="M126" si="596">IF(M125="Р",8,"")</f>
        <v>8</v>
      </c>
      <c r="N126" s="97" t="str">
        <f t="shared" ref="N126" si="597">IF(N125="Р",8,"")</f>
        <v/>
      </c>
      <c r="O126" s="97" t="str">
        <f t="shared" ref="O126" si="598">IF(O125="Р",8,"")</f>
        <v/>
      </c>
      <c r="P126" s="97">
        <f t="shared" ref="P126" si="599">IF(P125="Р",8,"")</f>
        <v>8</v>
      </c>
      <c r="Q126" s="97">
        <f t="shared" ref="Q126" si="600">IF(Q125="Р",8,"")</f>
        <v>8</v>
      </c>
      <c r="R126" s="97">
        <f t="shared" ref="R126" si="601">IF(R125="Р",8,"")</f>
        <v>8</v>
      </c>
      <c r="S126" s="97"/>
      <c r="T126" s="97"/>
      <c r="U126" s="97"/>
      <c r="V126" s="97"/>
      <c r="W126" s="97"/>
      <c r="X126" s="97"/>
      <c r="Y126" s="97"/>
      <c r="Z126" s="97"/>
      <c r="AA126" s="97"/>
      <c r="AB126" s="97"/>
      <c r="AC126" s="97"/>
      <c r="AD126" s="97"/>
      <c r="AE126" s="97"/>
      <c r="AF126" s="97"/>
      <c r="AG126" s="97"/>
      <c r="AH126" s="97"/>
      <c r="AI126" s="97"/>
      <c r="AJ126" s="98"/>
      <c r="AK126" s="321"/>
      <c r="AL126" s="279"/>
      <c r="AM126" s="305"/>
      <c r="AN126" s="308"/>
      <c r="AO126" s="311"/>
      <c r="AP126" s="311"/>
      <c r="AQ126" s="311"/>
      <c r="AR126" s="241"/>
      <c r="AS126" s="241"/>
      <c r="AT126" s="241"/>
      <c r="AU126" s="241"/>
      <c r="AV126" s="241"/>
      <c r="AW126" s="241"/>
      <c r="AX126" s="241"/>
      <c r="AY126" s="316"/>
      <c r="AZ126" s="316"/>
      <c r="BA126" s="319"/>
    </row>
    <row r="127" spans="1:53" ht="12.75" customHeight="1" x14ac:dyDescent="0.2">
      <c r="A127" s="293"/>
      <c r="B127" s="296"/>
      <c r="C127" s="299"/>
      <c r="D127" s="325"/>
      <c r="E127" s="146"/>
      <c r="F127" s="100" t="str">
        <f t="shared" ref="F127" si="602">IF(F128&gt;0,"НУ","")</f>
        <v/>
      </c>
      <c r="G127" s="101" t="str">
        <f t="shared" ref="G127" si="603">IF(G128&gt;0,"НУ","")</f>
        <v/>
      </c>
      <c r="H127" s="101" t="str">
        <f t="shared" ref="H127" si="604">IF(H128&gt;0,"НУ","")</f>
        <v/>
      </c>
      <c r="I127" s="101" t="str">
        <f t="shared" ref="I127" si="605">IF(I128&gt;0,"НУ","")</f>
        <v/>
      </c>
      <c r="J127" s="101" t="str">
        <f t="shared" ref="J127" si="606">IF(J128&gt;0,"НУ","")</f>
        <v/>
      </c>
      <c r="K127" s="101" t="str">
        <f t="shared" ref="K127" si="607">IF(K128&gt;0,"НУ","")</f>
        <v/>
      </c>
      <c r="L127" s="101" t="str">
        <f t="shared" ref="L127" si="608">IF(L128&gt;0,"НУ","")</f>
        <v/>
      </c>
      <c r="M127" s="101" t="str">
        <f t="shared" ref="M127" si="609">IF(M128&gt;0,"НУ","")</f>
        <v/>
      </c>
      <c r="N127" s="101" t="str">
        <f t="shared" ref="N127" si="610">IF(N128&gt;0,"НУ","")</f>
        <v/>
      </c>
      <c r="O127" s="101" t="str">
        <f t="shared" ref="O127" si="611">IF(O128&gt;0,"НУ","")</f>
        <v/>
      </c>
      <c r="P127" s="101" t="str">
        <f t="shared" ref="P127" si="612">IF(P128&gt;0,"НУ","")</f>
        <v/>
      </c>
      <c r="Q127" s="101" t="str">
        <f t="shared" ref="Q127" si="613">IF(Q128&gt;0,"НУ","")</f>
        <v/>
      </c>
      <c r="R127" s="101" t="str">
        <f t="shared" ref="R127" si="614">IF(R128&gt;0,"НУ","")</f>
        <v/>
      </c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 t="str">
        <f t="shared" si="290"/>
        <v/>
      </c>
      <c r="AI127" s="101" t="str">
        <f t="shared" si="290"/>
        <v/>
      </c>
      <c r="AJ127" s="130" t="str">
        <f t="shared" si="290"/>
        <v/>
      </c>
      <c r="AK127" s="321"/>
      <c r="AL127" s="279"/>
      <c r="AM127" s="305"/>
      <c r="AN127" s="308"/>
      <c r="AO127" s="311"/>
      <c r="AP127" s="311"/>
      <c r="AQ127" s="311"/>
      <c r="AR127" s="241"/>
      <c r="AS127" s="241"/>
      <c r="AT127" s="241"/>
      <c r="AU127" s="241"/>
      <c r="AV127" s="241"/>
      <c r="AW127" s="241"/>
      <c r="AX127" s="241"/>
      <c r="AY127" s="316"/>
      <c r="AZ127" s="316"/>
      <c r="BA127" s="319"/>
    </row>
    <row r="128" spans="1:53" ht="13.5" customHeight="1" thickBot="1" x14ac:dyDescent="0.25">
      <c r="A128" s="294"/>
      <c r="B128" s="297"/>
      <c r="C128" s="300"/>
      <c r="D128" s="326"/>
      <c r="E128" s="147"/>
      <c r="F128" s="105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6"/>
      <c r="T128" s="106"/>
      <c r="U128" s="106"/>
      <c r="V128" s="106"/>
      <c r="W128" s="106"/>
      <c r="X128" s="106"/>
      <c r="Y128" s="106"/>
      <c r="Z128" s="106"/>
      <c r="AA128" s="106"/>
      <c r="AB128" s="106"/>
      <c r="AC128" s="106"/>
      <c r="AD128" s="106"/>
      <c r="AE128" s="106"/>
      <c r="AF128" s="106"/>
      <c r="AG128" s="106"/>
      <c r="AH128" s="106"/>
      <c r="AI128" s="106"/>
      <c r="AJ128" s="107"/>
      <c r="AK128" s="322"/>
      <c r="AL128" s="280"/>
      <c r="AM128" s="306"/>
      <c r="AN128" s="309"/>
      <c r="AO128" s="312"/>
      <c r="AP128" s="312"/>
      <c r="AQ128" s="312"/>
      <c r="AR128" s="242"/>
      <c r="AS128" s="242"/>
      <c r="AT128" s="242"/>
      <c r="AU128" s="242"/>
      <c r="AV128" s="242"/>
      <c r="AW128" s="242"/>
      <c r="AX128" s="242"/>
      <c r="AY128" s="317"/>
      <c r="AZ128" s="317"/>
      <c r="BA128" s="320"/>
    </row>
    <row r="129" spans="1:53" ht="26.45" customHeight="1" x14ac:dyDescent="0.2">
      <c r="A129" s="292">
        <v>31</v>
      </c>
      <c r="B129" s="295" t="str">
        <f>IFERROR(VLOOKUP($C129,Списки!$A$1:$C$4003,2,0),"")</f>
        <v/>
      </c>
      <c r="C129" s="323"/>
      <c r="D129" s="324" t="str">
        <f>IFERROR(VLOOKUP($C129,Списки!$A$1:$C$4003,3,0),"")</f>
        <v/>
      </c>
      <c r="E129" s="145"/>
      <c r="F129" s="92" t="str">
        <f>VLOOKUP(F$7,Графік!$M$5:$P$35,3,0)</f>
        <v>Р</v>
      </c>
      <c r="G129" s="124" t="str">
        <f>VLOOKUP(G$7,Графік!$M$5:$P$35,3,0)</f>
        <v>ВВ</v>
      </c>
      <c r="H129" s="124" t="str">
        <f>VLOOKUP(H$7,Графік!$M$5:$P$35,3,0)</f>
        <v>ВВ</v>
      </c>
      <c r="I129" s="124" t="str">
        <f>VLOOKUP(I$7,Графік!$M$5:$P$35,3,0)</f>
        <v>Р</v>
      </c>
      <c r="J129" s="124" t="str">
        <f>VLOOKUP(J$7,Графік!$M$5:$P$35,3,0)</f>
        <v>Р</v>
      </c>
      <c r="K129" s="124" t="str">
        <f>VLOOKUP(K$7,Графік!$M$5:$P$35,3,0)</f>
        <v>Р</v>
      </c>
      <c r="L129" s="124" t="str">
        <f>VLOOKUP(L$7,Графік!$M$5:$P$35,3,0)</f>
        <v>Р</v>
      </c>
      <c r="M129" s="124" t="str">
        <f>VLOOKUP(M$7,Графік!$M$5:$P$35,3,0)</f>
        <v>Р</v>
      </c>
      <c r="N129" s="124" t="str">
        <f>VLOOKUP(N$7,Графік!$M$5:$P$35,3,0)</f>
        <v>ВВ</v>
      </c>
      <c r="O129" s="124" t="str">
        <f>VLOOKUP(O$7,Графік!$M$5:$P$35,3,0)</f>
        <v>ВВ</v>
      </c>
      <c r="P129" s="124" t="str">
        <f>VLOOKUP(P$7,Графік!$M$5:$P$35,3,0)</f>
        <v>Р</v>
      </c>
      <c r="Q129" s="124" t="str">
        <f>VLOOKUP(Q$7,Графік!$M$5:$P$35,3,0)</f>
        <v>Р</v>
      </c>
      <c r="R129" s="124" t="str">
        <f>VLOOKUP(R$7,Графік!$M$5:$P$35,3,0)</f>
        <v>Р</v>
      </c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5"/>
      <c r="AK129" s="321">
        <f ca="1">SUMIF($F129:$AJ132,"Р",$F130:$AJ130)</f>
        <v>72</v>
      </c>
      <c r="AL129" s="279">
        <f ca="1">SUMIF($F131:$AJ132,"НУ",$F132:$AJ132)</f>
        <v>0</v>
      </c>
      <c r="AM129" s="305">
        <f ca="1">SUMIF(F129:AJ132,"РВ",F130:AJ130)</f>
        <v>0</v>
      </c>
      <c r="AN129" s="308">
        <f ca="1">AK129+AL129+AM129</f>
        <v>72</v>
      </c>
      <c r="AO129" s="310">
        <f t="shared" ref="AO129" si="615">COUNTIF($F129:$AJ132,"=Р")</f>
        <v>9</v>
      </c>
      <c r="AP129" s="311">
        <f>COUNTIF($F129:$AJ132,"=ВВ")</f>
        <v>4</v>
      </c>
      <c r="AQ129" s="311">
        <f>COUNTIF($F129:$AJ132,"=В")</f>
        <v>0</v>
      </c>
      <c r="AR129" s="241">
        <f>COUNTIF($F129:$AJ132,"=НА")</f>
        <v>0</v>
      </c>
      <c r="AS129" s="241">
        <f>COUNTIF(F129:AJ132,"=ТН")</f>
        <v>0</v>
      </c>
      <c r="AT129" s="241">
        <f>COUNTIF($F129:$AJ132,"=ВД")</f>
        <v>0</v>
      </c>
      <c r="AU129" s="241">
        <f>COUNTIF($F129:$AJ132,"=ВП")</f>
        <v>0</v>
      </c>
      <c r="AV129" s="241">
        <f>COUNTIF($F129:$AJ132,"=ДД")</f>
        <v>0</v>
      </c>
      <c r="AW129" s="241">
        <f>COUNTIF($F129:$AJ132,"=П")</f>
        <v>0</v>
      </c>
      <c r="AX129" s="241">
        <f>COUNTIF($F129:$AJ132,"=ПР")</f>
        <v>0</v>
      </c>
      <c r="AY129" s="316">
        <f>COUNTIF($F129:$AJ132,"=І")</f>
        <v>0</v>
      </c>
      <c r="AZ129" s="316">
        <f>COUNTIF($F129:$AJ132,"=НЗ")</f>
        <v>0</v>
      </c>
      <c r="BA129" s="318" t="str">
        <f>IF(C129&gt;1,Графік!$P$36,"")</f>
        <v/>
      </c>
    </row>
    <row r="130" spans="1:53" ht="12.75" customHeight="1" x14ac:dyDescent="0.2">
      <c r="A130" s="293"/>
      <c r="B130" s="296"/>
      <c r="C130" s="299"/>
      <c r="D130" s="325"/>
      <c r="E130" s="146"/>
      <c r="F130" s="96">
        <f t="shared" ref="F130" si="616">IF(F129="Р",8,"")</f>
        <v>8</v>
      </c>
      <c r="G130" s="97" t="str">
        <f t="shared" ref="G130" si="617">IF(G129="Р",8,"")</f>
        <v/>
      </c>
      <c r="H130" s="97" t="str">
        <f t="shared" ref="H130" si="618">IF(H129="Р",8,"")</f>
        <v/>
      </c>
      <c r="I130" s="97">
        <f t="shared" ref="I130" si="619">IF(I129="Р",8,"")</f>
        <v>8</v>
      </c>
      <c r="J130" s="97">
        <f t="shared" ref="J130" si="620">IF(J129="Р",8,"")</f>
        <v>8</v>
      </c>
      <c r="K130" s="97">
        <f t="shared" ref="K130" si="621">IF(K129="Р",8,"")</f>
        <v>8</v>
      </c>
      <c r="L130" s="97">
        <f t="shared" ref="L130" si="622">IF(L129="Р",8,"")</f>
        <v>8</v>
      </c>
      <c r="M130" s="97">
        <f t="shared" ref="M130" si="623">IF(M129="Р",8,"")</f>
        <v>8</v>
      </c>
      <c r="N130" s="97" t="str">
        <f t="shared" ref="N130" si="624">IF(N129="Р",8,"")</f>
        <v/>
      </c>
      <c r="O130" s="97" t="str">
        <f t="shared" ref="O130" si="625">IF(O129="Р",8,"")</f>
        <v/>
      </c>
      <c r="P130" s="97">
        <f t="shared" ref="P130" si="626">IF(P129="Р",8,"")</f>
        <v>8</v>
      </c>
      <c r="Q130" s="97">
        <f t="shared" ref="Q130" si="627">IF(Q129="Р",8,"")</f>
        <v>8</v>
      </c>
      <c r="R130" s="97">
        <f t="shared" ref="R130" si="628">IF(R129="Р",8,"")</f>
        <v>8</v>
      </c>
      <c r="S130" s="97"/>
      <c r="T130" s="97"/>
      <c r="U130" s="97"/>
      <c r="V130" s="97"/>
      <c r="W130" s="97"/>
      <c r="X130" s="97"/>
      <c r="Y130" s="97"/>
      <c r="Z130" s="97"/>
      <c r="AA130" s="97"/>
      <c r="AB130" s="97"/>
      <c r="AC130" s="97"/>
      <c r="AD130" s="97"/>
      <c r="AE130" s="97"/>
      <c r="AF130" s="97"/>
      <c r="AG130" s="97"/>
      <c r="AH130" s="97"/>
      <c r="AI130" s="97"/>
      <c r="AJ130" s="98"/>
      <c r="AK130" s="321"/>
      <c r="AL130" s="279"/>
      <c r="AM130" s="305"/>
      <c r="AN130" s="308"/>
      <c r="AO130" s="311"/>
      <c r="AP130" s="311"/>
      <c r="AQ130" s="311"/>
      <c r="AR130" s="241"/>
      <c r="AS130" s="241"/>
      <c r="AT130" s="241"/>
      <c r="AU130" s="241"/>
      <c r="AV130" s="241"/>
      <c r="AW130" s="241"/>
      <c r="AX130" s="241"/>
      <c r="AY130" s="316"/>
      <c r="AZ130" s="316"/>
      <c r="BA130" s="319"/>
    </row>
    <row r="131" spans="1:53" ht="12.75" customHeight="1" x14ac:dyDescent="0.2">
      <c r="A131" s="293"/>
      <c r="B131" s="296"/>
      <c r="C131" s="299"/>
      <c r="D131" s="325"/>
      <c r="E131" s="146"/>
      <c r="F131" s="100" t="str">
        <f t="shared" ref="F131" si="629">IF(F132&gt;0,"НУ","")</f>
        <v/>
      </c>
      <c r="G131" s="101" t="str">
        <f t="shared" ref="G131" si="630">IF(G132&gt;0,"НУ","")</f>
        <v/>
      </c>
      <c r="H131" s="101" t="str">
        <f t="shared" ref="H131" si="631">IF(H132&gt;0,"НУ","")</f>
        <v/>
      </c>
      <c r="I131" s="101" t="str">
        <f t="shared" ref="I131" si="632">IF(I132&gt;0,"НУ","")</f>
        <v/>
      </c>
      <c r="J131" s="101" t="str">
        <f t="shared" ref="J131" si="633">IF(J132&gt;0,"НУ","")</f>
        <v/>
      </c>
      <c r="K131" s="101" t="str">
        <f t="shared" ref="K131" si="634">IF(K132&gt;0,"НУ","")</f>
        <v/>
      </c>
      <c r="L131" s="101" t="str">
        <f t="shared" ref="L131" si="635">IF(L132&gt;0,"НУ","")</f>
        <v/>
      </c>
      <c r="M131" s="101" t="str">
        <f t="shared" ref="M131" si="636">IF(M132&gt;0,"НУ","")</f>
        <v/>
      </c>
      <c r="N131" s="101" t="str">
        <f t="shared" ref="N131" si="637">IF(N132&gt;0,"НУ","")</f>
        <v/>
      </c>
      <c r="O131" s="101" t="str">
        <f t="shared" ref="O131" si="638">IF(O132&gt;0,"НУ","")</f>
        <v/>
      </c>
      <c r="P131" s="101" t="str">
        <f t="shared" ref="P131" si="639">IF(P132&gt;0,"НУ","")</f>
        <v/>
      </c>
      <c r="Q131" s="101" t="str">
        <f t="shared" ref="Q131" si="640">IF(Q132&gt;0,"НУ","")</f>
        <v/>
      </c>
      <c r="R131" s="101" t="str">
        <f t="shared" ref="R131" si="641">IF(R132&gt;0,"НУ","")</f>
        <v/>
      </c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  <c r="AF131" s="101"/>
      <c r="AG131" s="101"/>
      <c r="AH131" s="101" t="str">
        <f t="shared" si="290"/>
        <v/>
      </c>
      <c r="AI131" s="101" t="str">
        <f t="shared" si="290"/>
        <v/>
      </c>
      <c r="AJ131" s="130" t="str">
        <f t="shared" si="290"/>
        <v/>
      </c>
      <c r="AK131" s="321"/>
      <c r="AL131" s="279"/>
      <c r="AM131" s="305"/>
      <c r="AN131" s="308"/>
      <c r="AO131" s="311"/>
      <c r="AP131" s="311"/>
      <c r="AQ131" s="311"/>
      <c r="AR131" s="241"/>
      <c r="AS131" s="241"/>
      <c r="AT131" s="241"/>
      <c r="AU131" s="241"/>
      <c r="AV131" s="241"/>
      <c r="AW131" s="241"/>
      <c r="AX131" s="241"/>
      <c r="AY131" s="316"/>
      <c r="AZ131" s="316"/>
      <c r="BA131" s="319"/>
    </row>
    <row r="132" spans="1:53" ht="13.5" customHeight="1" thickBot="1" x14ac:dyDescent="0.25">
      <c r="A132" s="294"/>
      <c r="B132" s="297"/>
      <c r="C132" s="300"/>
      <c r="D132" s="326"/>
      <c r="E132" s="147"/>
      <c r="F132" s="105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  <c r="AA132" s="106"/>
      <c r="AB132" s="106"/>
      <c r="AC132" s="106"/>
      <c r="AD132" s="106"/>
      <c r="AE132" s="106"/>
      <c r="AF132" s="106"/>
      <c r="AG132" s="106"/>
      <c r="AH132" s="106"/>
      <c r="AI132" s="106"/>
      <c r="AJ132" s="107"/>
      <c r="AK132" s="322"/>
      <c r="AL132" s="280"/>
      <c r="AM132" s="306"/>
      <c r="AN132" s="309"/>
      <c r="AO132" s="312"/>
      <c r="AP132" s="312"/>
      <c r="AQ132" s="312"/>
      <c r="AR132" s="242"/>
      <c r="AS132" s="242"/>
      <c r="AT132" s="242"/>
      <c r="AU132" s="242"/>
      <c r="AV132" s="242"/>
      <c r="AW132" s="242"/>
      <c r="AX132" s="242"/>
      <c r="AY132" s="317"/>
      <c r="AZ132" s="317"/>
      <c r="BA132" s="320"/>
    </row>
    <row r="133" spans="1:53" ht="12.75" customHeight="1" x14ac:dyDescent="0.2">
      <c r="A133" s="292">
        <v>32</v>
      </c>
      <c r="B133" s="295" t="str">
        <f>IFERROR(VLOOKUP($C133,Списки!$A$1:$C$4003,2,0),"")</f>
        <v/>
      </c>
      <c r="C133" s="323"/>
      <c r="D133" s="324" t="str">
        <f>IFERROR(VLOOKUP($C133,Списки!$A$1:$C$4003,3,0),"")</f>
        <v/>
      </c>
      <c r="E133" s="145"/>
      <c r="F133" s="92" t="str">
        <f>VLOOKUP(F$7,Графік!$M$5:$P$35,3,0)</f>
        <v>Р</v>
      </c>
      <c r="G133" s="124" t="str">
        <f>VLOOKUP(G$7,Графік!$M$5:$P$35,3,0)</f>
        <v>ВВ</v>
      </c>
      <c r="H133" s="124" t="str">
        <f>VLOOKUP(H$7,Графік!$M$5:$P$35,3,0)</f>
        <v>ВВ</v>
      </c>
      <c r="I133" s="124" t="str">
        <f>VLOOKUP(I$7,Графік!$M$5:$P$35,3,0)</f>
        <v>Р</v>
      </c>
      <c r="J133" s="124" t="str">
        <f>VLOOKUP(J$7,Графік!$M$5:$P$35,3,0)</f>
        <v>Р</v>
      </c>
      <c r="K133" s="124" t="str">
        <f>VLOOKUP(K$7,Графік!$M$5:$P$35,3,0)</f>
        <v>Р</v>
      </c>
      <c r="L133" s="124" t="str">
        <f>VLOOKUP(L$7,Графік!$M$5:$P$35,3,0)</f>
        <v>Р</v>
      </c>
      <c r="M133" s="124" t="str">
        <f>VLOOKUP(M$7,Графік!$M$5:$P$35,3,0)</f>
        <v>Р</v>
      </c>
      <c r="N133" s="124" t="str">
        <f>VLOOKUP(N$7,Графік!$M$5:$P$35,3,0)</f>
        <v>ВВ</v>
      </c>
      <c r="O133" s="124" t="str">
        <f>VLOOKUP(O$7,Графік!$M$5:$P$35,3,0)</f>
        <v>ВВ</v>
      </c>
      <c r="P133" s="124" t="str">
        <f>VLOOKUP(P$7,Графік!$M$5:$P$35,3,0)</f>
        <v>Р</v>
      </c>
      <c r="Q133" s="124" t="str">
        <f>VLOOKUP(Q$7,Графік!$M$5:$P$35,3,0)</f>
        <v>Р</v>
      </c>
      <c r="R133" s="124" t="str">
        <f>VLOOKUP(R$7,Графік!$M$5:$P$35,3,0)</f>
        <v>Р</v>
      </c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5"/>
      <c r="AK133" s="321">
        <f ca="1">SUMIF($F133:$AJ136,"Р",$F134:$AJ134)</f>
        <v>72</v>
      </c>
      <c r="AL133" s="279">
        <f ca="1">SUMIF($F135:$AJ136,"НУ",$F136:$AJ136)</f>
        <v>0</v>
      </c>
      <c r="AM133" s="305">
        <f ca="1">SUMIF(F133:AJ136,"РВ",F134:AJ134)</f>
        <v>0</v>
      </c>
      <c r="AN133" s="308">
        <f ca="1">AK133+AL133+AM133</f>
        <v>72</v>
      </c>
      <c r="AO133" s="310">
        <f t="shared" ref="AO133" si="642">COUNTIF($F133:$AJ136,"=Р")</f>
        <v>9</v>
      </c>
      <c r="AP133" s="311">
        <f>COUNTIF($F133:$AJ136,"=ВВ")</f>
        <v>4</v>
      </c>
      <c r="AQ133" s="311">
        <f>COUNTIF($F133:$AJ136,"=В")</f>
        <v>0</v>
      </c>
      <c r="AR133" s="241">
        <f>COUNTIF($F133:$AJ136,"=НА")</f>
        <v>0</v>
      </c>
      <c r="AS133" s="241">
        <f>COUNTIF(F133:AJ136,"=ТН")</f>
        <v>0</v>
      </c>
      <c r="AT133" s="241">
        <f>COUNTIF($F133:$AJ136,"=ВД")</f>
        <v>0</v>
      </c>
      <c r="AU133" s="241">
        <f>COUNTIF($F133:$AJ136,"=ВП")</f>
        <v>0</v>
      </c>
      <c r="AV133" s="241">
        <f>COUNTIF($F133:$AJ136,"=ДД")</f>
        <v>0</v>
      </c>
      <c r="AW133" s="241">
        <f>COUNTIF($F133:$AJ136,"=П")</f>
        <v>0</v>
      </c>
      <c r="AX133" s="241">
        <f>COUNTIF($F133:$AJ136,"=ПР")</f>
        <v>0</v>
      </c>
      <c r="AY133" s="316">
        <f>COUNTIF($F133:$AJ136,"=І")</f>
        <v>0</v>
      </c>
      <c r="AZ133" s="316">
        <f>COUNTIF($F133:$AJ136,"=НЗ")</f>
        <v>0</v>
      </c>
      <c r="BA133" s="318" t="str">
        <f>IF(C133&gt;1,Графік!$P$36,"")</f>
        <v/>
      </c>
    </row>
    <row r="134" spans="1:53" ht="25.5" customHeight="1" x14ac:dyDescent="0.2">
      <c r="A134" s="293"/>
      <c r="B134" s="296"/>
      <c r="C134" s="299"/>
      <c r="D134" s="325"/>
      <c r="E134" s="146"/>
      <c r="F134" s="96">
        <f t="shared" ref="F134" si="643">IF(F133="Р",8,"")</f>
        <v>8</v>
      </c>
      <c r="G134" s="97" t="str">
        <f t="shared" ref="G134" si="644">IF(G133="Р",8,"")</f>
        <v/>
      </c>
      <c r="H134" s="97" t="str">
        <f t="shared" ref="H134" si="645">IF(H133="Р",8,"")</f>
        <v/>
      </c>
      <c r="I134" s="97">
        <f t="shared" ref="I134" si="646">IF(I133="Р",8,"")</f>
        <v>8</v>
      </c>
      <c r="J134" s="97">
        <f t="shared" ref="J134" si="647">IF(J133="Р",8,"")</f>
        <v>8</v>
      </c>
      <c r="K134" s="97">
        <f t="shared" ref="K134" si="648">IF(K133="Р",8,"")</f>
        <v>8</v>
      </c>
      <c r="L134" s="97">
        <f t="shared" ref="L134" si="649">IF(L133="Р",8,"")</f>
        <v>8</v>
      </c>
      <c r="M134" s="97">
        <f t="shared" ref="M134" si="650">IF(M133="Р",8,"")</f>
        <v>8</v>
      </c>
      <c r="N134" s="97" t="str">
        <f t="shared" ref="N134" si="651">IF(N133="Р",8,"")</f>
        <v/>
      </c>
      <c r="O134" s="97" t="str">
        <f t="shared" ref="O134" si="652">IF(O133="Р",8,"")</f>
        <v/>
      </c>
      <c r="P134" s="97">
        <f t="shared" ref="P134" si="653">IF(P133="Р",8,"")</f>
        <v>8</v>
      </c>
      <c r="Q134" s="97">
        <f t="shared" ref="Q134" si="654">IF(Q133="Р",8,"")</f>
        <v>8</v>
      </c>
      <c r="R134" s="97">
        <f t="shared" ref="R134" si="655">IF(R133="Р",8,"")</f>
        <v>8</v>
      </c>
      <c r="S134" s="97"/>
      <c r="T134" s="97"/>
      <c r="U134" s="97"/>
      <c r="V134" s="97"/>
      <c r="W134" s="97"/>
      <c r="X134" s="97"/>
      <c r="Y134" s="97"/>
      <c r="Z134" s="97"/>
      <c r="AA134" s="97"/>
      <c r="AB134" s="97"/>
      <c r="AC134" s="97"/>
      <c r="AD134" s="97"/>
      <c r="AE134" s="97"/>
      <c r="AF134" s="97"/>
      <c r="AG134" s="97"/>
      <c r="AH134" s="97"/>
      <c r="AI134" s="97"/>
      <c r="AJ134" s="98"/>
      <c r="AK134" s="321"/>
      <c r="AL134" s="279"/>
      <c r="AM134" s="305"/>
      <c r="AN134" s="308"/>
      <c r="AO134" s="311"/>
      <c r="AP134" s="311"/>
      <c r="AQ134" s="311"/>
      <c r="AR134" s="241"/>
      <c r="AS134" s="241"/>
      <c r="AT134" s="241"/>
      <c r="AU134" s="241"/>
      <c r="AV134" s="241"/>
      <c r="AW134" s="241"/>
      <c r="AX134" s="241"/>
      <c r="AY134" s="316"/>
      <c r="AZ134" s="316"/>
      <c r="BA134" s="319"/>
    </row>
    <row r="135" spans="1:53" ht="12.75" customHeight="1" x14ac:dyDescent="0.2">
      <c r="A135" s="293"/>
      <c r="B135" s="296"/>
      <c r="C135" s="299"/>
      <c r="D135" s="325"/>
      <c r="E135" s="146"/>
      <c r="F135" s="100" t="str">
        <f t="shared" ref="F135" si="656">IF(F136&gt;0,"НУ","")</f>
        <v/>
      </c>
      <c r="G135" s="101" t="str">
        <f t="shared" ref="G135" si="657">IF(G136&gt;0,"НУ","")</f>
        <v/>
      </c>
      <c r="H135" s="101" t="str">
        <f t="shared" ref="H135" si="658">IF(H136&gt;0,"НУ","")</f>
        <v/>
      </c>
      <c r="I135" s="101" t="str">
        <f t="shared" ref="I135" si="659">IF(I136&gt;0,"НУ","")</f>
        <v/>
      </c>
      <c r="J135" s="101" t="str">
        <f t="shared" ref="J135" si="660">IF(J136&gt;0,"НУ","")</f>
        <v/>
      </c>
      <c r="K135" s="101" t="str">
        <f t="shared" ref="K135" si="661">IF(K136&gt;0,"НУ","")</f>
        <v/>
      </c>
      <c r="L135" s="101" t="str">
        <f t="shared" ref="L135" si="662">IF(L136&gt;0,"НУ","")</f>
        <v/>
      </c>
      <c r="M135" s="101" t="str">
        <f t="shared" ref="M135" si="663">IF(M136&gt;0,"НУ","")</f>
        <v/>
      </c>
      <c r="N135" s="101" t="str">
        <f t="shared" ref="N135" si="664">IF(N136&gt;0,"НУ","")</f>
        <v/>
      </c>
      <c r="O135" s="101" t="str">
        <f t="shared" ref="O135" si="665">IF(O136&gt;0,"НУ","")</f>
        <v/>
      </c>
      <c r="P135" s="101" t="str">
        <f t="shared" ref="P135" si="666">IF(P136&gt;0,"НУ","")</f>
        <v/>
      </c>
      <c r="Q135" s="101" t="str">
        <f t="shared" ref="Q135" si="667">IF(Q136&gt;0,"НУ","")</f>
        <v/>
      </c>
      <c r="R135" s="101" t="str">
        <f t="shared" ref="R135" si="668">IF(R136&gt;0,"НУ","")</f>
        <v/>
      </c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1"/>
      <c r="AE135" s="101"/>
      <c r="AF135" s="101"/>
      <c r="AG135" s="101"/>
      <c r="AH135" s="101" t="str">
        <f t="shared" si="290"/>
        <v/>
      </c>
      <c r="AI135" s="101" t="str">
        <f t="shared" si="290"/>
        <v/>
      </c>
      <c r="AJ135" s="130" t="str">
        <f t="shared" si="290"/>
        <v/>
      </c>
      <c r="AK135" s="321"/>
      <c r="AL135" s="279"/>
      <c r="AM135" s="305"/>
      <c r="AN135" s="308"/>
      <c r="AO135" s="311"/>
      <c r="AP135" s="311"/>
      <c r="AQ135" s="311"/>
      <c r="AR135" s="241"/>
      <c r="AS135" s="241"/>
      <c r="AT135" s="241"/>
      <c r="AU135" s="241"/>
      <c r="AV135" s="241"/>
      <c r="AW135" s="241"/>
      <c r="AX135" s="241"/>
      <c r="AY135" s="316"/>
      <c r="AZ135" s="316"/>
      <c r="BA135" s="319"/>
    </row>
    <row r="136" spans="1:53" ht="13.5" customHeight="1" thickBot="1" x14ac:dyDescent="0.25">
      <c r="A136" s="294"/>
      <c r="B136" s="297"/>
      <c r="C136" s="300"/>
      <c r="D136" s="326"/>
      <c r="E136" s="147"/>
      <c r="F136" s="105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106"/>
      <c r="T136" s="106"/>
      <c r="U136" s="106"/>
      <c r="V136" s="106"/>
      <c r="W136" s="106"/>
      <c r="X136" s="106"/>
      <c r="Y136" s="106"/>
      <c r="Z136" s="106"/>
      <c r="AA136" s="106"/>
      <c r="AB136" s="106"/>
      <c r="AC136" s="106"/>
      <c r="AD136" s="106"/>
      <c r="AE136" s="106"/>
      <c r="AF136" s="106"/>
      <c r="AG136" s="106"/>
      <c r="AH136" s="106"/>
      <c r="AI136" s="106"/>
      <c r="AJ136" s="107"/>
      <c r="AK136" s="322"/>
      <c r="AL136" s="280"/>
      <c r="AM136" s="306"/>
      <c r="AN136" s="309"/>
      <c r="AO136" s="312"/>
      <c r="AP136" s="312"/>
      <c r="AQ136" s="312"/>
      <c r="AR136" s="242"/>
      <c r="AS136" s="242"/>
      <c r="AT136" s="242"/>
      <c r="AU136" s="242"/>
      <c r="AV136" s="242"/>
      <c r="AW136" s="242"/>
      <c r="AX136" s="242"/>
      <c r="AY136" s="317"/>
      <c r="AZ136" s="317"/>
      <c r="BA136" s="320"/>
    </row>
    <row r="137" spans="1:53" ht="12.75" customHeight="1" x14ac:dyDescent="0.2">
      <c r="A137" s="292">
        <v>33</v>
      </c>
      <c r="B137" s="295" t="str">
        <f>IFERROR(VLOOKUP($C137,Списки!$A$1:$C$4003,2,0),"")</f>
        <v/>
      </c>
      <c r="C137" s="323"/>
      <c r="D137" s="324" t="str">
        <f>IFERROR(VLOOKUP($C137,Списки!$A$1:$C$4003,3,0),"")</f>
        <v/>
      </c>
      <c r="E137" s="145"/>
      <c r="F137" s="92" t="str">
        <f>VLOOKUP(F$7,Графік!$M$5:$P$35,3,0)</f>
        <v>Р</v>
      </c>
      <c r="G137" s="124" t="str">
        <f>VLOOKUP(G$7,Графік!$M$5:$P$35,3,0)</f>
        <v>ВВ</v>
      </c>
      <c r="H137" s="124" t="str">
        <f>VLOOKUP(H$7,Графік!$M$5:$P$35,3,0)</f>
        <v>ВВ</v>
      </c>
      <c r="I137" s="124" t="str">
        <f>VLOOKUP(I$7,Графік!$M$5:$P$35,3,0)</f>
        <v>Р</v>
      </c>
      <c r="J137" s="124" t="str">
        <f>VLOOKUP(J$7,Графік!$M$5:$P$35,3,0)</f>
        <v>Р</v>
      </c>
      <c r="K137" s="124" t="str">
        <f>VLOOKUP(K$7,Графік!$M$5:$P$35,3,0)</f>
        <v>Р</v>
      </c>
      <c r="L137" s="124" t="str">
        <f>VLOOKUP(L$7,Графік!$M$5:$P$35,3,0)</f>
        <v>Р</v>
      </c>
      <c r="M137" s="124" t="str">
        <f>VLOOKUP(M$7,Графік!$M$5:$P$35,3,0)</f>
        <v>Р</v>
      </c>
      <c r="N137" s="124" t="str">
        <f>VLOOKUP(N$7,Графік!$M$5:$P$35,3,0)</f>
        <v>ВВ</v>
      </c>
      <c r="O137" s="124" t="str">
        <f>VLOOKUP(O$7,Графік!$M$5:$P$35,3,0)</f>
        <v>ВВ</v>
      </c>
      <c r="P137" s="124" t="str">
        <f>VLOOKUP(P$7,Графік!$M$5:$P$35,3,0)</f>
        <v>Р</v>
      </c>
      <c r="Q137" s="124" t="str">
        <f>VLOOKUP(Q$7,Графік!$M$5:$P$35,3,0)</f>
        <v>Р</v>
      </c>
      <c r="R137" s="124" t="str">
        <f>VLOOKUP(R$7,Графік!$M$5:$P$35,3,0)</f>
        <v>Р</v>
      </c>
      <c r="S137" s="124"/>
      <c r="T137" s="124"/>
      <c r="U137" s="124"/>
      <c r="V137" s="124"/>
      <c r="W137" s="124"/>
      <c r="X137" s="124"/>
      <c r="Y137" s="124"/>
      <c r="Z137" s="124"/>
      <c r="AA137" s="124"/>
      <c r="AB137" s="124"/>
      <c r="AC137" s="124"/>
      <c r="AD137" s="124"/>
      <c r="AE137" s="124"/>
      <c r="AF137" s="124"/>
      <c r="AG137" s="124"/>
      <c r="AH137" s="124"/>
      <c r="AI137" s="124"/>
      <c r="AJ137" s="125"/>
      <c r="AK137" s="321">
        <f ca="1">SUMIF($F137:$AJ140,"Р",$F138:$AJ138)</f>
        <v>72</v>
      </c>
      <c r="AL137" s="279">
        <f ca="1">SUMIF($F139:$AJ140,"НУ",$F140:$AJ140)</f>
        <v>0</v>
      </c>
      <c r="AM137" s="305">
        <f ca="1">SUMIF(F137:AJ140,"РВ",F138:AJ138)</f>
        <v>0</v>
      </c>
      <c r="AN137" s="308">
        <f ca="1">AK137+AL137+AM137</f>
        <v>72</v>
      </c>
      <c r="AO137" s="310">
        <f t="shared" ref="AO137" si="669">COUNTIF($F137:$AJ140,"=Р")</f>
        <v>9</v>
      </c>
      <c r="AP137" s="311">
        <f>COUNTIF($F137:$AJ140,"=ВВ")</f>
        <v>4</v>
      </c>
      <c r="AQ137" s="311">
        <f>COUNTIF($F137:$AJ140,"=В")</f>
        <v>0</v>
      </c>
      <c r="AR137" s="241">
        <f>COUNTIF($F137:$AJ140,"=НА")</f>
        <v>0</v>
      </c>
      <c r="AS137" s="241">
        <f>COUNTIF(F137:AJ140,"=ТН")</f>
        <v>0</v>
      </c>
      <c r="AT137" s="241">
        <f>COUNTIF($F137:$AJ140,"=ВД")</f>
        <v>0</v>
      </c>
      <c r="AU137" s="241">
        <f>COUNTIF($F137:$AJ140,"=ВП")</f>
        <v>0</v>
      </c>
      <c r="AV137" s="241">
        <f>COUNTIF($F137:$AJ140,"=ДД")</f>
        <v>0</v>
      </c>
      <c r="AW137" s="241">
        <f>COUNTIF($F137:$AJ140,"=П")</f>
        <v>0</v>
      </c>
      <c r="AX137" s="241">
        <f>COUNTIF($F137:$AJ140,"=ПР")</f>
        <v>0</v>
      </c>
      <c r="AY137" s="316">
        <f>COUNTIF($F137:$AJ140,"=І")</f>
        <v>0</v>
      </c>
      <c r="AZ137" s="316">
        <f>COUNTIF($F137:$AJ140,"=НЗ")</f>
        <v>0</v>
      </c>
      <c r="BA137" s="318" t="str">
        <f>IF(C137&gt;1,Графік!$P$36,"")</f>
        <v/>
      </c>
    </row>
    <row r="138" spans="1:53" ht="12.75" customHeight="1" x14ac:dyDescent="0.2">
      <c r="A138" s="293"/>
      <c r="B138" s="296"/>
      <c r="C138" s="299"/>
      <c r="D138" s="325"/>
      <c r="E138" s="146"/>
      <c r="F138" s="96">
        <f t="shared" ref="F138" si="670">IF(F137="Р",8,"")</f>
        <v>8</v>
      </c>
      <c r="G138" s="97" t="str">
        <f t="shared" ref="G138" si="671">IF(G137="Р",8,"")</f>
        <v/>
      </c>
      <c r="H138" s="97" t="str">
        <f t="shared" ref="H138" si="672">IF(H137="Р",8,"")</f>
        <v/>
      </c>
      <c r="I138" s="97">
        <f t="shared" ref="I138" si="673">IF(I137="Р",8,"")</f>
        <v>8</v>
      </c>
      <c r="J138" s="97">
        <f t="shared" ref="J138" si="674">IF(J137="Р",8,"")</f>
        <v>8</v>
      </c>
      <c r="K138" s="97">
        <f t="shared" ref="K138" si="675">IF(K137="Р",8,"")</f>
        <v>8</v>
      </c>
      <c r="L138" s="97">
        <f t="shared" ref="L138" si="676">IF(L137="Р",8,"")</f>
        <v>8</v>
      </c>
      <c r="M138" s="97">
        <f t="shared" ref="M138" si="677">IF(M137="Р",8,"")</f>
        <v>8</v>
      </c>
      <c r="N138" s="97" t="str">
        <f t="shared" ref="N138" si="678">IF(N137="Р",8,"")</f>
        <v/>
      </c>
      <c r="O138" s="97" t="str">
        <f t="shared" ref="O138" si="679">IF(O137="Р",8,"")</f>
        <v/>
      </c>
      <c r="P138" s="97">
        <f t="shared" ref="P138" si="680">IF(P137="Р",8,"")</f>
        <v>8</v>
      </c>
      <c r="Q138" s="97">
        <f t="shared" ref="Q138" si="681">IF(Q137="Р",8,"")</f>
        <v>8</v>
      </c>
      <c r="R138" s="97">
        <f t="shared" ref="R138" si="682">IF(R137="Р",8,"")</f>
        <v>8</v>
      </c>
      <c r="S138" s="97"/>
      <c r="T138" s="97"/>
      <c r="U138" s="97"/>
      <c r="V138" s="97"/>
      <c r="W138" s="97"/>
      <c r="X138" s="97"/>
      <c r="Y138" s="97"/>
      <c r="Z138" s="97"/>
      <c r="AA138" s="97"/>
      <c r="AB138" s="97"/>
      <c r="AC138" s="97"/>
      <c r="AD138" s="97"/>
      <c r="AE138" s="97"/>
      <c r="AF138" s="97"/>
      <c r="AG138" s="97"/>
      <c r="AH138" s="97"/>
      <c r="AI138" s="97"/>
      <c r="AJ138" s="98"/>
      <c r="AK138" s="321"/>
      <c r="AL138" s="279"/>
      <c r="AM138" s="305"/>
      <c r="AN138" s="308"/>
      <c r="AO138" s="311"/>
      <c r="AP138" s="311"/>
      <c r="AQ138" s="311"/>
      <c r="AR138" s="241"/>
      <c r="AS138" s="241"/>
      <c r="AT138" s="241"/>
      <c r="AU138" s="241"/>
      <c r="AV138" s="241"/>
      <c r="AW138" s="241"/>
      <c r="AX138" s="241"/>
      <c r="AY138" s="316"/>
      <c r="AZ138" s="316"/>
      <c r="BA138" s="319"/>
    </row>
    <row r="139" spans="1:53" ht="12.75" customHeight="1" x14ac:dyDescent="0.2">
      <c r="A139" s="293"/>
      <c r="B139" s="296"/>
      <c r="C139" s="299"/>
      <c r="D139" s="325"/>
      <c r="E139" s="146"/>
      <c r="F139" s="100" t="str">
        <f t="shared" ref="F139" si="683">IF(F140&gt;0,"НУ","")</f>
        <v/>
      </c>
      <c r="G139" s="101" t="str">
        <f t="shared" ref="G139" si="684">IF(G140&gt;0,"НУ","")</f>
        <v/>
      </c>
      <c r="H139" s="101" t="str">
        <f t="shared" ref="H139" si="685">IF(H140&gt;0,"НУ","")</f>
        <v/>
      </c>
      <c r="I139" s="101" t="str">
        <f t="shared" ref="I139" si="686">IF(I140&gt;0,"НУ","")</f>
        <v/>
      </c>
      <c r="J139" s="101" t="str">
        <f t="shared" ref="J139" si="687">IF(J140&gt;0,"НУ","")</f>
        <v/>
      </c>
      <c r="K139" s="101" t="str">
        <f t="shared" ref="K139" si="688">IF(K140&gt;0,"НУ","")</f>
        <v/>
      </c>
      <c r="L139" s="101" t="str">
        <f t="shared" ref="L139" si="689">IF(L140&gt;0,"НУ","")</f>
        <v/>
      </c>
      <c r="M139" s="101" t="str">
        <f t="shared" ref="M139" si="690">IF(M140&gt;0,"НУ","")</f>
        <v/>
      </c>
      <c r="N139" s="101" t="str">
        <f t="shared" ref="N139" si="691">IF(N140&gt;0,"НУ","")</f>
        <v/>
      </c>
      <c r="O139" s="101" t="str">
        <f t="shared" ref="O139" si="692">IF(O140&gt;0,"НУ","")</f>
        <v/>
      </c>
      <c r="P139" s="101" t="str">
        <f t="shared" ref="P139" si="693">IF(P140&gt;0,"НУ","")</f>
        <v/>
      </c>
      <c r="Q139" s="101" t="str">
        <f t="shared" ref="Q139" si="694">IF(Q140&gt;0,"НУ","")</f>
        <v/>
      </c>
      <c r="R139" s="101" t="str">
        <f t="shared" ref="R139" si="695">IF(R140&gt;0,"НУ","")</f>
        <v/>
      </c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101" t="str">
        <f t="shared" si="290"/>
        <v/>
      </c>
      <c r="AI139" s="101" t="str">
        <f t="shared" si="290"/>
        <v/>
      </c>
      <c r="AJ139" s="130" t="str">
        <f t="shared" si="290"/>
        <v/>
      </c>
      <c r="AK139" s="321"/>
      <c r="AL139" s="279"/>
      <c r="AM139" s="305"/>
      <c r="AN139" s="308"/>
      <c r="AO139" s="311"/>
      <c r="AP139" s="311"/>
      <c r="AQ139" s="311"/>
      <c r="AR139" s="241"/>
      <c r="AS139" s="241"/>
      <c r="AT139" s="241"/>
      <c r="AU139" s="241"/>
      <c r="AV139" s="241"/>
      <c r="AW139" s="241"/>
      <c r="AX139" s="241"/>
      <c r="AY139" s="316"/>
      <c r="AZ139" s="316"/>
      <c r="BA139" s="319"/>
    </row>
    <row r="140" spans="1:53" ht="13.5" customHeight="1" thickBot="1" x14ac:dyDescent="0.25">
      <c r="A140" s="294"/>
      <c r="B140" s="297"/>
      <c r="C140" s="300"/>
      <c r="D140" s="326"/>
      <c r="E140" s="147"/>
      <c r="F140" s="105"/>
      <c r="G140" s="106"/>
      <c r="H140" s="106"/>
      <c r="I140" s="106"/>
      <c r="J140" s="106"/>
      <c r="K140" s="106"/>
      <c r="L140" s="106"/>
      <c r="M140" s="106"/>
      <c r="N140" s="106"/>
      <c r="O140" s="106"/>
      <c r="P140" s="106"/>
      <c r="Q140" s="106"/>
      <c r="R140" s="106"/>
      <c r="S140" s="106"/>
      <c r="T140" s="106"/>
      <c r="U140" s="106"/>
      <c r="V140" s="106"/>
      <c r="W140" s="106"/>
      <c r="X140" s="106"/>
      <c r="Y140" s="106"/>
      <c r="Z140" s="106"/>
      <c r="AA140" s="106"/>
      <c r="AB140" s="106"/>
      <c r="AC140" s="106"/>
      <c r="AD140" s="106"/>
      <c r="AE140" s="106"/>
      <c r="AF140" s="106"/>
      <c r="AG140" s="106"/>
      <c r="AH140" s="106"/>
      <c r="AI140" s="106"/>
      <c r="AJ140" s="107"/>
      <c r="AK140" s="322"/>
      <c r="AL140" s="280"/>
      <c r="AM140" s="306"/>
      <c r="AN140" s="309"/>
      <c r="AO140" s="312"/>
      <c r="AP140" s="312"/>
      <c r="AQ140" s="312"/>
      <c r="AR140" s="242"/>
      <c r="AS140" s="242"/>
      <c r="AT140" s="242"/>
      <c r="AU140" s="242"/>
      <c r="AV140" s="242"/>
      <c r="AW140" s="242"/>
      <c r="AX140" s="242"/>
      <c r="AY140" s="317"/>
      <c r="AZ140" s="317"/>
      <c r="BA140" s="320"/>
    </row>
    <row r="141" spans="1:53" ht="12.75" customHeight="1" x14ac:dyDescent="0.2">
      <c r="A141" s="292">
        <v>34</v>
      </c>
      <c r="B141" s="295" t="str">
        <f>IFERROR(VLOOKUP($C141,Списки!$A$1:$C$4003,2,0),"")</f>
        <v/>
      </c>
      <c r="C141" s="323"/>
      <c r="D141" s="324" t="str">
        <f>IFERROR(VLOOKUP($C141,Списки!$A$1:$C$4003,3,0),"")</f>
        <v/>
      </c>
      <c r="E141" s="145"/>
      <c r="F141" s="92" t="str">
        <f>VLOOKUP(F$7,Графік!$M$5:$P$35,3,0)</f>
        <v>Р</v>
      </c>
      <c r="G141" s="124" t="str">
        <f>VLOOKUP(G$7,Графік!$M$5:$P$35,3,0)</f>
        <v>ВВ</v>
      </c>
      <c r="H141" s="124" t="str">
        <f>VLOOKUP(H$7,Графік!$M$5:$P$35,3,0)</f>
        <v>ВВ</v>
      </c>
      <c r="I141" s="124" t="str">
        <f>VLOOKUP(I$7,Графік!$M$5:$P$35,3,0)</f>
        <v>Р</v>
      </c>
      <c r="J141" s="124" t="str">
        <f>VLOOKUP(J$7,Графік!$M$5:$P$35,3,0)</f>
        <v>Р</v>
      </c>
      <c r="K141" s="124" t="str">
        <f>VLOOKUP(K$7,Графік!$M$5:$P$35,3,0)</f>
        <v>Р</v>
      </c>
      <c r="L141" s="124" t="str">
        <f>VLOOKUP(L$7,Графік!$M$5:$P$35,3,0)</f>
        <v>Р</v>
      </c>
      <c r="M141" s="124" t="str">
        <f>VLOOKUP(M$7,Графік!$M$5:$P$35,3,0)</f>
        <v>Р</v>
      </c>
      <c r="N141" s="124" t="str">
        <f>VLOOKUP(N$7,Графік!$M$5:$P$35,3,0)</f>
        <v>ВВ</v>
      </c>
      <c r="O141" s="124" t="str">
        <f>VLOOKUP(O$7,Графік!$M$5:$P$35,3,0)</f>
        <v>ВВ</v>
      </c>
      <c r="P141" s="124" t="str">
        <f>VLOOKUP(P$7,Графік!$M$5:$P$35,3,0)</f>
        <v>Р</v>
      </c>
      <c r="Q141" s="124" t="str">
        <f>VLOOKUP(Q$7,Графік!$M$5:$P$35,3,0)</f>
        <v>Р</v>
      </c>
      <c r="R141" s="124" t="str">
        <f>VLOOKUP(R$7,Графік!$M$5:$P$35,3,0)</f>
        <v>Р</v>
      </c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4"/>
      <c r="AI141" s="124"/>
      <c r="AJ141" s="125"/>
      <c r="AK141" s="321">
        <f ca="1">SUMIF($F141:$AJ144,"Р",$F142:$AJ142)</f>
        <v>72</v>
      </c>
      <c r="AL141" s="279">
        <f ca="1">SUMIF($F143:$AJ144,"НУ",$F144:$AJ144)</f>
        <v>0</v>
      </c>
      <c r="AM141" s="305">
        <f ca="1">SUMIF(F141:AJ144,"РВ",F142:AJ142)</f>
        <v>0</v>
      </c>
      <c r="AN141" s="308">
        <f ca="1">AK141+AL141+AM141</f>
        <v>72</v>
      </c>
      <c r="AO141" s="310">
        <f t="shared" ref="AO141" si="696">COUNTIF($F141:$AJ144,"=Р")</f>
        <v>9</v>
      </c>
      <c r="AP141" s="311">
        <f>COUNTIF($F141:$AJ144,"=ВВ")</f>
        <v>4</v>
      </c>
      <c r="AQ141" s="311">
        <f>COUNTIF($F141:$AJ144,"=В")</f>
        <v>0</v>
      </c>
      <c r="AR141" s="241">
        <f>COUNTIF($F141:$AJ144,"=НА")</f>
        <v>0</v>
      </c>
      <c r="AS141" s="241">
        <f>COUNTIF(F141:AJ144,"=ТН")</f>
        <v>0</v>
      </c>
      <c r="AT141" s="241">
        <f>COUNTIF($F141:$AJ144,"=ВД")</f>
        <v>0</v>
      </c>
      <c r="AU141" s="241">
        <f>COUNTIF($F141:$AJ144,"=ВП")</f>
        <v>0</v>
      </c>
      <c r="AV141" s="241">
        <f>COUNTIF($F141:$AJ144,"=ДД")</f>
        <v>0</v>
      </c>
      <c r="AW141" s="241">
        <f>COUNTIF($F141:$AJ144,"=П")</f>
        <v>0</v>
      </c>
      <c r="AX141" s="241">
        <f>COUNTIF($F141:$AJ144,"=ПР")</f>
        <v>0</v>
      </c>
      <c r="AY141" s="316">
        <f>COUNTIF($F141:$AJ144,"=І")</f>
        <v>0</v>
      </c>
      <c r="AZ141" s="316">
        <f>COUNTIF($F141:$AJ144,"=НЗ")</f>
        <v>0</v>
      </c>
      <c r="BA141" s="318" t="str">
        <f>IF(C141&gt;1,Графік!$P$36,"")</f>
        <v/>
      </c>
    </row>
    <row r="142" spans="1:53" ht="12.75" customHeight="1" x14ac:dyDescent="0.2">
      <c r="A142" s="293"/>
      <c r="B142" s="296"/>
      <c r="C142" s="299"/>
      <c r="D142" s="325"/>
      <c r="E142" s="146"/>
      <c r="F142" s="96">
        <f t="shared" ref="F142" si="697">IF(F141="Р",8,"")</f>
        <v>8</v>
      </c>
      <c r="G142" s="97" t="str">
        <f t="shared" ref="G142" si="698">IF(G141="Р",8,"")</f>
        <v/>
      </c>
      <c r="H142" s="97" t="str">
        <f t="shared" ref="H142" si="699">IF(H141="Р",8,"")</f>
        <v/>
      </c>
      <c r="I142" s="97">
        <f t="shared" ref="I142" si="700">IF(I141="Р",8,"")</f>
        <v>8</v>
      </c>
      <c r="J142" s="97">
        <f t="shared" ref="J142" si="701">IF(J141="Р",8,"")</f>
        <v>8</v>
      </c>
      <c r="K142" s="97">
        <f t="shared" ref="K142" si="702">IF(K141="Р",8,"")</f>
        <v>8</v>
      </c>
      <c r="L142" s="97">
        <f t="shared" ref="L142" si="703">IF(L141="Р",8,"")</f>
        <v>8</v>
      </c>
      <c r="M142" s="97">
        <f t="shared" ref="M142" si="704">IF(M141="Р",8,"")</f>
        <v>8</v>
      </c>
      <c r="N142" s="97" t="str">
        <f t="shared" ref="N142" si="705">IF(N141="Р",8,"")</f>
        <v/>
      </c>
      <c r="O142" s="97" t="str">
        <f t="shared" ref="O142" si="706">IF(O141="Р",8,"")</f>
        <v/>
      </c>
      <c r="P142" s="97">
        <f t="shared" ref="P142" si="707">IF(P141="Р",8,"")</f>
        <v>8</v>
      </c>
      <c r="Q142" s="97">
        <f t="shared" ref="Q142" si="708">IF(Q141="Р",8,"")</f>
        <v>8</v>
      </c>
      <c r="R142" s="97">
        <f t="shared" ref="R142" si="709">IF(R141="Р",8,"")</f>
        <v>8</v>
      </c>
      <c r="S142" s="97"/>
      <c r="T142" s="97"/>
      <c r="U142" s="97"/>
      <c r="V142" s="97"/>
      <c r="W142" s="97"/>
      <c r="X142" s="97"/>
      <c r="Y142" s="97"/>
      <c r="Z142" s="97"/>
      <c r="AA142" s="97"/>
      <c r="AB142" s="97"/>
      <c r="AC142" s="97"/>
      <c r="AD142" s="97"/>
      <c r="AE142" s="97"/>
      <c r="AF142" s="97"/>
      <c r="AG142" s="97"/>
      <c r="AH142" s="97"/>
      <c r="AI142" s="97"/>
      <c r="AJ142" s="98"/>
      <c r="AK142" s="321"/>
      <c r="AL142" s="279"/>
      <c r="AM142" s="305"/>
      <c r="AN142" s="308"/>
      <c r="AO142" s="311"/>
      <c r="AP142" s="311"/>
      <c r="AQ142" s="311"/>
      <c r="AR142" s="241"/>
      <c r="AS142" s="241"/>
      <c r="AT142" s="241"/>
      <c r="AU142" s="241"/>
      <c r="AV142" s="241"/>
      <c r="AW142" s="241"/>
      <c r="AX142" s="241"/>
      <c r="AY142" s="316"/>
      <c r="AZ142" s="316"/>
      <c r="BA142" s="319"/>
    </row>
    <row r="143" spans="1:53" ht="12.75" customHeight="1" x14ac:dyDescent="0.2">
      <c r="A143" s="293"/>
      <c r="B143" s="296"/>
      <c r="C143" s="299"/>
      <c r="D143" s="325"/>
      <c r="E143" s="146"/>
      <c r="F143" s="100" t="str">
        <f t="shared" ref="F143" si="710">IF(F144&gt;0,"НУ","")</f>
        <v/>
      </c>
      <c r="G143" s="101" t="str">
        <f t="shared" ref="G143" si="711">IF(G144&gt;0,"НУ","")</f>
        <v/>
      </c>
      <c r="H143" s="101" t="str">
        <f t="shared" ref="H143" si="712">IF(H144&gt;0,"НУ","")</f>
        <v/>
      </c>
      <c r="I143" s="101" t="str">
        <f t="shared" ref="I143" si="713">IF(I144&gt;0,"НУ","")</f>
        <v/>
      </c>
      <c r="J143" s="101" t="str">
        <f t="shared" ref="J143" si="714">IF(J144&gt;0,"НУ","")</f>
        <v/>
      </c>
      <c r="K143" s="101" t="str">
        <f t="shared" ref="K143" si="715">IF(K144&gt;0,"НУ","")</f>
        <v/>
      </c>
      <c r="L143" s="101" t="str">
        <f t="shared" ref="L143" si="716">IF(L144&gt;0,"НУ","")</f>
        <v/>
      </c>
      <c r="M143" s="101" t="str">
        <f t="shared" ref="M143" si="717">IF(M144&gt;0,"НУ","")</f>
        <v/>
      </c>
      <c r="N143" s="101" t="str">
        <f t="shared" ref="N143" si="718">IF(N144&gt;0,"НУ","")</f>
        <v/>
      </c>
      <c r="O143" s="101" t="str">
        <f t="shared" ref="O143" si="719">IF(O144&gt;0,"НУ","")</f>
        <v/>
      </c>
      <c r="P143" s="101" t="str">
        <f t="shared" ref="P143" si="720">IF(P144&gt;0,"НУ","")</f>
        <v/>
      </c>
      <c r="Q143" s="101" t="str">
        <f t="shared" ref="Q143" si="721">IF(Q144&gt;0,"НУ","")</f>
        <v/>
      </c>
      <c r="R143" s="101" t="str">
        <f t="shared" ref="R143" si="722">IF(R144&gt;0,"НУ","")</f>
        <v/>
      </c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 t="str">
        <f t="shared" ref="AH143:AJ203" si="723">IF(AH144&gt;0,"НУ","")</f>
        <v/>
      </c>
      <c r="AI143" s="101" t="str">
        <f t="shared" si="723"/>
        <v/>
      </c>
      <c r="AJ143" s="130" t="str">
        <f t="shared" si="723"/>
        <v/>
      </c>
      <c r="AK143" s="321"/>
      <c r="AL143" s="279"/>
      <c r="AM143" s="305"/>
      <c r="AN143" s="308"/>
      <c r="AO143" s="311"/>
      <c r="AP143" s="311"/>
      <c r="AQ143" s="311"/>
      <c r="AR143" s="241"/>
      <c r="AS143" s="241"/>
      <c r="AT143" s="241"/>
      <c r="AU143" s="241"/>
      <c r="AV143" s="241"/>
      <c r="AW143" s="241"/>
      <c r="AX143" s="241"/>
      <c r="AY143" s="316"/>
      <c r="AZ143" s="316"/>
      <c r="BA143" s="319"/>
    </row>
    <row r="144" spans="1:53" ht="13.5" customHeight="1" thickBot="1" x14ac:dyDescent="0.25">
      <c r="A144" s="294"/>
      <c r="B144" s="297"/>
      <c r="C144" s="300"/>
      <c r="D144" s="326"/>
      <c r="E144" s="147"/>
      <c r="F144" s="105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06"/>
      <c r="Z144" s="106"/>
      <c r="AA144" s="106"/>
      <c r="AB144" s="106"/>
      <c r="AC144" s="106"/>
      <c r="AD144" s="106"/>
      <c r="AE144" s="106"/>
      <c r="AF144" s="106"/>
      <c r="AG144" s="106"/>
      <c r="AH144" s="106"/>
      <c r="AI144" s="106"/>
      <c r="AJ144" s="107"/>
      <c r="AK144" s="322"/>
      <c r="AL144" s="280"/>
      <c r="AM144" s="306"/>
      <c r="AN144" s="309"/>
      <c r="AO144" s="312"/>
      <c r="AP144" s="312"/>
      <c r="AQ144" s="312"/>
      <c r="AR144" s="242"/>
      <c r="AS144" s="242"/>
      <c r="AT144" s="242"/>
      <c r="AU144" s="242"/>
      <c r="AV144" s="242"/>
      <c r="AW144" s="242"/>
      <c r="AX144" s="242"/>
      <c r="AY144" s="317"/>
      <c r="AZ144" s="317"/>
      <c r="BA144" s="320"/>
    </row>
    <row r="145" spans="1:53" ht="12.75" customHeight="1" x14ac:dyDescent="0.2">
      <c r="A145" s="292">
        <v>35</v>
      </c>
      <c r="B145" s="295" t="str">
        <f>IFERROR(VLOOKUP($C145,Списки!$A$1:$C$4003,2,0),"")</f>
        <v/>
      </c>
      <c r="C145" s="323"/>
      <c r="D145" s="324" t="str">
        <f>IFERROR(VLOOKUP($C145,Списки!$A$1:$C$4003,3,0),"")</f>
        <v/>
      </c>
      <c r="E145" s="145"/>
      <c r="F145" s="92" t="str">
        <f>VLOOKUP(F$7,Графік!$M$5:$P$35,3,0)</f>
        <v>Р</v>
      </c>
      <c r="G145" s="124" t="str">
        <f>VLOOKUP(G$7,Графік!$M$5:$P$35,3,0)</f>
        <v>ВВ</v>
      </c>
      <c r="H145" s="124" t="str">
        <f>VLOOKUP(H$7,Графік!$M$5:$P$35,3,0)</f>
        <v>ВВ</v>
      </c>
      <c r="I145" s="124" t="str">
        <f>VLOOKUP(I$7,Графік!$M$5:$P$35,3,0)</f>
        <v>Р</v>
      </c>
      <c r="J145" s="124" t="str">
        <f>VLOOKUP(J$7,Графік!$M$5:$P$35,3,0)</f>
        <v>Р</v>
      </c>
      <c r="K145" s="124" t="str">
        <f>VLOOKUP(K$7,Графік!$M$5:$P$35,3,0)</f>
        <v>Р</v>
      </c>
      <c r="L145" s="124" t="str">
        <f>VLOOKUP(L$7,Графік!$M$5:$P$35,3,0)</f>
        <v>Р</v>
      </c>
      <c r="M145" s="124" t="str">
        <f>VLOOKUP(M$7,Графік!$M$5:$P$35,3,0)</f>
        <v>Р</v>
      </c>
      <c r="N145" s="124" t="str">
        <f>VLOOKUP(N$7,Графік!$M$5:$P$35,3,0)</f>
        <v>ВВ</v>
      </c>
      <c r="O145" s="124" t="str">
        <f>VLOOKUP(O$7,Графік!$M$5:$P$35,3,0)</f>
        <v>ВВ</v>
      </c>
      <c r="P145" s="124" t="str">
        <f>VLOOKUP(P$7,Графік!$M$5:$P$35,3,0)</f>
        <v>Р</v>
      </c>
      <c r="Q145" s="124" t="str">
        <f>VLOOKUP(Q$7,Графік!$M$5:$P$35,3,0)</f>
        <v>Р</v>
      </c>
      <c r="R145" s="124" t="str">
        <f>VLOOKUP(R$7,Графік!$M$5:$P$35,3,0)</f>
        <v>Р</v>
      </c>
      <c r="S145" s="124"/>
      <c r="T145" s="124"/>
      <c r="U145" s="124"/>
      <c r="V145" s="124"/>
      <c r="W145" s="124"/>
      <c r="X145" s="124"/>
      <c r="Y145" s="124"/>
      <c r="Z145" s="124"/>
      <c r="AA145" s="124"/>
      <c r="AB145" s="124"/>
      <c r="AC145" s="124"/>
      <c r="AD145" s="124"/>
      <c r="AE145" s="124"/>
      <c r="AF145" s="124"/>
      <c r="AG145" s="124"/>
      <c r="AH145" s="124"/>
      <c r="AI145" s="124"/>
      <c r="AJ145" s="125"/>
      <c r="AK145" s="321">
        <f ca="1">SUMIF($F145:$AJ148,"Р",$F146:$AJ146)</f>
        <v>72</v>
      </c>
      <c r="AL145" s="279">
        <f ca="1">SUMIF($F147:$AJ148,"НУ",$F148:$AJ148)</f>
        <v>0</v>
      </c>
      <c r="AM145" s="305">
        <f ca="1">SUMIF(F145:AJ148,"РВ",F146:AJ146)</f>
        <v>0</v>
      </c>
      <c r="AN145" s="308">
        <f ca="1">AK145+AL145+AM145</f>
        <v>72</v>
      </c>
      <c r="AO145" s="310">
        <f t="shared" ref="AO145" si="724">COUNTIF($F145:$AJ148,"=Р")</f>
        <v>9</v>
      </c>
      <c r="AP145" s="311">
        <f>COUNTIF($F145:$AJ148,"=ВВ")</f>
        <v>4</v>
      </c>
      <c r="AQ145" s="311">
        <f>COUNTIF($F145:$AJ148,"=В")</f>
        <v>0</v>
      </c>
      <c r="AR145" s="241">
        <f>COUNTIF($F145:$AJ148,"=НА")</f>
        <v>0</v>
      </c>
      <c r="AS145" s="241">
        <f>COUNTIF(F145:AJ148,"=ТН")</f>
        <v>0</v>
      </c>
      <c r="AT145" s="241">
        <f>COUNTIF($F145:$AJ148,"=ВД")</f>
        <v>0</v>
      </c>
      <c r="AU145" s="241">
        <f>COUNTIF($F145:$AJ148,"=ВП")</f>
        <v>0</v>
      </c>
      <c r="AV145" s="241">
        <f>COUNTIF($F145:$AJ148,"=ДД")</f>
        <v>0</v>
      </c>
      <c r="AW145" s="241">
        <f>COUNTIF($F145:$AJ148,"=П")</f>
        <v>0</v>
      </c>
      <c r="AX145" s="241">
        <f>COUNTIF($F145:$AJ148,"=ПР")</f>
        <v>0</v>
      </c>
      <c r="AY145" s="316">
        <f>COUNTIF($F145:$AJ148,"=І")</f>
        <v>0</v>
      </c>
      <c r="AZ145" s="316">
        <f>COUNTIF($F145:$AJ148,"=НЗ")</f>
        <v>0</v>
      </c>
      <c r="BA145" s="318" t="str">
        <f>IF(C145&gt;1,Графік!$P$36,"")</f>
        <v/>
      </c>
    </row>
    <row r="146" spans="1:53" ht="12.75" customHeight="1" x14ac:dyDescent="0.2">
      <c r="A146" s="293"/>
      <c r="B146" s="296"/>
      <c r="C146" s="299"/>
      <c r="D146" s="325"/>
      <c r="E146" s="146"/>
      <c r="F146" s="96">
        <f t="shared" ref="F146" si="725">IF(F145="Р",8,"")</f>
        <v>8</v>
      </c>
      <c r="G146" s="97" t="str">
        <f t="shared" ref="G146" si="726">IF(G145="Р",8,"")</f>
        <v/>
      </c>
      <c r="H146" s="97" t="str">
        <f t="shared" ref="H146" si="727">IF(H145="Р",8,"")</f>
        <v/>
      </c>
      <c r="I146" s="97">
        <f t="shared" ref="I146" si="728">IF(I145="Р",8,"")</f>
        <v>8</v>
      </c>
      <c r="J146" s="97">
        <f t="shared" ref="J146" si="729">IF(J145="Р",8,"")</f>
        <v>8</v>
      </c>
      <c r="K146" s="97">
        <f t="shared" ref="K146" si="730">IF(K145="Р",8,"")</f>
        <v>8</v>
      </c>
      <c r="L146" s="97">
        <f t="shared" ref="L146" si="731">IF(L145="Р",8,"")</f>
        <v>8</v>
      </c>
      <c r="M146" s="97">
        <f t="shared" ref="M146" si="732">IF(M145="Р",8,"")</f>
        <v>8</v>
      </c>
      <c r="N146" s="97" t="str">
        <f t="shared" ref="N146" si="733">IF(N145="Р",8,"")</f>
        <v/>
      </c>
      <c r="O146" s="97" t="str">
        <f t="shared" ref="O146" si="734">IF(O145="Р",8,"")</f>
        <v/>
      </c>
      <c r="P146" s="97">
        <f t="shared" ref="P146" si="735">IF(P145="Р",8,"")</f>
        <v>8</v>
      </c>
      <c r="Q146" s="97">
        <f t="shared" ref="Q146" si="736">IF(Q145="Р",8,"")</f>
        <v>8</v>
      </c>
      <c r="R146" s="97">
        <f t="shared" ref="R146" si="737">IF(R145="Р",8,"")</f>
        <v>8</v>
      </c>
      <c r="S146" s="97"/>
      <c r="T146" s="97"/>
      <c r="U146" s="97"/>
      <c r="V146" s="97"/>
      <c r="W146" s="97"/>
      <c r="X146" s="97"/>
      <c r="Y146" s="97"/>
      <c r="Z146" s="97"/>
      <c r="AA146" s="97"/>
      <c r="AB146" s="97"/>
      <c r="AC146" s="97"/>
      <c r="AD146" s="97"/>
      <c r="AE146" s="97"/>
      <c r="AF146" s="97"/>
      <c r="AG146" s="97"/>
      <c r="AH146" s="97"/>
      <c r="AI146" s="97"/>
      <c r="AJ146" s="98"/>
      <c r="AK146" s="321"/>
      <c r="AL146" s="279"/>
      <c r="AM146" s="305"/>
      <c r="AN146" s="308"/>
      <c r="AO146" s="311"/>
      <c r="AP146" s="311"/>
      <c r="AQ146" s="311"/>
      <c r="AR146" s="241"/>
      <c r="AS146" s="241"/>
      <c r="AT146" s="241"/>
      <c r="AU146" s="241"/>
      <c r="AV146" s="241"/>
      <c r="AW146" s="241"/>
      <c r="AX146" s="241"/>
      <c r="AY146" s="316"/>
      <c r="AZ146" s="316"/>
      <c r="BA146" s="319"/>
    </row>
    <row r="147" spans="1:53" ht="12.75" customHeight="1" x14ac:dyDescent="0.2">
      <c r="A147" s="293"/>
      <c r="B147" s="296"/>
      <c r="C147" s="299"/>
      <c r="D147" s="325"/>
      <c r="E147" s="146"/>
      <c r="F147" s="100" t="str">
        <f t="shared" ref="F147" si="738">IF(F148&gt;0,"НУ","")</f>
        <v/>
      </c>
      <c r="G147" s="101" t="str">
        <f t="shared" ref="G147" si="739">IF(G148&gt;0,"НУ","")</f>
        <v/>
      </c>
      <c r="H147" s="101" t="str">
        <f t="shared" ref="H147" si="740">IF(H148&gt;0,"НУ","")</f>
        <v/>
      </c>
      <c r="I147" s="101" t="str">
        <f t="shared" ref="I147" si="741">IF(I148&gt;0,"НУ","")</f>
        <v/>
      </c>
      <c r="J147" s="101" t="str">
        <f t="shared" ref="J147" si="742">IF(J148&gt;0,"НУ","")</f>
        <v/>
      </c>
      <c r="K147" s="101" t="str">
        <f t="shared" ref="K147" si="743">IF(K148&gt;0,"НУ","")</f>
        <v/>
      </c>
      <c r="L147" s="101" t="str">
        <f t="shared" ref="L147" si="744">IF(L148&gt;0,"НУ","")</f>
        <v/>
      </c>
      <c r="M147" s="101" t="str">
        <f t="shared" ref="M147" si="745">IF(M148&gt;0,"НУ","")</f>
        <v/>
      </c>
      <c r="N147" s="101" t="str">
        <f t="shared" ref="N147" si="746">IF(N148&gt;0,"НУ","")</f>
        <v/>
      </c>
      <c r="O147" s="101" t="str">
        <f t="shared" ref="O147" si="747">IF(O148&gt;0,"НУ","")</f>
        <v/>
      </c>
      <c r="P147" s="101" t="str">
        <f t="shared" ref="P147" si="748">IF(P148&gt;0,"НУ","")</f>
        <v/>
      </c>
      <c r="Q147" s="101" t="str">
        <f t="shared" ref="Q147" si="749">IF(Q148&gt;0,"НУ","")</f>
        <v/>
      </c>
      <c r="R147" s="101" t="str">
        <f t="shared" ref="R147" si="750">IF(R148&gt;0,"НУ","")</f>
        <v/>
      </c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 t="str">
        <f t="shared" si="723"/>
        <v/>
      </c>
      <c r="AI147" s="101" t="str">
        <f t="shared" si="723"/>
        <v/>
      </c>
      <c r="AJ147" s="130" t="str">
        <f t="shared" si="723"/>
        <v/>
      </c>
      <c r="AK147" s="321"/>
      <c r="AL147" s="279"/>
      <c r="AM147" s="305"/>
      <c r="AN147" s="308"/>
      <c r="AO147" s="311"/>
      <c r="AP147" s="311"/>
      <c r="AQ147" s="311"/>
      <c r="AR147" s="241"/>
      <c r="AS147" s="241"/>
      <c r="AT147" s="241"/>
      <c r="AU147" s="241"/>
      <c r="AV147" s="241"/>
      <c r="AW147" s="241"/>
      <c r="AX147" s="241"/>
      <c r="AY147" s="316"/>
      <c r="AZ147" s="316"/>
      <c r="BA147" s="319"/>
    </row>
    <row r="148" spans="1:53" ht="13.5" customHeight="1" thickBot="1" x14ac:dyDescent="0.25">
      <c r="A148" s="294"/>
      <c r="B148" s="297"/>
      <c r="C148" s="300"/>
      <c r="D148" s="326"/>
      <c r="E148" s="147"/>
      <c r="F148" s="105"/>
      <c r="G148" s="106"/>
      <c r="H148" s="106"/>
      <c r="I148" s="106"/>
      <c r="J148" s="106"/>
      <c r="K148" s="106"/>
      <c r="L148" s="106"/>
      <c r="M148" s="106"/>
      <c r="N148" s="106"/>
      <c r="O148" s="106"/>
      <c r="P148" s="106"/>
      <c r="Q148" s="106"/>
      <c r="R148" s="106"/>
      <c r="S148" s="106"/>
      <c r="T148" s="106"/>
      <c r="U148" s="106"/>
      <c r="V148" s="106"/>
      <c r="W148" s="106"/>
      <c r="X148" s="106"/>
      <c r="Y148" s="106"/>
      <c r="Z148" s="106"/>
      <c r="AA148" s="106"/>
      <c r="AB148" s="106"/>
      <c r="AC148" s="106"/>
      <c r="AD148" s="106"/>
      <c r="AE148" s="106"/>
      <c r="AF148" s="106"/>
      <c r="AG148" s="106"/>
      <c r="AH148" s="106"/>
      <c r="AI148" s="106"/>
      <c r="AJ148" s="107"/>
      <c r="AK148" s="322"/>
      <c r="AL148" s="280"/>
      <c r="AM148" s="306"/>
      <c r="AN148" s="309"/>
      <c r="AO148" s="312"/>
      <c r="AP148" s="312"/>
      <c r="AQ148" s="312"/>
      <c r="AR148" s="242"/>
      <c r="AS148" s="242"/>
      <c r="AT148" s="242"/>
      <c r="AU148" s="242"/>
      <c r="AV148" s="242"/>
      <c r="AW148" s="242"/>
      <c r="AX148" s="242"/>
      <c r="AY148" s="317"/>
      <c r="AZ148" s="317"/>
      <c r="BA148" s="320"/>
    </row>
    <row r="149" spans="1:53" ht="12.75" customHeight="1" x14ac:dyDescent="0.2">
      <c r="A149" s="292">
        <v>36</v>
      </c>
      <c r="B149" s="295" t="str">
        <f>IFERROR(VLOOKUP($C149,Списки!$A$1:$C$4003,2,0),"")</f>
        <v/>
      </c>
      <c r="C149" s="323"/>
      <c r="D149" s="324" t="str">
        <f>IFERROR(VLOOKUP($C149,Списки!$A$1:$C$4003,3,0),"")</f>
        <v/>
      </c>
      <c r="E149" s="145"/>
      <c r="F149" s="92" t="str">
        <f>VLOOKUP(F$7,Графік!$M$5:$P$35,3,0)</f>
        <v>Р</v>
      </c>
      <c r="G149" s="124" t="str">
        <f>VLOOKUP(G$7,Графік!$M$5:$P$35,3,0)</f>
        <v>ВВ</v>
      </c>
      <c r="H149" s="124" t="str">
        <f>VLOOKUP(H$7,Графік!$M$5:$P$35,3,0)</f>
        <v>ВВ</v>
      </c>
      <c r="I149" s="124" t="str">
        <f>VLOOKUP(I$7,Графік!$M$5:$P$35,3,0)</f>
        <v>Р</v>
      </c>
      <c r="J149" s="124" t="str">
        <f>VLOOKUP(J$7,Графік!$M$5:$P$35,3,0)</f>
        <v>Р</v>
      </c>
      <c r="K149" s="124" t="str">
        <f>VLOOKUP(K$7,Графік!$M$5:$P$35,3,0)</f>
        <v>Р</v>
      </c>
      <c r="L149" s="124" t="str">
        <f>VLOOKUP(L$7,Графік!$M$5:$P$35,3,0)</f>
        <v>Р</v>
      </c>
      <c r="M149" s="124" t="str">
        <f>VLOOKUP(M$7,Графік!$M$5:$P$35,3,0)</f>
        <v>Р</v>
      </c>
      <c r="N149" s="124" t="str">
        <f>VLOOKUP(N$7,Графік!$M$5:$P$35,3,0)</f>
        <v>ВВ</v>
      </c>
      <c r="O149" s="124" t="str">
        <f>VLOOKUP(O$7,Графік!$M$5:$P$35,3,0)</f>
        <v>ВВ</v>
      </c>
      <c r="P149" s="124" t="str">
        <f>VLOOKUP(P$7,Графік!$M$5:$P$35,3,0)</f>
        <v>Р</v>
      </c>
      <c r="Q149" s="124" t="str">
        <f>VLOOKUP(Q$7,Графік!$M$5:$P$35,3,0)</f>
        <v>Р</v>
      </c>
      <c r="R149" s="124" t="str">
        <f>VLOOKUP(R$7,Графік!$M$5:$P$35,3,0)</f>
        <v>Р</v>
      </c>
      <c r="S149" s="124"/>
      <c r="T149" s="124"/>
      <c r="U149" s="124"/>
      <c r="V149" s="124"/>
      <c r="W149" s="124"/>
      <c r="X149" s="124"/>
      <c r="Y149" s="124"/>
      <c r="Z149" s="124"/>
      <c r="AA149" s="124"/>
      <c r="AB149" s="124"/>
      <c r="AC149" s="124"/>
      <c r="AD149" s="124"/>
      <c r="AE149" s="124"/>
      <c r="AF149" s="124"/>
      <c r="AG149" s="124"/>
      <c r="AH149" s="124"/>
      <c r="AI149" s="124"/>
      <c r="AJ149" s="125"/>
      <c r="AK149" s="321">
        <f ca="1">SUMIF($F149:$AJ152,"Р",$F150:$AJ150)</f>
        <v>72</v>
      </c>
      <c r="AL149" s="279">
        <f ca="1">SUMIF($F151:$AJ152,"НУ",$F152:$AJ152)</f>
        <v>0</v>
      </c>
      <c r="AM149" s="305">
        <f ca="1">SUMIF(F149:AJ152,"РВ",F150:AJ150)</f>
        <v>0</v>
      </c>
      <c r="AN149" s="308">
        <f ca="1">AK149+AL149+AM149</f>
        <v>72</v>
      </c>
      <c r="AO149" s="310">
        <f t="shared" ref="AO149" si="751">COUNTIF($F149:$AJ152,"=Р")</f>
        <v>9</v>
      </c>
      <c r="AP149" s="311">
        <f>COUNTIF($F149:$AJ152,"=ВВ")</f>
        <v>4</v>
      </c>
      <c r="AQ149" s="311">
        <f>COUNTIF($F149:$AJ152,"=В")</f>
        <v>0</v>
      </c>
      <c r="AR149" s="241">
        <f>COUNTIF($F149:$AJ152,"=НА")</f>
        <v>0</v>
      </c>
      <c r="AS149" s="241">
        <f>COUNTIF(F149:AJ152,"=ТН")</f>
        <v>0</v>
      </c>
      <c r="AT149" s="241">
        <f>COUNTIF($F149:$AJ152,"=ВД")</f>
        <v>0</v>
      </c>
      <c r="AU149" s="241">
        <f>COUNTIF($F149:$AJ152,"=ВП")</f>
        <v>0</v>
      </c>
      <c r="AV149" s="241">
        <f>COUNTIF($F149:$AJ152,"=ДД")</f>
        <v>0</v>
      </c>
      <c r="AW149" s="241">
        <f>COUNTIF($F149:$AJ152,"=П")</f>
        <v>0</v>
      </c>
      <c r="AX149" s="241">
        <f>COUNTIF($F149:$AJ152,"=ПР")</f>
        <v>0</v>
      </c>
      <c r="AY149" s="316">
        <f>COUNTIF($F149:$AJ152,"=І")</f>
        <v>0</v>
      </c>
      <c r="AZ149" s="316">
        <f>COUNTIF($F149:$AJ152,"=НЗ")</f>
        <v>0</v>
      </c>
      <c r="BA149" s="318" t="str">
        <f>IF(C149&gt;1,Графік!$P$36,"")</f>
        <v/>
      </c>
    </row>
    <row r="150" spans="1:53" ht="12.75" customHeight="1" x14ac:dyDescent="0.2">
      <c r="A150" s="293"/>
      <c r="B150" s="296"/>
      <c r="C150" s="299"/>
      <c r="D150" s="325"/>
      <c r="E150" s="146"/>
      <c r="F150" s="96">
        <f t="shared" ref="F150" si="752">IF(F149="Р",8,"")</f>
        <v>8</v>
      </c>
      <c r="G150" s="97" t="str">
        <f t="shared" ref="G150" si="753">IF(G149="Р",8,"")</f>
        <v/>
      </c>
      <c r="H150" s="97" t="str">
        <f t="shared" ref="H150" si="754">IF(H149="Р",8,"")</f>
        <v/>
      </c>
      <c r="I150" s="97">
        <f t="shared" ref="I150" si="755">IF(I149="Р",8,"")</f>
        <v>8</v>
      </c>
      <c r="J150" s="97">
        <f t="shared" ref="J150" si="756">IF(J149="Р",8,"")</f>
        <v>8</v>
      </c>
      <c r="K150" s="97">
        <f t="shared" ref="K150" si="757">IF(K149="Р",8,"")</f>
        <v>8</v>
      </c>
      <c r="L150" s="97">
        <f t="shared" ref="L150" si="758">IF(L149="Р",8,"")</f>
        <v>8</v>
      </c>
      <c r="M150" s="97">
        <f t="shared" ref="M150" si="759">IF(M149="Р",8,"")</f>
        <v>8</v>
      </c>
      <c r="N150" s="97" t="str">
        <f t="shared" ref="N150" si="760">IF(N149="Р",8,"")</f>
        <v/>
      </c>
      <c r="O150" s="97" t="str">
        <f t="shared" ref="O150" si="761">IF(O149="Р",8,"")</f>
        <v/>
      </c>
      <c r="P150" s="97">
        <f t="shared" ref="P150" si="762">IF(P149="Р",8,"")</f>
        <v>8</v>
      </c>
      <c r="Q150" s="97">
        <f t="shared" ref="Q150" si="763">IF(Q149="Р",8,"")</f>
        <v>8</v>
      </c>
      <c r="R150" s="97">
        <f t="shared" ref="R150" si="764">IF(R149="Р",8,"")</f>
        <v>8</v>
      </c>
      <c r="S150" s="97"/>
      <c r="T150" s="97"/>
      <c r="U150" s="97"/>
      <c r="V150" s="97"/>
      <c r="W150" s="97"/>
      <c r="X150" s="97"/>
      <c r="Y150" s="97"/>
      <c r="Z150" s="97"/>
      <c r="AA150" s="97"/>
      <c r="AB150" s="97"/>
      <c r="AC150" s="97"/>
      <c r="AD150" s="97"/>
      <c r="AE150" s="97"/>
      <c r="AF150" s="97"/>
      <c r="AG150" s="97"/>
      <c r="AH150" s="97"/>
      <c r="AI150" s="97"/>
      <c r="AJ150" s="98"/>
      <c r="AK150" s="321"/>
      <c r="AL150" s="279"/>
      <c r="AM150" s="305"/>
      <c r="AN150" s="308"/>
      <c r="AO150" s="311"/>
      <c r="AP150" s="311"/>
      <c r="AQ150" s="311"/>
      <c r="AR150" s="241"/>
      <c r="AS150" s="241"/>
      <c r="AT150" s="241"/>
      <c r="AU150" s="241"/>
      <c r="AV150" s="241"/>
      <c r="AW150" s="241"/>
      <c r="AX150" s="241"/>
      <c r="AY150" s="316"/>
      <c r="AZ150" s="316"/>
      <c r="BA150" s="319"/>
    </row>
    <row r="151" spans="1:53" ht="12.75" customHeight="1" x14ac:dyDescent="0.2">
      <c r="A151" s="293"/>
      <c r="B151" s="296"/>
      <c r="C151" s="299"/>
      <c r="D151" s="325"/>
      <c r="E151" s="146"/>
      <c r="F151" s="100" t="str">
        <f t="shared" ref="F151" si="765">IF(F152&gt;0,"НУ","")</f>
        <v/>
      </c>
      <c r="G151" s="101" t="str">
        <f t="shared" ref="G151" si="766">IF(G152&gt;0,"НУ","")</f>
        <v/>
      </c>
      <c r="H151" s="101" t="str">
        <f t="shared" ref="H151" si="767">IF(H152&gt;0,"НУ","")</f>
        <v/>
      </c>
      <c r="I151" s="101" t="str">
        <f t="shared" ref="I151" si="768">IF(I152&gt;0,"НУ","")</f>
        <v/>
      </c>
      <c r="J151" s="101" t="str">
        <f t="shared" ref="J151" si="769">IF(J152&gt;0,"НУ","")</f>
        <v/>
      </c>
      <c r="K151" s="101" t="str">
        <f t="shared" ref="K151" si="770">IF(K152&gt;0,"НУ","")</f>
        <v/>
      </c>
      <c r="L151" s="101" t="str">
        <f t="shared" ref="L151" si="771">IF(L152&gt;0,"НУ","")</f>
        <v/>
      </c>
      <c r="M151" s="101" t="str">
        <f t="shared" ref="M151" si="772">IF(M152&gt;0,"НУ","")</f>
        <v/>
      </c>
      <c r="N151" s="101" t="str">
        <f t="shared" ref="N151" si="773">IF(N152&gt;0,"НУ","")</f>
        <v/>
      </c>
      <c r="O151" s="101" t="str">
        <f t="shared" ref="O151" si="774">IF(O152&gt;0,"НУ","")</f>
        <v/>
      </c>
      <c r="P151" s="101" t="str">
        <f t="shared" ref="P151" si="775">IF(P152&gt;0,"НУ","")</f>
        <v/>
      </c>
      <c r="Q151" s="101" t="str">
        <f t="shared" ref="Q151" si="776">IF(Q152&gt;0,"НУ","")</f>
        <v/>
      </c>
      <c r="R151" s="101" t="str">
        <f t="shared" ref="R151" si="777">IF(R152&gt;0,"НУ","")</f>
        <v/>
      </c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101" t="str">
        <f t="shared" si="723"/>
        <v/>
      </c>
      <c r="AI151" s="101" t="str">
        <f t="shared" si="723"/>
        <v/>
      </c>
      <c r="AJ151" s="130" t="str">
        <f t="shared" si="723"/>
        <v/>
      </c>
      <c r="AK151" s="321"/>
      <c r="AL151" s="279"/>
      <c r="AM151" s="305"/>
      <c r="AN151" s="308"/>
      <c r="AO151" s="311"/>
      <c r="AP151" s="311"/>
      <c r="AQ151" s="311"/>
      <c r="AR151" s="241"/>
      <c r="AS151" s="241"/>
      <c r="AT151" s="241"/>
      <c r="AU151" s="241"/>
      <c r="AV151" s="241"/>
      <c r="AW151" s="241"/>
      <c r="AX151" s="241"/>
      <c r="AY151" s="316"/>
      <c r="AZ151" s="316"/>
      <c r="BA151" s="319"/>
    </row>
    <row r="152" spans="1:53" ht="13.5" customHeight="1" thickBot="1" x14ac:dyDescent="0.25">
      <c r="A152" s="294"/>
      <c r="B152" s="297"/>
      <c r="C152" s="300"/>
      <c r="D152" s="326"/>
      <c r="E152" s="147"/>
      <c r="F152" s="105"/>
      <c r="G152" s="106"/>
      <c r="H152" s="106"/>
      <c r="I152" s="106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  <c r="AA152" s="106"/>
      <c r="AB152" s="106"/>
      <c r="AC152" s="106"/>
      <c r="AD152" s="106"/>
      <c r="AE152" s="106"/>
      <c r="AF152" s="106"/>
      <c r="AG152" s="106"/>
      <c r="AH152" s="106"/>
      <c r="AI152" s="106"/>
      <c r="AJ152" s="107"/>
      <c r="AK152" s="322"/>
      <c r="AL152" s="280"/>
      <c r="AM152" s="306"/>
      <c r="AN152" s="309"/>
      <c r="AO152" s="312"/>
      <c r="AP152" s="312"/>
      <c r="AQ152" s="312"/>
      <c r="AR152" s="242"/>
      <c r="AS152" s="242"/>
      <c r="AT152" s="242"/>
      <c r="AU152" s="242"/>
      <c r="AV152" s="242"/>
      <c r="AW152" s="242"/>
      <c r="AX152" s="242"/>
      <c r="AY152" s="317"/>
      <c r="AZ152" s="317"/>
      <c r="BA152" s="320"/>
    </row>
    <row r="153" spans="1:53" ht="12.75" customHeight="1" x14ac:dyDescent="0.2">
      <c r="A153" s="292">
        <v>37</v>
      </c>
      <c r="B153" s="295" t="str">
        <f>IFERROR(VLOOKUP($C153,Списки!$A$1:$C$4003,2,0),"")</f>
        <v/>
      </c>
      <c r="C153" s="323"/>
      <c r="D153" s="324" t="str">
        <f>IFERROR(VLOOKUP($C153,Списки!$A$1:$C$4003,3,0),"")</f>
        <v/>
      </c>
      <c r="E153" s="145"/>
      <c r="F153" s="92" t="str">
        <f>VLOOKUP(F$7,Графік!$M$5:$P$35,3,0)</f>
        <v>Р</v>
      </c>
      <c r="G153" s="124" t="str">
        <f>VLOOKUP(G$7,Графік!$M$5:$P$35,3,0)</f>
        <v>ВВ</v>
      </c>
      <c r="H153" s="124" t="str">
        <f>VLOOKUP(H$7,Графік!$M$5:$P$35,3,0)</f>
        <v>ВВ</v>
      </c>
      <c r="I153" s="124" t="str">
        <f>VLOOKUP(I$7,Графік!$M$5:$P$35,3,0)</f>
        <v>Р</v>
      </c>
      <c r="J153" s="124" t="str">
        <f>VLOOKUP(J$7,Графік!$M$5:$P$35,3,0)</f>
        <v>Р</v>
      </c>
      <c r="K153" s="124" t="str">
        <f>VLOOKUP(K$7,Графік!$M$5:$P$35,3,0)</f>
        <v>Р</v>
      </c>
      <c r="L153" s="124" t="str">
        <f>VLOOKUP(L$7,Графік!$M$5:$P$35,3,0)</f>
        <v>Р</v>
      </c>
      <c r="M153" s="124" t="str">
        <f>VLOOKUP(M$7,Графік!$M$5:$P$35,3,0)</f>
        <v>Р</v>
      </c>
      <c r="N153" s="124" t="str">
        <f>VLOOKUP(N$7,Графік!$M$5:$P$35,3,0)</f>
        <v>ВВ</v>
      </c>
      <c r="O153" s="124" t="str">
        <f>VLOOKUP(O$7,Графік!$M$5:$P$35,3,0)</f>
        <v>ВВ</v>
      </c>
      <c r="P153" s="124" t="str">
        <f>VLOOKUP(P$7,Графік!$M$5:$P$35,3,0)</f>
        <v>Р</v>
      </c>
      <c r="Q153" s="124" t="str">
        <f>VLOOKUP(Q$7,Графік!$M$5:$P$35,3,0)</f>
        <v>Р</v>
      </c>
      <c r="R153" s="124" t="str">
        <f>VLOOKUP(R$7,Графік!$M$5:$P$35,3,0)</f>
        <v>Р</v>
      </c>
      <c r="S153" s="124"/>
      <c r="T153" s="124"/>
      <c r="U153" s="124"/>
      <c r="V153" s="124"/>
      <c r="W153" s="124"/>
      <c r="X153" s="124"/>
      <c r="Y153" s="124"/>
      <c r="Z153" s="124"/>
      <c r="AA153" s="124"/>
      <c r="AB153" s="124"/>
      <c r="AC153" s="124"/>
      <c r="AD153" s="124"/>
      <c r="AE153" s="124"/>
      <c r="AF153" s="124"/>
      <c r="AG153" s="124"/>
      <c r="AH153" s="124"/>
      <c r="AI153" s="124"/>
      <c r="AJ153" s="125"/>
      <c r="AK153" s="321">
        <f ca="1">SUMIF($F153:$AJ156,"Р",$F154:$AJ154)</f>
        <v>72</v>
      </c>
      <c r="AL153" s="279">
        <f ca="1">SUMIF($F155:$AJ156,"НУ",$F156:$AJ156)</f>
        <v>0</v>
      </c>
      <c r="AM153" s="305">
        <f ca="1">SUMIF(F153:AJ156,"РВ",F154:AJ154)</f>
        <v>0</v>
      </c>
      <c r="AN153" s="308">
        <f ca="1">AK153+AL153+AM153</f>
        <v>72</v>
      </c>
      <c r="AO153" s="310">
        <f t="shared" ref="AO153" si="778">COUNTIF($F153:$AJ156,"=Р")</f>
        <v>9</v>
      </c>
      <c r="AP153" s="311">
        <f>COUNTIF($F153:$AJ156,"=ВВ")</f>
        <v>4</v>
      </c>
      <c r="AQ153" s="311">
        <f>COUNTIF($F153:$AJ156,"=В")</f>
        <v>0</v>
      </c>
      <c r="AR153" s="241">
        <f>COUNTIF($F153:$AJ156,"=НА")</f>
        <v>0</v>
      </c>
      <c r="AS153" s="241">
        <f>COUNTIF(F153:AJ156,"=ТН")</f>
        <v>0</v>
      </c>
      <c r="AT153" s="241">
        <f>COUNTIF($F153:$AJ156,"=ВД")</f>
        <v>0</v>
      </c>
      <c r="AU153" s="241">
        <f>COUNTIF($F153:$AJ156,"=ВП")</f>
        <v>0</v>
      </c>
      <c r="AV153" s="241">
        <f>COUNTIF($F153:$AJ156,"=ДД")</f>
        <v>0</v>
      </c>
      <c r="AW153" s="241">
        <f>COUNTIF($F153:$AJ156,"=П")</f>
        <v>0</v>
      </c>
      <c r="AX153" s="241">
        <f>COUNTIF($F153:$AJ156,"=ПР")</f>
        <v>0</v>
      </c>
      <c r="AY153" s="316">
        <f>COUNTIF($F153:$AJ156,"=І")</f>
        <v>0</v>
      </c>
      <c r="AZ153" s="316">
        <f>COUNTIF($F153:$AJ156,"=НЗ")</f>
        <v>0</v>
      </c>
      <c r="BA153" s="318" t="str">
        <f>IF(C153&gt;1,Графік!$P$36,"")</f>
        <v/>
      </c>
    </row>
    <row r="154" spans="1:53" ht="12.75" customHeight="1" x14ac:dyDescent="0.2">
      <c r="A154" s="293"/>
      <c r="B154" s="296"/>
      <c r="C154" s="299"/>
      <c r="D154" s="325"/>
      <c r="E154" s="146"/>
      <c r="F154" s="96">
        <f t="shared" ref="F154" si="779">IF(F153="Р",8,"")</f>
        <v>8</v>
      </c>
      <c r="G154" s="97" t="str">
        <f t="shared" ref="G154" si="780">IF(G153="Р",8,"")</f>
        <v/>
      </c>
      <c r="H154" s="97" t="str">
        <f t="shared" ref="H154" si="781">IF(H153="Р",8,"")</f>
        <v/>
      </c>
      <c r="I154" s="97">
        <f t="shared" ref="I154" si="782">IF(I153="Р",8,"")</f>
        <v>8</v>
      </c>
      <c r="J154" s="97">
        <f t="shared" ref="J154" si="783">IF(J153="Р",8,"")</f>
        <v>8</v>
      </c>
      <c r="K154" s="97">
        <f t="shared" ref="K154" si="784">IF(K153="Р",8,"")</f>
        <v>8</v>
      </c>
      <c r="L154" s="97">
        <f t="shared" ref="L154" si="785">IF(L153="Р",8,"")</f>
        <v>8</v>
      </c>
      <c r="M154" s="97">
        <f t="shared" ref="M154" si="786">IF(M153="Р",8,"")</f>
        <v>8</v>
      </c>
      <c r="N154" s="97" t="str">
        <f t="shared" ref="N154" si="787">IF(N153="Р",8,"")</f>
        <v/>
      </c>
      <c r="O154" s="97" t="str">
        <f t="shared" ref="O154" si="788">IF(O153="Р",8,"")</f>
        <v/>
      </c>
      <c r="P154" s="97">
        <f t="shared" ref="P154" si="789">IF(P153="Р",8,"")</f>
        <v>8</v>
      </c>
      <c r="Q154" s="97">
        <f t="shared" ref="Q154" si="790">IF(Q153="Р",8,"")</f>
        <v>8</v>
      </c>
      <c r="R154" s="97">
        <f t="shared" ref="R154" si="791">IF(R153="Р",8,"")</f>
        <v>8</v>
      </c>
      <c r="S154" s="97"/>
      <c r="T154" s="97"/>
      <c r="U154" s="97"/>
      <c r="V154" s="97"/>
      <c r="W154" s="97"/>
      <c r="X154" s="97"/>
      <c r="Y154" s="97"/>
      <c r="Z154" s="97"/>
      <c r="AA154" s="97"/>
      <c r="AB154" s="97"/>
      <c r="AC154" s="97"/>
      <c r="AD154" s="97"/>
      <c r="AE154" s="97"/>
      <c r="AF154" s="97"/>
      <c r="AG154" s="97"/>
      <c r="AH154" s="97"/>
      <c r="AI154" s="97"/>
      <c r="AJ154" s="98"/>
      <c r="AK154" s="321"/>
      <c r="AL154" s="279"/>
      <c r="AM154" s="305"/>
      <c r="AN154" s="308"/>
      <c r="AO154" s="311"/>
      <c r="AP154" s="311"/>
      <c r="AQ154" s="311"/>
      <c r="AR154" s="241"/>
      <c r="AS154" s="241"/>
      <c r="AT154" s="241"/>
      <c r="AU154" s="241"/>
      <c r="AV154" s="241"/>
      <c r="AW154" s="241"/>
      <c r="AX154" s="241"/>
      <c r="AY154" s="316"/>
      <c r="AZ154" s="316"/>
      <c r="BA154" s="319"/>
    </row>
    <row r="155" spans="1:53" ht="12.75" customHeight="1" x14ac:dyDescent="0.2">
      <c r="A155" s="293"/>
      <c r="B155" s="296"/>
      <c r="C155" s="299"/>
      <c r="D155" s="325"/>
      <c r="E155" s="146"/>
      <c r="F155" s="100" t="str">
        <f t="shared" ref="F155" si="792">IF(F156&gt;0,"НУ","")</f>
        <v/>
      </c>
      <c r="G155" s="101" t="str">
        <f t="shared" ref="G155" si="793">IF(G156&gt;0,"НУ","")</f>
        <v/>
      </c>
      <c r="H155" s="101" t="str">
        <f t="shared" ref="H155" si="794">IF(H156&gt;0,"НУ","")</f>
        <v/>
      </c>
      <c r="I155" s="101" t="str">
        <f t="shared" ref="I155" si="795">IF(I156&gt;0,"НУ","")</f>
        <v/>
      </c>
      <c r="J155" s="101" t="str">
        <f t="shared" ref="J155" si="796">IF(J156&gt;0,"НУ","")</f>
        <v/>
      </c>
      <c r="K155" s="101" t="str">
        <f t="shared" ref="K155" si="797">IF(K156&gt;0,"НУ","")</f>
        <v/>
      </c>
      <c r="L155" s="101" t="str">
        <f t="shared" ref="L155" si="798">IF(L156&gt;0,"НУ","")</f>
        <v/>
      </c>
      <c r="M155" s="101" t="str">
        <f t="shared" ref="M155" si="799">IF(M156&gt;0,"НУ","")</f>
        <v/>
      </c>
      <c r="N155" s="101" t="str">
        <f t="shared" ref="N155" si="800">IF(N156&gt;0,"НУ","")</f>
        <v/>
      </c>
      <c r="O155" s="101" t="str">
        <f t="shared" ref="O155" si="801">IF(O156&gt;0,"НУ","")</f>
        <v/>
      </c>
      <c r="P155" s="101" t="str">
        <f t="shared" ref="P155" si="802">IF(P156&gt;0,"НУ","")</f>
        <v/>
      </c>
      <c r="Q155" s="101" t="str">
        <f t="shared" ref="Q155" si="803">IF(Q156&gt;0,"НУ","")</f>
        <v/>
      </c>
      <c r="R155" s="101" t="str">
        <f t="shared" ref="R155" si="804">IF(R156&gt;0,"НУ","")</f>
        <v/>
      </c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  <c r="AH155" s="101" t="str">
        <f t="shared" si="723"/>
        <v/>
      </c>
      <c r="AI155" s="101" t="str">
        <f t="shared" si="723"/>
        <v/>
      </c>
      <c r="AJ155" s="130" t="str">
        <f t="shared" si="723"/>
        <v/>
      </c>
      <c r="AK155" s="321"/>
      <c r="AL155" s="279"/>
      <c r="AM155" s="305"/>
      <c r="AN155" s="308"/>
      <c r="AO155" s="311"/>
      <c r="AP155" s="311"/>
      <c r="AQ155" s="311"/>
      <c r="AR155" s="241"/>
      <c r="AS155" s="241"/>
      <c r="AT155" s="241"/>
      <c r="AU155" s="241"/>
      <c r="AV155" s="241"/>
      <c r="AW155" s="241"/>
      <c r="AX155" s="241"/>
      <c r="AY155" s="316"/>
      <c r="AZ155" s="316"/>
      <c r="BA155" s="319"/>
    </row>
    <row r="156" spans="1:53" ht="13.5" customHeight="1" thickBot="1" x14ac:dyDescent="0.25">
      <c r="A156" s="294"/>
      <c r="B156" s="297"/>
      <c r="C156" s="300"/>
      <c r="D156" s="326"/>
      <c r="E156" s="147"/>
      <c r="F156" s="105"/>
      <c r="G156" s="106"/>
      <c r="H156" s="106"/>
      <c r="I156" s="106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  <c r="AA156" s="106"/>
      <c r="AB156" s="106"/>
      <c r="AC156" s="106"/>
      <c r="AD156" s="106"/>
      <c r="AE156" s="106"/>
      <c r="AF156" s="106"/>
      <c r="AG156" s="106"/>
      <c r="AH156" s="106"/>
      <c r="AI156" s="106"/>
      <c r="AJ156" s="107"/>
      <c r="AK156" s="322"/>
      <c r="AL156" s="280"/>
      <c r="AM156" s="306"/>
      <c r="AN156" s="309"/>
      <c r="AO156" s="312"/>
      <c r="AP156" s="312"/>
      <c r="AQ156" s="312"/>
      <c r="AR156" s="242"/>
      <c r="AS156" s="242"/>
      <c r="AT156" s="242"/>
      <c r="AU156" s="242"/>
      <c r="AV156" s="242"/>
      <c r="AW156" s="242"/>
      <c r="AX156" s="242"/>
      <c r="AY156" s="317"/>
      <c r="AZ156" s="317"/>
      <c r="BA156" s="320"/>
    </row>
    <row r="157" spans="1:53" ht="12.75" customHeight="1" x14ac:dyDescent="0.2">
      <c r="A157" s="292">
        <v>38</v>
      </c>
      <c r="B157" s="295" t="str">
        <f>IFERROR(VLOOKUP($C157,Списки!$A$1:$C$4003,2,0),"")</f>
        <v/>
      </c>
      <c r="C157" s="323"/>
      <c r="D157" s="324" t="str">
        <f>IFERROR(VLOOKUP($C157,Списки!$A$1:$C$4003,3,0),"")</f>
        <v/>
      </c>
      <c r="E157" s="145"/>
      <c r="F157" s="92" t="str">
        <f>VLOOKUP(F$7,Графік!$M$5:$P$35,3,0)</f>
        <v>Р</v>
      </c>
      <c r="G157" s="124" t="str">
        <f>VLOOKUP(G$7,Графік!$M$5:$P$35,3,0)</f>
        <v>ВВ</v>
      </c>
      <c r="H157" s="124" t="str">
        <f>VLOOKUP(H$7,Графік!$M$5:$P$35,3,0)</f>
        <v>ВВ</v>
      </c>
      <c r="I157" s="124" t="str">
        <f>VLOOKUP(I$7,Графік!$M$5:$P$35,3,0)</f>
        <v>Р</v>
      </c>
      <c r="J157" s="124" t="str">
        <f>VLOOKUP(J$7,Графік!$M$5:$P$35,3,0)</f>
        <v>Р</v>
      </c>
      <c r="K157" s="124" t="str">
        <f>VLOOKUP(K$7,Графік!$M$5:$P$35,3,0)</f>
        <v>Р</v>
      </c>
      <c r="L157" s="124" t="str">
        <f>VLOOKUP(L$7,Графік!$M$5:$P$35,3,0)</f>
        <v>Р</v>
      </c>
      <c r="M157" s="124" t="str">
        <f>VLOOKUP(M$7,Графік!$M$5:$P$35,3,0)</f>
        <v>Р</v>
      </c>
      <c r="N157" s="124" t="str">
        <f>VLOOKUP(N$7,Графік!$M$5:$P$35,3,0)</f>
        <v>ВВ</v>
      </c>
      <c r="O157" s="124" t="str">
        <f>VLOOKUP(O$7,Графік!$M$5:$P$35,3,0)</f>
        <v>ВВ</v>
      </c>
      <c r="P157" s="124" t="str">
        <f>VLOOKUP(P$7,Графік!$M$5:$P$35,3,0)</f>
        <v>Р</v>
      </c>
      <c r="Q157" s="124" t="str">
        <f>VLOOKUP(Q$7,Графік!$M$5:$P$35,3,0)</f>
        <v>Р</v>
      </c>
      <c r="R157" s="124" t="str">
        <f>VLOOKUP(R$7,Графік!$M$5:$P$35,3,0)</f>
        <v>Р</v>
      </c>
      <c r="S157" s="124"/>
      <c r="T157" s="124"/>
      <c r="U157" s="124"/>
      <c r="V157" s="124"/>
      <c r="W157" s="124"/>
      <c r="X157" s="124"/>
      <c r="Y157" s="124"/>
      <c r="Z157" s="124"/>
      <c r="AA157" s="124"/>
      <c r="AB157" s="124"/>
      <c r="AC157" s="124"/>
      <c r="AD157" s="124"/>
      <c r="AE157" s="124"/>
      <c r="AF157" s="124"/>
      <c r="AG157" s="124"/>
      <c r="AH157" s="124"/>
      <c r="AI157" s="124"/>
      <c r="AJ157" s="125"/>
      <c r="AK157" s="321">
        <f ca="1">SUMIF($F157:$AJ160,"Р",$F158:$AJ158)</f>
        <v>72</v>
      </c>
      <c r="AL157" s="279">
        <f ca="1">SUMIF($F159:$AJ160,"НУ",$F160:$AJ160)</f>
        <v>0</v>
      </c>
      <c r="AM157" s="305">
        <f ca="1">SUMIF(F157:AJ160,"РВ",F158:AJ158)</f>
        <v>0</v>
      </c>
      <c r="AN157" s="308">
        <f ca="1">AK157+AL157+AM157</f>
        <v>72</v>
      </c>
      <c r="AO157" s="310">
        <f t="shared" ref="AO157" si="805">COUNTIF($F157:$AJ160,"=Р")</f>
        <v>9</v>
      </c>
      <c r="AP157" s="311">
        <f>COUNTIF($F157:$AJ160,"=ВВ")</f>
        <v>4</v>
      </c>
      <c r="AQ157" s="311">
        <f>COUNTIF($F157:$AJ160,"=В")</f>
        <v>0</v>
      </c>
      <c r="AR157" s="241">
        <f>COUNTIF($F157:$AJ160,"=НА")</f>
        <v>0</v>
      </c>
      <c r="AS157" s="241">
        <f>COUNTIF(F157:AJ160,"=ТН")</f>
        <v>0</v>
      </c>
      <c r="AT157" s="241">
        <f>COUNTIF($F157:$AJ160,"=ВД")</f>
        <v>0</v>
      </c>
      <c r="AU157" s="241">
        <f>COUNTIF($F157:$AJ160,"=ВП")</f>
        <v>0</v>
      </c>
      <c r="AV157" s="241">
        <f>COUNTIF($F157:$AJ160,"=ДД")</f>
        <v>0</v>
      </c>
      <c r="AW157" s="241">
        <f>COUNTIF($F157:$AJ160,"=П")</f>
        <v>0</v>
      </c>
      <c r="AX157" s="241">
        <f>COUNTIF($F157:$AJ160,"=ПР")</f>
        <v>0</v>
      </c>
      <c r="AY157" s="316">
        <f>COUNTIF($F157:$AJ160,"=І")</f>
        <v>0</v>
      </c>
      <c r="AZ157" s="316">
        <f>COUNTIF($F157:$AJ160,"=НЗ")</f>
        <v>0</v>
      </c>
      <c r="BA157" s="318" t="str">
        <f>IF(C157&gt;1,Графік!$P$36,"")</f>
        <v/>
      </c>
    </row>
    <row r="158" spans="1:53" ht="12.75" customHeight="1" x14ac:dyDescent="0.2">
      <c r="A158" s="293"/>
      <c r="B158" s="296"/>
      <c r="C158" s="299"/>
      <c r="D158" s="325"/>
      <c r="E158" s="146"/>
      <c r="F158" s="96">
        <f t="shared" ref="F158" si="806">IF(F157="Р",8,"")</f>
        <v>8</v>
      </c>
      <c r="G158" s="97" t="str">
        <f t="shared" ref="G158" si="807">IF(G157="Р",8,"")</f>
        <v/>
      </c>
      <c r="H158" s="97" t="str">
        <f t="shared" ref="H158" si="808">IF(H157="Р",8,"")</f>
        <v/>
      </c>
      <c r="I158" s="97">
        <f t="shared" ref="I158" si="809">IF(I157="Р",8,"")</f>
        <v>8</v>
      </c>
      <c r="J158" s="97">
        <f t="shared" ref="J158" si="810">IF(J157="Р",8,"")</f>
        <v>8</v>
      </c>
      <c r="K158" s="97">
        <f t="shared" ref="K158" si="811">IF(K157="Р",8,"")</f>
        <v>8</v>
      </c>
      <c r="L158" s="97">
        <f t="shared" ref="L158" si="812">IF(L157="Р",8,"")</f>
        <v>8</v>
      </c>
      <c r="M158" s="97">
        <f t="shared" ref="M158" si="813">IF(M157="Р",8,"")</f>
        <v>8</v>
      </c>
      <c r="N158" s="97" t="str">
        <f t="shared" ref="N158" si="814">IF(N157="Р",8,"")</f>
        <v/>
      </c>
      <c r="O158" s="97" t="str">
        <f t="shared" ref="O158" si="815">IF(O157="Р",8,"")</f>
        <v/>
      </c>
      <c r="P158" s="97">
        <f t="shared" ref="P158" si="816">IF(P157="Р",8,"")</f>
        <v>8</v>
      </c>
      <c r="Q158" s="97">
        <f t="shared" ref="Q158" si="817">IF(Q157="Р",8,"")</f>
        <v>8</v>
      </c>
      <c r="R158" s="97">
        <f t="shared" ref="R158" si="818">IF(R157="Р",8,"")</f>
        <v>8</v>
      </c>
      <c r="S158" s="97"/>
      <c r="T158" s="97"/>
      <c r="U158" s="97"/>
      <c r="V158" s="97"/>
      <c r="W158" s="97"/>
      <c r="X158" s="97"/>
      <c r="Y158" s="97"/>
      <c r="Z158" s="97"/>
      <c r="AA158" s="97"/>
      <c r="AB158" s="97"/>
      <c r="AC158" s="97"/>
      <c r="AD158" s="97"/>
      <c r="AE158" s="97"/>
      <c r="AF158" s="97"/>
      <c r="AG158" s="97"/>
      <c r="AH158" s="97"/>
      <c r="AI158" s="97"/>
      <c r="AJ158" s="98"/>
      <c r="AK158" s="321"/>
      <c r="AL158" s="279"/>
      <c r="AM158" s="305"/>
      <c r="AN158" s="308"/>
      <c r="AO158" s="311"/>
      <c r="AP158" s="311"/>
      <c r="AQ158" s="311"/>
      <c r="AR158" s="241"/>
      <c r="AS158" s="241"/>
      <c r="AT158" s="241"/>
      <c r="AU158" s="241"/>
      <c r="AV158" s="241"/>
      <c r="AW158" s="241"/>
      <c r="AX158" s="241"/>
      <c r="AY158" s="316"/>
      <c r="AZ158" s="316"/>
      <c r="BA158" s="319"/>
    </row>
    <row r="159" spans="1:53" ht="12.75" customHeight="1" x14ac:dyDescent="0.2">
      <c r="A159" s="293"/>
      <c r="B159" s="296"/>
      <c r="C159" s="299"/>
      <c r="D159" s="325"/>
      <c r="E159" s="146"/>
      <c r="F159" s="100" t="str">
        <f t="shared" ref="F159" si="819">IF(F160&gt;0,"НУ","")</f>
        <v/>
      </c>
      <c r="G159" s="101" t="str">
        <f t="shared" ref="G159" si="820">IF(G160&gt;0,"НУ","")</f>
        <v/>
      </c>
      <c r="H159" s="101" t="str">
        <f t="shared" ref="H159" si="821">IF(H160&gt;0,"НУ","")</f>
        <v/>
      </c>
      <c r="I159" s="101" t="str">
        <f t="shared" ref="I159" si="822">IF(I160&gt;0,"НУ","")</f>
        <v/>
      </c>
      <c r="J159" s="101" t="str">
        <f t="shared" ref="J159" si="823">IF(J160&gt;0,"НУ","")</f>
        <v/>
      </c>
      <c r="K159" s="101" t="str">
        <f t="shared" ref="K159" si="824">IF(K160&gt;0,"НУ","")</f>
        <v/>
      </c>
      <c r="L159" s="101" t="str">
        <f t="shared" ref="L159" si="825">IF(L160&gt;0,"НУ","")</f>
        <v/>
      </c>
      <c r="M159" s="101" t="str">
        <f t="shared" ref="M159" si="826">IF(M160&gt;0,"НУ","")</f>
        <v/>
      </c>
      <c r="N159" s="101" t="str">
        <f t="shared" ref="N159" si="827">IF(N160&gt;0,"НУ","")</f>
        <v/>
      </c>
      <c r="O159" s="101" t="str">
        <f t="shared" ref="O159" si="828">IF(O160&gt;0,"НУ","")</f>
        <v/>
      </c>
      <c r="P159" s="101" t="str">
        <f t="shared" ref="P159" si="829">IF(P160&gt;0,"НУ","")</f>
        <v/>
      </c>
      <c r="Q159" s="101" t="str">
        <f t="shared" ref="Q159" si="830">IF(Q160&gt;0,"НУ","")</f>
        <v/>
      </c>
      <c r="R159" s="101" t="str">
        <f t="shared" ref="R159" si="831">IF(R160&gt;0,"НУ","")</f>
        <v/>
      </c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 t="str">
        <f t="shared" si="723"/>
        <v/>
      </c>
      <c r="AI159" s="101" t="str">
        <f t="shared" si="723"/>
        <v/>
      </c>
      <c r="AJ159" s="130" t="str">
        <f t="shared" si="723"/>
        <v/>
      </c>
      <c r="AK159" s="321"/>
      <c r="AL159" s="279"/>
      <c r="AM159" s="305"/>
      <c r="AN159" s="308"/>
      <c r="AO159" s="311"/>
      <c r="AP159" s="311"/>
      <c r="AQ159" s="311"/>
      <c r="AR159" s="241"/>
      <c r="AS159" s="241"/>
      <c r="AT159" s="241"/>
      <c r="AU159" s="241"/>
      <c r="AV159" s="241"/>
      <c r="AW159" s="241"/>
      <c r="AX159" s="241"/>
      <c r="AY159" s="316"/>
      <c r="AZ159" s="316"/>
      <c r="BA159" s="319"/>
    </row>
    <row r="160" spans="1:53" ht="13.5" customHeight="1" thickBot="1" x14ac:dyDescent="0.25">
      <c r="A160" s="294"/>
      <c r="B160" s="297"/>
      <c r="C160" s="300"/>
      <c r="D160" s="326"/>
      <c r="E160" s="147"/>
      <c r="F160" s="105"/>
      <c r="G160" s="106"/>
      <c r="H160" s="106"/>
      <c r="I160" s="106"/>
      <c r="J160" s="106"/>
      <c r="K160" s="106"/>
      <c r="L160" s="106"/>
      <c r="M160" s="106"/>
      <c r="N160" s="106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  <c r="AA160" s="106"/>
      <c r="AB160" s="106"/>
      <c r="AC160" s="106"/>
      <c r="AD160" s="106"/>
      <c r="AE160" s="106"/>
      <c r="AF160" s="106"/>
      <c r="AG160" s="106"/>
      <c r="AH160" s="106"/>
      <c r="AI160" s="106"/>
      <c r="AJ160" s="107"/>
      <c r="AK160" s="322"/>
      <c r="AL160" s="280"/>
      <c r="AM160" s="306"/>
      <c r="AN160" s="309"/>
      <c r="AO160" s="312"/>
      <c r="AP160" s="312"/>
      <c r="AQ160" s="312"/>
      <c r="AR160" s="242"/>
      <c r="AS160" s="242"/>
      <c r="AT160" s="242"/>
      <c r="AU160" s="242"/>
      <c r="AV160" s="242"/>
      <c r="AW160" s="242"/>
      <c r="AX160" s="242"/>
      <c r="AY160" s="317"/>
      <c r="AZ160" s="317"/>
      <c r="BA160" s="320"/>
    </row>
    <row r="161" spans="1:53" ht="12.75" customHeight="1" x14ac:dyDescent="0.2">
      <c r="A161" s="292">
        <v>39</v>
      </c>
      <c r="B161" s="295" t="str">
        <f>IFERROR(VLOOKUP($C161,Списки!$A$1:$C$4003,2,0),"")</f>
        <v/>
      </c>
      <c r="C161" s="323"/>
      <c r="D161" s="324" t="str">
        <f>IFERROR(VLOOKUP($C161,Списки!$A$1:$C$4003,3,0),"")</f>
        <v/>
      </c>
      <c r="E161" s="145"/>
      <c r="F161" s="92" t="str">
        <f>VLOOKUP(F$7,Графік!$M$5:$P$35,3,0)</f>
        <v>Р</v>
      </c>
      <c r="G161" s="124" t="str">
        <f>VLOOKUP(G$7,Графік!$M$5:$P$35,3,0)</f>
        <v>ВВ</v>
      </c>
      <c r="H161" s="124" t="str">
        <f>VLOOKUP(H$7,Графік!$M$5:$P$35,3,0)</f>
        <v>ВВ</v>
      </c>
      <c r="I161" s="124" t="str">
        <f>VLOOKUP(I$7,Графік!$M$5:$P$35,3,0)</f>
        <v>Р</v>
      </c>
      <c r="J161" s="124" t="str">
        <f>VLOOKUP(J$7,Графік!$M$5:$P$35,3,0)</f>
        <v>Р</v>
      </c>
      <c r="K161" s="124" t="str">
        <f>VLOOKUP(K$7,Графік!$M$5:$P$35,3,0)</f>
        <v>Р</v>
      </c>
      <c r="L161" s="124" t="str">
        <f>VLOOKUP(L$7,Графік!$M$5:$P$35,3,0)</f>
        <v>Р</v>
      </c>
      <c r="M161" s="124" t="str">
        <f>VLOOKUP(M$7,Графік!$M$5:$P$35,3,0)</f>
        <v>Р</v>
      </c>
      <c r="N161" s="124" t="str">
        <f>VLOOKUP(N$7,Графік!$M$5:$P$35,3,0)</f>
        <v>ВВ</v>
      </c>
      <c r="O161" s="124" t="str">
        <f>VLOOKUP(O$7,Графік!$M$5:$P$35,3,0)</f>
        <v>ВВ</v>
      </c>
      <c r="P161" s="124" t="str">
        <f>VLOOKUP(P$7,Графік!$M$5:$P$35,3,0)</f>
        <v>Р</v>
      </c>
      <c r="Q161" s="124" t="str">
        <f>VLOOKUP(Q$7,Графік!$M$5:$P$35,3,0)</f>
        <v>Р</v>
      </c>
      <c r="R161" s="124" t="str">
        <f>VLOOKUP(R$7,Графік!$M$5:$P$35,3,0)</f>
        <v>Р</v>
      </c>
      <c r="S161" s="124"/>
      <c r="T161" s="124"/>
      <c r="U161" s="124"/>
      <c r="V161" s="124"/>
      <c r="W161" s="124"/>
      <c r="X161" s="124"/>
      <c r="Y161" s="124"/>
      <c r="Z161" s="124"/>
      <c r="AA161" s="124"/>
      <c r="AB161" s="124"/>
      <c r="AC161" s="124"/>
      <c r="AD161" s="124"/>
      <c r="AE161" s="124"/>
      <c r="AF161" s="124"/>
      <c r="AG161" s="124"/>
      <c r="AH161" s="124"/>
      <c r="AI161" s="124"/>
      <c r="AJ161" s="125"/>
      <c r="AK161" s="321">
        <f ca="1">SUMIF($F161:$AJ164,"Р",$F162:$AJ162)</f>
        <v>72</v>
      </c>
      <c r="AL161" s="279">
        <f ca="1">SUMIF($F163:$AJ164,"НУ",$F164:$AJ164)</f>
        <v>0</v>
      </c>
      <c r="AM161" s="305">
        <f ca="1">SUMIF(F161:AJ164,"РВ",F162:AJ162)</f>
        <v>0</v>
      </c>
      <c r="AN161" s="308">
        <f ca="1">AK161+AL161+AM161</f>
        <v>72</v>
      </c>
      <c r="AO161" s="310">
        <f t="shared" ref="AO161" si="832">COUNTIF($F161:$AJ164,"=Р")</f>
        <v>9</v>
      </c>
      <c r="AP161" s="311">
        <f>COUNTIF($F161:$AJ164,"=ВВ")</f>
        <v>4</v>
      </c>
      <c r="AQ161" s="311">
        <f>COUNTIF($F161:$AJ164,"=В")</f>
        <v>0</v>
      </c>
      <c r="AR161" s="241">
        <f>COUNTIF($F161:$AJ164,"=НА")</f>
        <v>0</v>
      </c>
      <c r="AS161" s="241">
        <f>COUNTIF(F161:AJ164,"=ТН")</f>
        <v>0</v>
      </c>
      <c r="AT161" s="241">
        <f>COUNTIF($F161:$AJ164,"=ВД")</f>
        <v>0</v>
      </c>
      <c r="AU161" s="241">
        <f>COUNTIF($F161:$AJ164,"=ВП")</f>
        <v>0</v>
      </c>
      <c r="AV161" s="241">
        <f>COUNTIF($F161:$AJ164,"=ДД")</f>
        <v>0</v>
      </c>
      <c r="AW161" s="241">
        <f>COUNTIF($F161:$AJ164,"=П")</f>
        <v>0</v>
      </c>
      <c r="AX161" s="241">
        <f>COUNTIF($F161:$AJ164,"=ПР")</f>
        <v>0</v>
      </c>
      <c r="AY161" s="316">
        <f>COUNTIF($F161:$AJ164,"=І")</f>
        <v>0</v>
      </c>
      <c r="AZ161" s="316">
        <f>COUNTIF($F161:$AJ164,"=НЗ")</f>
        <v>0</v>
      </c>
      <c r="BA161" s="318" t="str">
        <f>IF(C161&gt;1,Графік!$P$36,"")</f>
        <v/>
      </c>
    </row>
    <row r="162" spans="1:53" ht="12.75" customHeight="1" x14ac:dyDescent="0.2">
      <c r="A162" s="293"/>
      <c r="B162" s="296"/>
      <c r="C162" s="299"/>
      <c r="D162" s="325"/>
      <c r="E162" s="146"/>
      <c r="F162" s="96">
        <f t="shared" ref="F162" si="833">IF(F161="Р",8,"")</f>
        <v>8</v>
      </c>
      <c r="G162" s="97" t="str">
        <f t="shared" ref="G162" si="834">IF(G161="Р",8,"")</f>
        <v/>
      </c>
      <c r="H162" s="97" t="str">
        <f t="shared" ref="H162" si="835">IF(H161="Р",8,"")</f>
        <v/>
      </c>
      <c r="I162" s="97">
        <f t="shared" ref="I162" si="836">IF(I161="Р",8,"")</f>
        <v>8</v>
      </c>
      <c r="J162" s="97">
        <f t="shared" ref="J162" si="837">IF(J161="Р",8,"")</f>
        <v>8</v>
      </c>
      <c r="K162" s="97">
        <f t="shared" ref="K162" si="838">IF(K161="Р",8,"")</f>
        <v>8</v>
      </c>
      <c r="L162" s="97">
        <f t="shared" ref="L162" si="839">IF(L161="Р",8,"")</f>
        <v>8</v>
      </c>
      <c r="M162" s="97">
        <f t="shared" ref="M162" si="840">IF(M161="Р",8,"")</f>
        <v>8</v>
      </c>
      <c r="N162" s="97" t="str">
        <f t="shared" ref="N162" si="841">IF(N161="Р",8,"")</f>
        <v/>
      </c>
      <c r="O162" s="97" t="str">
        <f t="shared" ref="O162" si="842">IF(O161="Р",8,"")</f>
        <v/>
      </c>
      <c r="P162" s="97">
        <f t="shared" ref="P162" si="843">IF(P161="Р",8,"")</f>
        <v>8</v>
      </c>
      <c r="Q162" s="97">
        <f t="shared" ref="Q162" si="844">IF(Q161="Р",8,"")</f>
        <v>8</v>
      </c>
      <c r="R162" s="97">
        <f t="shared" ref="R162" si="845">IF(R161="Р",8,"")</f>
        <v>8</v>
      </c>
      <c r="S162" s="97"/>
      <c r="T162" s="97"/>
      <c r="U162" s="97"/>
      <c r="V162" s="97"/>
      <c r="W162" s="97"/>
      <c r="X162" s="97"/>
      <c r="Y162" s="97"/>
      <c r="Z162" s="97"/>
      <c r="AA162" s="97"/>
      <c r="AB162" s="97"/>
      <c r="AC162" s="97"/>
      <c r="AD162" s="97"/>
      <c r="AE162" s="97"/>
      <c r="AF162" s="97"/>
      <c r="AG162" s="97"/>
      <c r="AH162" s="97"/>
      <c r="AI162" s="97"/>
      <c r="AJ162" s="98"/>
      <c r="AK162" s="321"/>
      <c r="AL162" s="279"/>
      <c r="AM162" s="305"/>
      <c r="AN162" s="308"/>
      <c r="AO162" s="311"/>
      <c r="AP162" s="311"/>
      <c r="AQ162" s="311"/>
      <c r="AR162" s="241"/>
      <c r="AS162" s="241"/>
      <c r="AT162" s="241"/>
      <c r="AU162" s="241"/>
      <c r="AV162" s="241"/>
      <c r="AW162" s="241"/>
      <c r="AX162" s="241"/>
      <c r="AY162" s="316"/>
      <c r="AZ162" s="316"/>
      <c r="BA162" s="319"/>
    </row>
    <row r="163" spans="1:53" ht="12.75" customHeight="1" x14ac:dyDescent="0.2">
      <c r="A163" s="293"/>
      <c r="B163" s="296"/>
      <c r="C163" s="299"/>
      <c r="D163" s="325"/>
      <c r="E163" s="146"/>
      <c r="F163" s="100" t="str">
        <f t="shared" ref="F163" si="846">IF(F164&gt;0,"НУ","")</f>
        <v/>
      </c>
      <c r="G163" s="101" t="str">
        <f t="shared" ref="G163" si="847">IF(G164&gt;0,"НУ","")</f>
        <v/>
      </c>
      <c r="H163" s="101" t="str">
        <f t="shared" ref="H163" si="848">IF(H164&gt;0,"НУ","")</f>
        <v/>
      </c>
      <c r="I163" s="101" t="str">
        <f t="shared" ref="I163" si="849">IF(I164&gt;0,"НУ","")</f>
        <v/>
      </c>
      <c r="J163" s="101" t="str">
        <f t="shared" ref="J163" si="850">IF(J164&gt;0,"НУ","")</f>
        <v/>
      </c>
      <c r="K163" s="101" t="str">
        <f t="shared" ref="K163" si="851">IF(K164&gt;0,"НУ","")</f>
        <v/>
      </c>
      <c r="L163" s="101" t="str">
        <f t="shared" ref="L163" si="852">IF(L164&gt;0,"НУ","")</f>
        <v/>
      </c>
      <c r="M163" s="101" t="str">
        <f t="shared" ref="M163" si="853">IF(M164&gt;0,"НУ","")</f>
        <v/>
      </c>
      <c r="N163" s="101" t="str">
        <f t="shared" ref="N163" si="854">IF(N164&gt;0,"НУ","")</f>
        <v/>
      </c>
      <c r="O163" s="101" t="str">
        <f t="shared" ref="O163" si="855">IF(O164&gt;0,"НУ","")</f>
        <v/>
      </c>
      <c r="P163" s="101" t="str">
        <f t="shared" ref="P163" si="856">IF(P164&gt;0,"НУ","")</f>
        <v/>
      </c>
      <c r="Q163" s="101" t="str">
        <f t="shared" ref="Q163" si="857">IF(Q164&gt;0,"НУ","")</f>
        <v/>
      </c>
      <c r="R163" s="101" t="str">
        <f t="shared" ref="R163" si="858">IF(R164&gt;0,"НУ","")</f>
        <v/>
      </c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 t="str">
        <f t="shared" si="723"/>
        <v/>
      </c>
      <c r="AI163" s="101" t="str">
        <f t="shared" si="723"/>
        <v/>
      </c>
      <c r="AJ163" s="130" t="str">
        <f t="shared" si="723"/>
        <v/>
      </c>
      <c r="AK163" s="321"/>
      <c r="AL163" s="279"/>
      <c r="AM163" s="305"/>
      <c r="AN163" s="308"/>
      <c r="AO163" s="311"/>
      <c r="AP163" s="311"/>
      <c r="AQ163" s="311"/>
      <c r="AR163" s="241"/>
      <c r="AS163" s="241"/>
      <c r="AT163" s="241"/>
      <c r="AU163" s="241"/>
      <c r="AV163" s="241"/>
      <c r="AW163" s="241"/>
      <c r="AX163" s="241"/>
      <c r="AY163" s="316"/>
      <c r="AZ163" s="316"/>
      <c r="BA163" s="319"/>
    </row>
    <row r="164" spans="1:53" ht="13.5" customHeight="1" thickBot="1" x14ac:dyDescent="0.25">
      <c r="A164" s="294"/>
      <c r="B164" s="297"/>
      <c r="C164" s="300"/>
      <c r="D164" s="326"/>
      <c r="E164" s="147"/>
      <c r="F164" s="105"/>
      <c r="G164" s="106"/>
      <c r="H164" s="106"/>
      <c r="I164" s="106"/>
      <c r="J164" s="106"/>
      <c r="K164" s="106"/>
      <c r="L164" s="106"/>
      <c r="M164" s="106"/>
      <c r="N164" s="106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106"/>
      <c r="Z164" s="106"/>
      <c r="AA164" s="106"/>
      <c r="AB164" s="106"/>
      <c r="AC164" s="106"/>
      <c r="AD164" s="106"/>
      <c r="AE164" s="106"/>
      <c r="AF164" s="106"/>
      <c r="AG164" s="106"/>
      <c r="AH164" s="106"/>
      <c r="AI164" s="106"/>
      <c r="AJ164" s="107"/>
      <c r="AK164" s="322"/>
      <c r="AL164" s="280"/>
      <c r="AM164" s="306"/>
      <c r="AN164" s="309"/>
      <c r="AO164" s="312"/>
      <c r="AP164" s="312"/>
      <c r="AQ164" s="312"/>
      <c r="AR164" s="242"/>
      <c r="AS164" s="242"/>
      <c r="AT164" s="242"/>
      <c r="AU164" s="242"/>
      <c r="AV164" s="242"/>
      <c r="AW164" s="242"/>
      <c r="AX164" s="242"/>
      <c r="AY164" s="317"/>
      <c r="AZ164" s="317"/>
      <c r="BA164" s="320"/>
    </row>
    <row r="165" spans="1:53" ht="12.75" customHeight="1" x14ac:dyDescent="0.2">
      <c r="A165" s="292">
        <v>40</v>
      </c>
      <c r="B165" s="295" t="str">
        <f>IFERROR(VLOOKUP($C165,Списки!$A$1:$C$4003,2,0),"")</f>
        <v/>
      </c>
      <c r="C165" s="323"/>
      <c r="D165" s="324" t="str">
        <f>IFERROR(VLOOKUP($C165,Списки!$A$1:$C$4003,3,0),"")</f>
        <v/>
      </c>
      <c r="E165" s="145"/>
      <c r="F165" s="92" t="str">
        <f>VLOOKUP(F$7,Графік!$M$5:$P$35,3,0)</f>
        <v>Р</v>
      </c>
      <c r="G165" s="124" t="str">
        <f>VLOOKUP(G$7,Графік!$M$5:$P$35,3,0)</f>
        <v>ВВ</v>
      </c>
      <c r="H165" s="124" t="str">
        <f>VLOOKUP(H$7,Графік!$M$5:$P$35,3,0)</f>
        <v>ВВ</v>
      </c>
      <c r="I165" s="124" t="str">
        <f>VLOOKUP(I$7,Графік!$M$5:$P$35,3,0)</f>
        <v>Р</v>
      </c>
      <c r="J165" s="124" t="str">
        <f>VLOOKUP(J$7,Графік!$M$5:$P$35,3,0)</f>
        <v>Р</v>
      </c>
      <c r="K165" s="124" t="str">
        <f>VLOOKUP(K$7,Графік!$M$5:$P$35,3,0)</f>
        <v>Р</v>
      </c>
      <c r="L165" s="124" t="str">
        <f>VLOOKUP(L$7,Графік!$M$5:$P$35,3,0)</f>
        <v>Р</v>
      </c>
      <c r="M165" s="124" t="str">
        <f>VLOOKUP(M$7,Графік!$M$5:$P$35,3,0)</f>
        <v>Р</v>
      </c>
      <c r="N165" s="124" t="str">
        <f>VLOOKUP(N$7,Графік!$M$5:$P$35,3,0)</f>
        <v>ВВ</v>
      </c>
      <c r="O165" s="124" t="str">
        <f>VLOOKUP(O$7,Графік!$M$5:$P$35,3,0)</f>
        <v>ВВ</v>
      </c>
      <c r="P165" s="124" t="str">
        <f>VLOOKUP(P$7,Графік!$M$5:$P$35,3,0)</f>
        <v>Р</v>
      </c>
      <c r="Q165" s="124" t="str">
        <f>VLOOKUP(Q$7,Графік!$M$5:$P$35,3,0)</f>
        <v>Р</v>
      </c>
      <c r="R165" s="124" t="str">
        <f>VLOOKUP(R$7,Графік!$M$5:$P$35,3,0)</f>
        <v>Р</v>
      </c>
      <c r="S165" s="124"/>
      <c r="T165" s="124"/>
      <c r="U165" s="124"/>
      <c r="V165" s="124"/>
      <c r="W165" s="124"/>
      <c r="X165" s="124"/>
      <c r="Y165" s="124"/>
      <c r="Z165" s="124"/>
      <c r="AA165" s="124"/>
      <c r="AB165" s="124"/>
      <c r="AC165" s="124"/>
      <c r="AD165" s="124"/>
      <c r="AE165" s="124"/>
      <c r="AF165" s="124"/>
      <c r="AG165" s="124"/>
      <c r="AH165" s="124"/>
      <c r="AI165" s="124"/>
      <c r="AJ165" s="125"/>
      <c r="AK165" s="321">
        <f ca="1">SUMIF($F165:$AJ168,"Р",$F166:$AJ166)</f>
        <v>72</v>
      </c>
      <c r="AL165" s="279">
        <f ca="1">SUMIF($F167:$AJ168,"НУ",$F168:$AJ168)</f>
        <v>0</v>
      </c>
      <c r="AM165" s="305">
        <f ca="1">SUMIF(F165:AJ168,"РВ",F166:AJ166)</f>
        <v>0</v>
      </c>
      <c r="AN165" s="308">
        <f ca="1">AK165+AL165+AM165</f>
        <v>72</v>
      </c>
      <c r="AO165" s="310">
        <f t="shared" ref="AO165" si="859">COUNTIF($F165:$AJ168,"=Р")</f>
        <v>9</v>
      </c>
      <c r="AP165" s="311">
        <f>COUNTIF($F165:$AJ168,"=ВВ")</f>
        <v>4</v>
      </c>
      <c r="AQ165" s="311">
        <f>COUNTIF($F165:$AJ168,"=В")</f>
        <v>0</v>
      </c>
      <c r="AR165" s="241">
        <f>COUNTIF($F165:$AJ168,"=НА")</f>
        <v>0</v>
      </c>
      <c r="AS165" s="241">
        <f>COUNTIF(F165:AJ168,"=ТН")</f>
        <v>0</v>
      </c>
      <c r="AT165" s="241">
        <f>COUNTIF($F165:$AJ168,"=ВД")</f>
        <v>0</v>
      </c>
      <c r="AU165" s="241">
        <f>COUNTIF($F165:$AJ168,"=ВП")</f>
        <v>0</v>
      </c>
      <c r="AV165" s="241">
        <f>COUNTIF($F165:$AJ168,"=ДД")</f>
        <v>0</v>
      </c>
      <c r="AW165" s="241">
        <f>COUNTIF($F165:$AJ168,"=П")</f>
        <v>0</v>
      </c>
      <c r="AX165" s="241">
        <f>COUNTIF($F165:$AJ168,"=ПР")</f>
        <v>0</v>
      </c>
      <c r="AY165" s="316">
        <f>COUNTIF($F165:$AJ168,"=І")</f>
        <v>0</v>
      </c>
      <c r="AZ165" s="316">
        <f>COUNTIF($F165:$AJ168,"=НЗ")</f>
        <v>0</v>
      </c>
      <c r="BA165" s="318" t="str">
        <f>IF(C165&gt;1,Графік!$P$36,"")</f>
        <v/>
      </c>
    </row>
    <row r="166" spans="1:53" ht="12.75" customHeight="1" x14ac:dyDescent="0.2">
      <c r="A166" s="293"/>
      <c r="B166" s="296"/>
      <c r="C166" s="299"/>
      <c r="D166" s="325"/>
      <c r="E166" s="146"/>
      <c r="F166" s="96">
        <f t="shared" ref="F166" si="860">IF(F165="Р",8,"")</f>
        <v>8</v>
      </c>
      <c r="G166" s="97" t="str">
        <f t="shared" ref="G166" si="861">IF(G165="Р",8,"")</f>
        <v/>
      </c>
      <c r="H166" s="97" t="str">
        <f t="shared" ref="H166" si="862">IF(H165="Р",8,"")</f>
        <v/>
      </c>
      <c r="I166" s="97">
        <f t="shared" ref="I166" si="863">IF(I165="Р",8,"")</f>
        <v>8</v>
      </c>
      <c r="J166" s="97">
        <f t="shared" ref="J166" si="864">IF(J165="Р",8,"")</f>
        <v>8</v>
      </c>
      <c r="K166" s="97">
        <f t="shared" ref="K166" si="865">IF(K165="Р",8,"")</f>
        <v>8</v>
      </c>
      <c r="L166" s="97">
        <f t="shared" ref="L166" si="866">IF(L165="Р",8,"")</f>
        <v>8</v>
      </c>
      <c r="M166" s="97">
        <f t="shared" ref="M166" si="867">IF(M165="Р",8,"")</f>
        <v>8</v>
      </c>
      <c r="N166" s="97" t="str">
        <f t="shared" ref="N166" si="868">IF(N165="Р",8,"")</f>
        <v/>
      </c>
      <c r="O166" s="97" t="str">
        <f t="shared" ref="O166" si="869">IF(O165="Р",8,"")</f>
        <v/>
      </c>
      <c r="P166" s="97">
        <f t="shared" ref="P166" si="870">IF(P165="Р",8,"")</f>
        <v>8</v>
      </c>
      <c r="Q166" s="97">
        <f t="shared" ref="Q166" si="871">IF(Q165="Р",8,"")</f>
        <v>8</v>
      </c>
      <c r="R166" s="97">
        <f t="shared" ref="R166" si="872">IF(R165="Р",8,"")</f>
        <v>8</v>
      </c>
      <c r="S166" s="97"/>
      <c r="T166" s="97"/>
      <c r="U166" s="97"/>
      <c r="V166" s="97"/>
      <c r="W166" s="97"/>
      <c r="X166" s="97"/>
      <c r="Y166" s="97"/>
      <c r="Z166" s="97"/>
      <c r="AA166" s="97"/>
      <c r="AB166" s="97"/>
      <c r="AC166" s="97"/>
      <c r="AD166" s="97"/>
      <c r="AE166" s="97"/>
      <c r="AF166" s="97"/>
      <c r="AG166" s="97"/>
      <c r="AH166" s="97"/>
      <c r="AI166" s="97"/>
      <c r="AJ166" s="98"/>
      <c r="AK166" s="321"/>
      <c r="AL166" s="279"/>
      <c r="AM166" s="305"/>
      <c r="AN166" s="308"/>
      <c r="AO166" s="311"/>
      <c r="AP166" s="311"/>
      <c r="AQ166" s="311"/>
      <c r="AR166" s="241"/>
      <c r="AS166" s="241"/>
      <c r="AT166" s="241"/>
      <c r="AU166" s="241"/>
      <c r="AV166" s="241"/>
      <c r="AW166" s="241"/>
      <c r="AX166" s="241"/>
      <c r="AY166" s="316"/>
      <c r="AZ166" s="316"/>
      <c r="BA166" s="319"/>
    </row>
    <row r="167" spans="1:53" ht="12.75" customHeight="1" x14ac:dyDescent="0.2">
      <c r="A167" s="293"/>
      <c r="B167" s="296"/>
      <c r="C167" s="299"/>
      <c r="D167" s="325"/>
      <c r="E167" s="146"/>
      <c r="F167" s="100" t="str">
        <f t="shared" ref="F167" si="873">IF(F168&gt;0,"НУ","")</f>
        <v/>
      </c>
      <c r="G167" s="101" t="str">
        <f t="shared" ref="G167" si="874">IF(G168&gt;0,"НУ","")</f>
        <v/>
      </c>
      <c r="H167" s="101" t="str">
        <f t="shared" ref="H167" si="875">IF(H168&gt;0,"НУ","")</f>
        <v/>
      </c>
      <c r="I167" s="101" t="str">
        <f t="shared" ref="I167" si="876">IF(I168&gt;0,"НУ","")</f>
        <v/>
      </c>
      <c r="J167" s="101" t="str">
        <f t="shared" ref="J167" si="877">IF(J168&gt;0,"НУ","")</f>
        <v/>
      </c>
      <c r="K167" s="101" t="str">
        <f t="shared" ref="K167" si="878">IF(K168&gt;0,"НУ","")</f>
        <v/>
      </c>
      <c r="L167" s="101" t="str">
        <f t="shared" ref="L167" si="879">IF(L168&gt;0,"НУ","")</f>
        <v/>
      </c>
      <c r="M167" s="101" t="str">
        <f t="shared" ref="M167" si="880">IF(M168&gt;0,"НУ","")</f>
        <v/>
      </c>
      <c r="N167" s="101" t="str">
        <f t="shared" ref="N167" si="881">IF(N168&gt;0,"НУ","")</f>
        <v/>
      </c>
      <c r="O167" s="101" t="str">
        <f t="shared" ref="O167" si="882">IF(O168&gt;0,"НУ","")</f>
        <v/>
      </c>
      <c r="P167" s="101" t="str">
        <f t="shared" ref="P167" si="883">IF(P168&gt;0,"НУ","")</f>
        <v/>
      </c>
      <c r="Q167" s="101" t="str">
        <f t="shared" ref="Q167" si="884">IF(Q168&gt;0,"НУ","")</f>
        <v/>
      </c>
      <c r="R167" s="101" t="str">
        <f t="shared" ref="R167" si="885">IF(R168&gt;0,"НУ","")</f>
        <v/>
      </c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  <c r="AH167" s="101" t="str">
        <f t="shared" si="723"/>
        <v/>
      </c>
      <c r="AI167" s="101" t="str">
        <f t="shared" si="723"/>
        <v/>
      </c>
      <c r="AJ167" s="130" t="str">
        <f t="shared" si="723"/>
        <v/>
      </c>
      <c r="AK167" s="321"/>
      <c r="AL167" s="279"/>
      <c r="AM167" s="305"/>
      <c r="AN167" s="308"/>
      <c r="AO167" s="311"/>
      <c r="AP167" s="311"/>
      <c r="AQ167" s="311"/>
      <c r="AR167" s="241"/>
      <c r="AS167" s="241"/>
      <c r="AT167" s="241"/>
      <c r="AU167" s="241"/>
      <c r="AV167" s="241"/>
      <c r="AW167" s="241"/>
      <c r="AX167" s="241"/>
      <c r="AY167" s="316"/>
      <c r="AZ167" s="316"/>
      <c r="BA167" s="319"/>
    </row>
    <row r="168" spans="1:53" ht="13.5" customHeight="1" thickBot="1" x14ac:dyDescent="0.25">
      <c r="A168" s="294"/>
      <c r="B168" s="297"/>
      <c r="C168" s="300"/>
      <c r="D168" s="326"/>
      <c r="E168" s="147"/>
      <c r="F168" s="105"/>
      <c r="G168" s="106"/>
      <c r="H168" s="106"/>
      <c r="I168" s="106"/>
      <c r="J168" s="106"/>
      <c r="K168" s="106"/>
      <c r="L168" s="106"/>
      <c r="M168" s="106"/>
      <c r="N168" s="106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  <c r="AA168" s="106"/>
      <c r="AB168" s="106"/>
      <c r="AC168" s="106"/>
      <c r="AD168" s="106"/>
      <c r="AE168" s="106"/>
      <c r="AF168" s="106"/>
      <c r="AG168" s="106"/>
      <c r="AH168" s="106"/>
      <c r="AI168" s="106"/>
      <c r="AJ168" s="107"/>
      <c r="AK168" s="322"/>
      <c r="AL168" s="280"/>
      <c r="AM168" s="306"/>
      <c r="AN168" s="309"/>
      <c r="AO168" s="312"/>
      <c r="AP168" s="312"/>
      <c r="AQ168" s="312"/>
      <c r="AR168" s="242"/>
      <c r="AS168" s="242"/>
      <c r="AT168" s="242"/>
      <c r="AU168" s="242"/>
      <c r="AV168" s="242"/>
      <c r="AW168" s="242"/>
      <c r="AX168" s="242"/>
      <c r="AY168" s="317"/>
      <c r="AZ168" s="317"/>
      <c r="BA168" s="320"/>
    </row>
    <row r="169" spans="1:53" ht="12.75" customHeight="1" x14ac:dyDescent="0.2">
      <c r="A169" s="292">
        <v>41</v>
      </c>
      <c r="B169" s="295" t="str">
        <f>IFERROR(VLOOKUP($C169,Списки!$A$1:$C$4003,2,0),"")</f>
        <v/>
      </c>
      <c r="C169" s="323"/>
      <c r="D169" s="324" t="str">
        <f>IFERROR(VLOOKUP($C169,Списки!$A$1:$C$4003,3,0),"")</f>
        <v/>
      </c>
      <c r="E169" s="145"/>
      <c r="F169" s="92" t="str">
        <f>VLOOKUP(F$7,Графік!$M$5:$P$35,3,0)</f>
        <v>Р</v>
      </c>
      <c r="G169" s="124" t="str">
        <f>VLOOKUP(G$7,Графік!$M$5:$P$35,3,0)</f>
        <v>ВВ</v>
      </c>
      <c r="H169" s="124" t="str">
        <f>VLOOKUP(H$7,Графік!$M$5:$P$35,3,0)</f>
        <v>ВВ</v>
      </c>
      <c r="I169" s="124" t="str">
        <f>VLOOKUP(I$7,Графік!$M$5:$P$35,3,0)</f>
        <v>Р</v>
      </c>
      <c r="J169" s="124" t="str">
        <f>VLOOKUP(J$7,Графік!$M$5:$P$35,3,0)</f>
        <v>Р</v>
      </c>
      <c r="K169" s="124" t="str">
        <f>VLOOKUP(K$7,Графік!$M$5:$P$35,3,0)</f>
        <v>Р</v>
      </c>
      <c r="L169" s="124" t="str">
        <f>VLOOKUP(L$7,Графік!$M$5:$P$35,3,0)</f>
        <v>Р</v>
      </c>
      <c r="M169" s="124" t="str">
        <f>VLOOKUP(M$7,Графік!$M$5:$P$35,3,0)</f>
        <v>Р</v>
      </c>
      <c r="N169" s="124" t="str">
        <f>VLOOKUP(N$7,Графік!$M$5:$P$35,3,0)</f>
        <v>ВВ</v>
      </c>
      <c r="O169" s="124" t="str">
        <f>VLOOKUP(O$7,Графік!$M$5:$P$35,3,0)</f>
        <v>ВВ</v>
      </c>
      <c r="P169" s="124" t="str">
        <f>VLOOKUP(P$7,Графік!$M$5:$P$35,3,0)</f>
        <v>Р</v>
      </c>
      <c r="Q169" s="124" t="str">
        <f>VLOOKUP(Q$7,Графік!$M$5:$P$35,3,0)</f>
        <v>Р</v>
      </c>
      <c r="R169" s="124" t="str">
        <f>VLOOKUP(R$7,Графік!$M$5:$P$35,3,0)</f>
        <v>Р</v>
      </c>
      <c r="S169" s="124"/>
      <c r="T169" s="124"/>
      <c r="U169" s="124"/>
      <c r="V169" s="124"/>
      <c r="W169" s="124"/>
      <c r="X169" s="124"/>
      <c r="Y169" s="124"/>
      <c r="Z169" s="124"/>
      <c r="AA169" s="124"/>
      <c r="AB169" s="124"/>
      <c r="AC169" s="124"/>
      <c r="AD169" s="124"/>
      <c r="AE169" s="124"/>
      <c r="AF169" s="124"/>
      <c r="AG169" s="124"/>
      <c r="AH169" s="124"/>
      <c r="AI169" s="124"/>
      <c r="AJ169" s="125"/>
      <c r="AK169" s="321">
        <f ca="1">SUMIF($F169:$AJ172,"Р",$F170:$AJ170)</f>
        <v>72</v>
      </c>
      <c r="AL169" s="279">
        <f ca="1">SUMIF($F171:$AJ172,"НУ",$F172:$AJ172)</f>
        <v>0</v>
      </c>
      <c r="AM169" s="305">
        <f ca="1">SUMIF(F169:AJ172,"РВ",F170:AJ170)</f>
        <v>0</v>
      </c>
      <c r="AN169" s="308">
        <f ca="1">AK169+AL169+AM169</f>
        <v>72</v>
      </c>
      <c r="AO169" s="310">
        <f t="shared" ref="AO169" si="886">COUNTIF($F169:$AJ172,"=Р")</f>
        <v>9</v>
      </c>
      <c r="AP169" s="311">
        <f>COUNTIF($F169:$AJ172,"=ВВ")</f>
        <v>4</v>
      </c>
      <c r="AQ169" s="311">
        <f>COUNTIF($F169:$AJ172,"=В")</f>
        <v>0</v>
      </c>
      <c r="AR169" s="241">
        <f>COUNTIF($F169:$AJ172,"=НА")</f>
        <v>0</v>
      </c>
      <c r="AS169" s="241">
        <f>COUNTIF(F169:AJ172,"=ТН")</f>
        <v>0</v>
      </c>
      <c r="AT169" s="241">
        <f>COUNTIF($F169:$AJ172,"=ВД")</f>
        <v>0</v>
      </c>
      <c r="AU169" s="241">
        <f>COUNTIF($F169:$AJ172,"=ВП")</f>
        <v>0</v>
      </c>
      <c r="AV169" s="241">
        <f>COUNTIF($F169:$AJ172,"=ДД")</f>
        <v>0</v>
      </c>
      <c r="AW169" s="241">
        <f>COUNTIF($F169:$AJ172,"=П")</f>
        <v>0</v>
      </c>
      <c r="AX169" s="241">
        <f>COUNTIF($F169:$AJ172,"=ПР")</f>
        <v>0</v>
      </c>
      <c r="AY169" s="316">
        <f>COUNTIF($F169:$AJ172,"=І")</f>
        <v>0</v>
      </c>
      <c r="AZ169" s="316">
        <f>COUNTIF($F169:$AJ172,"=НЗ")</f>
        <v>0</v>
      </c>
      <c r="BA169" s="318" t="str">
        <f>IF(C169&gt;1,Графік!$P$36,"")</f>
        <v/>
      </c>
    </row>
    <row r="170" spans="1:53" ht="12.75" customHeight="1" x14ac:dyDescent="0.2">
      <c r="A170" s="293"/>
      <c r="B170" s="296"/>
      <c r="C170" s="299"/>
      <c r="D170" s="325"/>
      <c r="E170" s="146"/>
      <c r="F170" s="96">
        <f t="shared" ref="F170" si="887">IF(F169="Р",8,"")</f>
        <v>8</v>
      </c>
      <c r="G170" s="97" t="str">
        <f t="shared" ref="G170" si="888">IF(G169="Р",8,"")</f>
        <v/>
      </c>
      <c r="H170" s="97" t="str">
        <f t="shared" ref="H170" si="889">IF(H169="Р",8,"")</f>
        <v/>
      </c>
      <c r="I170" s="97">
        <f t="shared" ref="I170" si="890">IF(I169="Р",8,"")</f>
        <v>8</v>
      </c>
      <c r="J170" s="97">
        <f t="shared" ref="J170" si="891">IF(J169="Р",8,"")</f>
        <v>8</v>
      </c>
      <c r="K170" s="97">
        <f t="shared" ref="K170" si="892">IF(K169="Р",8,"")</f>
        <v>8</v>
      </c>
      <c r="L170" s="97">
        <f t="shared" ref="L170" si="893">IF(L169="Р",8,"")</f>
        <v>8</v>
      </c>
      <c r="M170" s="97">
        <f t="shared" ref="M170" si="894">IF(M169="Р",8,"")</f>
        <v>8</v>
      </c>
      <c r="N170" s="97" t="str">
        <f t="shared" ref="N170" si="895">IF(N169="Р",8,"")</f>
        <v/>
      </c>
      <c r="O170" s="97" t="str">
        <f t="shared" ref="O170" si="896">IF(O169="Р",8,"")</f>
        <v/>
      </c>
      <c r="P170" s="97">
        <f t="shared" ref="P170" si="897">IF(P169="Р",8,"")</f>
        <v>8</v>
      </c>
      <c r="Q170" s="97">
        <f t="shared" ref="Q170" si="898">IF(Q169="Р",8,"")</f>
        <v>8</v>
      </c>
      <c r="R170" s="97">
        <f t="shared" ref="R170" si="899">IF(R169="Р",8,"")</f>
        <v>8</v>
      </c>
      <c r="S170" s="97"/>
      <c r="T170" s="97"/>
      <c r="U170" s="97"/>
      <c r="V170" s="97"/>
      <c r="W170" s="97"/>
      <c r="X170" s="97"/>
      <c r="Y170" s="97"/>
      <c r="Z170" s="97"/>
      <c r="AA170" s="97"/>
      <c r="AB170" s="97"/>
      <c r="AC170" s="97"/>
      <c r="AD170" s="97"/>
      <c r="AE170" s="97"/>
      <c r="AF170" s="97"/>
      <c r="AG170" s="97"/>
      <c r="AH170" s="97"/>
      <c r="AI170" s="97"/>
      <c r="AJ170" s="98"/>
      <c r="AK170" s="321"/>
      <c r="AL170" s="279"/>
      <c r="AM170" s="305"/>
      <c r="AN170" s="308"/>
      <c r="AO170" s="311"/>
      <c r="AP170" s="311"/>
      <c r="AQ170" s="311"/>
      <c r="AR170" s="241"/>
      <c r="AS170" s="241"/>
      <c r="AT170" s="241"/>
      <c r="AU170" s="241"/>
      <c r="AV170" s="241"/>
      <c r="AW170" s="241"/>
      <c r="AX170" s="241"/>
      <c r="AY170" s="316"/>
      <c r="AZ170" s="316"/>
      <c r="BA170" s="319"/>
    </row>
    <row r="171" spans="1:53" ht="12.75" customHeight="1" x14ac:dyDescent="0.2">
      <c r="A171" s="293"/>
      <c r="B171" s="296"/>
      <c r="C171" s="299"/>
      <c r="D171" s="325"/>
      <c r="E171" s="146"/>
      <c r="F171" s="100" t="str">
        <f t="shared" ref="F171" si="900">IF(F172&gt;0,"НУ","")</f>
        <v/>
      </c>
      <c r="G171" s="101" t="str">
        <f t="shared" ref="G171" si="901">IF(G172&gt;0,"НУ","")</f>
        <v/>
      </c>
      <c r="H171" s="101" t="str">
        <f t="shared" ref="H171" si="902">IF(H172&gt;0,"НУ","")</f>
        <v/>
      </c>
      <c r="I171" s="101" t="str">
        <f t="shared" ref="I171" si="903">IF(I172&gt;0,"НУ","")</f>
        <v/>
      </c>
      <c r="J171" s="101" t="str">
        <f t="shared" ref="J171" si="904">IF(J172&gt;0,"НУ","")</f>
        <v/>
      </c>
      <c r="K171" s="101" t="str">
        <f t="shared" ref="K171" si="905">IF(K172&gt;0,"НУ","")</f>
        <v/>
      </c>
      <c r="L171" s="101" t="str">
        <f t="shared" ref="L171" si="906">IF(L172&gt;0,"НУ","")</f>
        <v/>
      </c>
      <c r="M171" s="101" t="str">
        <f t="shared" ref="M171" si="907">IF(M172&gt;0,"НУ","")</f>
        <v/>
      </c>
      <c r="N171" s="101" t="str">
        <f t="shared" ref="N171" si="908">IF(N172&gt;0,"НУ","")</f>
        <v/>
      </c>
      <c r="O171" s="101" t="str">
        <f t="shared" ref="O171" si="909">IF(O172&gt;0,"НУ","")</f>
        <v/>
      </c>
      <c r="P171" s="101" t="str">
        <f t="shared" ref="P171" si="910">IF(P172&gt;0,"НУ","")</f>
        <v/>
      </c>
      <c r="Q171" s="101" t="str">
        <f t="shared" ref="Q171" si="911">IF(Q172&gt;0,"НУ","")</f>
        <v/>
      </c>
      <c r="R171" s="101" t="str">
        <f t="shared" ref="R171" si="912">IF(R172&gt;0,"НУ","")</f>
        <v/>
      </c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 s="101"/>
      <c r="AD171" s="101"/>
      <c r="AE171" s="101"/>
      <c r="AF171" s="101"/>
      <c r="AG171" s="101"/>
      <c r="AH171" s="101" t="str">
        <f t="shared" si="723"/>
        <v/>
      </c>
      <c r="AI171" s="101" t="str">
        <f t="shared" si="723"/>
        <v/>
      </c>
      <c r="AJ171" s="130" t="str">
        <f t="shared" si="723"/>
        <v/>
      </c>
      <c r="AK171" s="321"/>
      <c r="AL171" s="279"/>
      <c r="AM171" s="305"/>
      <c r="AN171" s="308"/>
      <c r="AO171" s="311"/>
      <c r="AP171" s="311"/>
      <c r="AQ171" s="311"/>
      <c r="AR171" s="241"/>
      <c r="AS171" s="241"/>
      <c r="AT171" s="241"/>
      <c r="AU171" s="241"/>
      <c r="AV171" s="241"/>
      <c r="AW171" s="241"/>
      <c r="AX171" s="241"/>
      <c r="AY171" s="316"/>
      <c r="AZ171" s="316"/>
      <c r="BA171" s="319"/>
    </row>
    <row r="172" spans="1:53" ht="13.5" customHeight="1" thickBot="1" x14ac:dyDescent="0.25">
      <c r="A172" s="294"/>
      <c r="B172" s="297"/>
      <c r="C172" s="300"/>
      <c r="D172" s="326"/>
      <c r="E172" s="147"/>
      <c r="F172" s="105"/>
      <c r="G172" s="106"/>
      <c r="H172" s="106"/>
      <c r="I172" s="106"/>
      <c r="J172" s="106"/>
      <c r="K172" s="106"/>
      <c r="L172" s="106"/>
      <c r="M172" s="106"/>
      <c r="N172" s="106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  <c r="AA172" s="106"/>
      <c r="AB172" s="106"/>
      <c r="AC172" s="106"/>
      <c r="AD172" s="106"/>
      <c r="AE172" s="106"/>
      <c r="AF172" s="106"/>
      <c r="AG172" s="106"/>
      <c r="AH172" s="106"/>
      <c r="AI172" s="106"/>
      <c r="AJ172" s="107"/>
      <c r="AK172" s="322"/>
      <c r="AL172" s="280"/>
      <c r="AM172" s="306"/>
      <c r="AN172" s="309"/>
      <c r="AO172" s="312"/>
      <c r="AP172" s="312"/>
      <c r="AQ172" s="312"/>
      <c r="AR172" s="242"/>
      <c r="AS172" s="242"/>
      <c r="AT172" s="242"/>
      <c r="AU172" s="242"/>
      <c r="AV172" s="242"/>
      <c r="AW172" s="242"/>
      <c r="AX172" s="242"/>
      <c r="AY172" s="317"/>
      <c r="AZ172" s="317"/>
      <c r="BA172" s="320"/>
    </row>
    <row r="173" spans="1:53" ht="12.75" customHeight="1" x14ac:dyDescent="0.2">
      <c r="A173" s="292">
        <v>42</v>
      </c>
      <c r="B173" s="295" t="str">
        <f>IFERROR(VLOOKUP($C173,Списки!$A$1:$C$4003,2,0),"")</f>
        <v/>
      </c>
      <c r="C173" s="323"/>
      <c r="D173" s="324" t="str">
        <f>IFERROR(VLOOKUP($C173,Списки!$A$1:$C$4003,3,0),"")</f>
        <v/>
      </c>
      <c r="E173" s="145"/>
      <c r="F173" s="92" t="str">
        <f>VLOOKUP(F$7,Графік!$M$5:$P$35,3,0)</f>
        <v>Р</v>
      </c>
      <c r="G173" s="124" t="str">
        <f>VLOOKUP(G$7,Графік!$M$5:$P$35,3,0)</f>
        <v>ВВ</v>
      </c>
      <c r="H173" s="124" t="str">
        <f>VLOOKUP(H$7,Графік!$M$5:$P$35,3,0)</f>
        <v>ВВ</v>
      </c>
      <c r="I173" s="124" t="str">
        <f>VLOOKUP(I$7,Графік!$M$5:$P$35,3,0)</f>
        <v>Р</v>
      </c>
      <c r="J173" s="124" t="str">
        <f>VLOOKUP(J$7,Графік!$M$5:$P$35,3,0)</f>
        <v>Р</v>
      </c>
      <c r="K173" s="124" t="str">
        <f>VLOOKUP(K$7,Графік!$M$5:$P$35,3,0)</f>
        <v>Р</v>
      </c>
      <c r="L173" s="124" t="str">
        <f>VLOOKUP(L$7,Графік!$M$5:$P$35,3,0)</f>
        <v>Р</v>
      </c>
      <c r="M173" s="124" t="str">
        <f>VLOOKUP(M$7,Графік!$M$5:$P$35,3,0)</f>
        <v>Р</v>
      </c>
      <c r="N173" s="124" t="str">
        <f>VLOOKUP(N$7,Графік!$M$5:$P$35,3,0)</f>
        <v>ВВ</v>
      </c>
      <c r="O173" s="124" t="str">
        <f>VLOOKUP(O$7,Графік!$M$5:$P$35,3,0)</f>
        <v>ВВ</v>
      </c>
      <c r="P173" s="124" t="str">
        <f>VLOOKUP(P$7,Графік!$M$5:$P$35,3,0)</f>
        <v>Р</v>
      </c>
      <c r="Q173" s="124" t="str">
        <f>VLOOKUP(Q$7,Графік!$M$5:$P$35,3,0)</f>
        <v>Р</v>
      </c>
      <c r="R173" s="124" t="str">
        <f>VLOOKUP(R$7,Графік!$M$5:$P$35,3,0)</f>
        <v>Р</v>
      </c>
      <c r="S173" s="124"/>
      <c r="T173" s="124"/>
      <c r="U173" s="124"/>
      <c r="V173" s="124"/>
      <c r="W173" s="124"/>
      <c r="X173" s="124"/>
      <c r="Y173" s="124"/>
      <c r="Z173" s="124"/>
      <c r="AA173" s="124"/>
      <c r="AB173" s="124"/>
      <c r="AC173" s="124"/>
      <c r="AD173" s="124"/>
      <c r="AE173" s="124"/>
      <c r="AF173" s="124"/>
      <c r="AG173" s="124"/>
      <c r="AH173" s="124"/>
      <c r="AI173" s="124"/>
      <c r="AJ173" s="125"/>
      <c r="AK173" s="321">
        <f ca="1">SUMIF($F173:$AJ176,"Р",$F174:$AJ174)</f>
        <v>72</v>
      </c>
      <c r="AL173" s="279">
        <f ca="1">SUMIF($F175:$AJ176,"НУ",$F176:$AJ176)</f>
        <v>0</v>
      </c>
      <c r="AM173" s="305">
        <f ca="1">SUMIF(F173:AJ176,"РВ",F174:AJ174)</f>
        <v>0</v>
      </c>
      <c r="AN173" s="308">
        <f ca="1">AK173+AL173+AM173</f>
        <v>72</v>
      </c>
      <c r="AO173" s="310">
        <f t="shared" ref="AO173" si="913">COUNTIF($F173:$AJ176,"=Р")</f>
        <v>9</v>
      </c>
      <c r="AP173" s="311">
        <f>COUNTIF($F173:$AJ176,"=ВВ")</f>
        <v>4</v>
      </c>
      <c r="AQ173" s="311">
        <f>COUNTIF($F173:$AJ176,"=В")</f>
        <v>0</v>
      </c>
      <c r="AR173" s="241">
        <f>COUNTIF($F173:$AJ176,"=НА")</f>
        <v>0</v>
      </c>
      <c r="AS173" s="241">
        <f>COUNTIF(F173:AJ176,"=ТН")</f>
        <v>0</v>
      </c>
      <c r="AT173" s="241">
        <f>COUNTIF($F173:$AJ176,"=ВД")</f>
        <v>0</v>
      </c>
      <c r="AU173" s="241">
        <f>COUNTIF($F173:$AJ176,"=ВП")</f>
        <v>0</v>
      </c>
      <c r="AV173" s="241">
        <f>COUNTIF($F173:$AJ176,"=ДД")</f>
        <v>0</v>
      </c>
      <c r="AW173" s="241">
        <f>COUNTIF($F173:$AJ176,"=П")</f>
        <v>0</v>
      </c>
      <c r="AX173" s="241">
        <f>COUNTIF($F173:$AJ176,"=ПР")</f>
        <v>0</v>
      </c>
      <c r="AY173" s="316">
        <f>COUNTIF($F173:$AJ176,"=І")</f>
        <v>0</v>
      </c>
      <c r="AZ173" s="316">
        <f>COUNTIF($F173:$AJ176,"=НЗ")</f>
        <v>0</v>
      </c>
      <c r="BA173" s="318" t="str">
        <f>IF(C173&gt;1,Графік!$P$36,"")</f>
        <v/>
      </c>
    </row>
    <row r="174" spans="1:53" ht="12.75" customHeight="1" x14ac:dyDescent="0.2">
      <c r="A174" s="293"/>
      <c r="B174" s="296"/>
      <c r="C174" s="299"/>
      <c r="D174" s="325"/>
      <c r="E174" s="146"/>
      <c r="F174" s="96">
        <f t="shared" ref="F174" si="914">IF(F173="Р",8,"")</f>
        <v>8</v>
      </c>
      <c r="G174" s="97" t="str">
        <f t="shared" ref="G174" si="915">IF(G173="Р",8,"")</f>
        <v/>
      </c>
      <c r="H174" s="97" t="str">
        <f t="shared" ref="H174" si="916">IF(H173="Р",8,"")</f>
        <v/>
      </c>
      <c r="I174" s="97">
        <f t="shared" ref="I174" si="917">IF(I173="Р",8,"")</f>
        <v>8</v>
      </c>
      <c r="J174" s="97">
        <f t="shared" ref="J174" si="918">IF(J173="Р",8,"")</f>
        <v>8</v>
      </c>
      <c r="K174" s="97">
        <f t="shared" ref="K174" si="919">IF(K173="Р",8,"")</f>
        <v>8</v>
      </c>
      <c r="L174" s="97">
        <f t="shared" ref="L174" si="920">IF(L173="Р",8,"")</f>
        <v>8</v>
      </c>
      <c r="M174" s="97">
        <f t="shared" ref="M174" si="921">IF(M173="Р",8,"")</f>
        <v>8</v>
      </c>
      <c r="N174" s="97" t="str">
        <f t="shared" ref="N174" si="922">IF(N173="Р",8,"")</f>
        <v/>
      </c>
      <c r="O174" s="97" t="str">
        <f t="shared" ref="O174" si="923">IF(O173="Р",8,"")</f>
        <v/>
      </c>
      <c r="P174" s="97">
        <f t="shared" ref="P174" si="924">IF(P173="Р",8,"")</f>
        <v>8</v>
      </c>
      <c r="Q174" s="97">
        <f t="shared" ref="Q174" si="925">IF(Q173="Р",8,"")</f>
        <v>8</v>
      </c>
      <c r="R174" s="97">
        <f t="shared" ref="R174" si="926">IF(R173="Р",8,"")</f>
        <v>8</v>
      </c>
      <c r="S174" s="97"/>
      <c r="T174" s="97"/>
      <c r="U174" s="97"/>
      <c r="V174" s="97"/>
      <c r="W174" s="97"/>
      <c r="X174" s="97"/>
      <c r="Y174" s="97"/>
      <c r="Z174" s="97"/>
      <c r="AA174" s="97"/>
      <c r="AB174" s="97"/>
      <c r="AC174" s="97"/>
      <c r="AD174" s="97"/>
      <c r="AE174" s="97"/>
      <c r="AF174" s="97"/>
      <c r="AG174" s="97"/>
      <c r="AH174" s="97"/>
      <c r="AI174" s="97"/>
      <c r="AJ174" s="98"/>
      <c r="AK174" s="321"/>
      <c r="AL174" s="279"/>
      <c r="AM174" s="305"/>
      <c r="AN174" s="308"/>
      <c r="AO174" s="311"/>
      <c r="AP174" s="311"/>
      <c r="AQ174" s="311"/>
      <c r="AR174" s="241"/>
      <c r="AS174" s="241"/>
      <c r="AT174" s="241"/>
      <c r="AU174" s="241"/>
      <c r="AV174" s="241"/>
      <c r="AW174" s="241"/>
      <c r="AX174" s="241"/>
      <c r="AY174" s="316"/>
      <c r="AZ174" s="316"/>
      <c r="BA174" s="319"/>
    </row>
    <row r="175" spans="1:53" ht="12.75" customHeight="1" x14ac:dyDescent="0.2">
      <c r="A175" s="293"/>
      <c r="B175" s="296"/>
      <c r="C175" s="299"/>
      <c r="D175" s="325"/>
      <c r="E175" s="146"/>
      <c r="F175" s="100" t="str">
        <f t="shared" ref="F175" si="927">IF(F176&gt;0,"НУ","")</f>
        <v/>
      </c>
      <c r="G175" s="101" t="str">
        <f t="shared" ref="G175" si="928">IF(G176&gt;0,"НУ","")</f>
        <v/>
      </c>
      <c r="H175" s="101" t="str">
        <f t="shared" ref="H175" si="929">IF(H176&gt;0,"НУ","")</f>
        <v/>
      </c>
      <c r="I175" s="101" t="str">
        <f t="shared" ref="I175" si="930">IF(I176&gt;0,"НУ","")</f>
        <v/>
      </c>
      <c r="J175" s="101" t="str">
        <f t="shared" ref="J175" si="931">IF(J176&gt;0,"НУ","")</f>
        <v/>
      </c>
      <c r="K175" s="101" t="str">
        <f t="shared" ref="K175" si="932">IF(K176&gt;0,"НУ","")</f>
        <v/>
      </c>
      <c r="L175" s="101" t="str">
        <f t="shared" ref="L175" si="933">IF(L176&gt;0,"НУ","")</f>
        <v/>
      </c>
      <c r="M175" s="101" t="str">
        <f t="shared" ref="M175" si="934">IF(M176&gt;0,"НУ","")</f>
        <v/>
      </c>
      <c r="N175" s="101" t="str">
        <f t="shared" ref="N175" si="935">IF(N176&gt;0,"НУ","")</f>
        <v/>
      </c>
      <c r="O175" s="101" t="str">
        <f t="shared" ref="O175" si="936">IF(O176&gt;0,"НУ","")</f>
        <v/>
      </c>
      <c r="P175" s="101" t="str">
        <f t="shared" ref="P175" si="937">IF(P176&gt;0,"НУ","")</f>
        <v/>
      </c>
      <c r="Q175" s="101" t="str">
        <f t="shared" ref="Q175" si="938">IF(Q176&gt;0,"НУ","")</f>
        <v/>
      </c>
      <c r="R175" s="101" t="str">
        <f t="shared" ref="R175" si="939">IF(R176&gt;0,"НУ","")</f>
        <v/>
      </c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 s="101"/>
      <c r="AD175" s="101"/>
      <c r="AE175" s="101"/>
      <c r="AF175" s="101"/>
      <c r="AG175" s="101"/>
      <c r="AH175" s="101" t="str">
        <f t="shared" si="723"/>
        <v/>
      </c>
      <c r="AI175" s="101" t="str">
        <f t="shared" si="723"/>
        <v/>
      </c>
      <c r="AJ175" s="130" t="str">
        <f t="shared" si="723"/>
        <v/>
      </c>
      <c r="AK175" s="321"/>
      <c r="AL175" s="279"/>
      <c r="AM175" s="305"/>
      <c r="AN175" s="308"/>
      <c r="AO175" s="311"/>
      <c r="AP175" s="311"/>
      <c r="AQ175" s="311"/>
      <c r="AR175" s="241"/>
      <c r="AS175" s="241"/>
      <c r="AT175" s="241"/>
      <c r="AU175" s="241"/>
      <c r="AV175" s="241"/>
      <c r="AW175" s="241"/>
      <c r="AX175" s="241"/>
      <c r="AY175" s="316"/>
      <c r="AZ175" s="316"/>
      <c r="BA175" s="319"/>
    </row>
    <row r="176" spans="1:53" ht="13.5" customHeight="1" thickBot="1" x14ac:dyDescent="0.25">
      <c r="A176" s="294"/>
      <c r="B176" s="297"/>
      <c r="C176" s="300"/>
      <c r="D176" s="326"/>
      <c r="E176" s="147"/>
      <c r="F176" s="105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Z176" s="106"/>
      <c r="AA176" s="106"/>
      <c r="AB176" s="106"/>
      <c r="AC176" s="106"/>
      <c r="AD176" s="106"/>
      <c r="AE176" s="106"/>
      <c r="AF176" s="106"/>
      <c r="AG176" s="106"/>
      <c r="AH176" s="106"/>
      <c r="AI176" s="106"/>
      <c r="AJ176" s="107"/>
      <c r="AK176" s="322"/>
      <c r="AL176" s="280"/>
      <c r="AM176" s="306"/>
      <c r="AN176" s="309"/>
      <c r="AO176" s="312"/>
      <c r="AP176" s="312"/>
      <c r="AQ176" s="312"/>
      <c r="AR176" s="242"/>
      <c r="AS176" s="242"/>
      <c r="AT176" s="242"/>
      <c r="AU176" s="242"/>
      <c r="AV176" s="242"/>
      <c r="AW176" s="242"/>
      <c r="AX176" s="242"/>
      <c r="AY176" s="317"/>
      <c r="AZ176" s="317"/>
      <c r="BA176" s="320"/>
    </row>
    <row r="177" spans="1:53" ht="12.75" customHeight="1" x14ac:dyDescent="0.2">
      <c r="A177" s="292">
        <v>43</v>
      </c>
      <c r="B177" s="295" t="str">
        <f>IFERROR(VLOOKUP($C177,Списки!$A$1:$C$4003,2,0),"")</f>
        <v/>
      </c>
      <c r="C177" s="323"/>
      <c r="D177" s="324" t="str">
        <f>IFERROR(VLOOKUP($C177,Списки!$A$1:$C$4003,3,0),"")</f>
        <v/>
      </c>
      <c r="E177" s="145"/>
      <c r="F177" s="92" t="str">
        <f>VLOOKUP(F$7,Графік!$M$5:$P$35,3,0)</f>
        <v>Р</v>
      </c>
      <c r="G177" s="124" t="str">
        <f>VLOOKUP(G$7,Графік!$M$5:$P$35,3,0)</f>
        <v>ВВ</v>
      </c>
      <c r="H177" s="124" t="str">
        <f>VLOOKUP(H$7,Графік!$M$5:$P$35,3,0)</f>
        <v>ВВ</v>
      </c>
      <c r="I177" s="124" t="str">
        <f>VLOOKUP(I$7,Графік!$M$5:$P$35,3,0)</f>
        <v>Р</v>
      </c>
      <c r="J177" s="124" t="str">
        <f>VLOOKUP(J$7,Графік!$M$5:$P$35,3,0)</f>
        <v>Р</v>
      </c>
      <c r="K177" s="124" t="str">
        <f>VLOOKUP(K$7,Графік!$M$5:$P$35,3,0)</f>
        <v>Р</v>
      </c>
      <c r="L177" s="124" t="str">
        <f>VLOOKUP(L$7,Графік!$M$5:$P$35,3,0)</f>
        <v>Р</v>
      </c>
      <c r="M177" s="124" t="str">
        <f>VLOOKUP(M$7,Графік!$M$5:$P$35,3,0)</f>
        <v>Р</v>
      </c>
      <c r="N177" s="124" t="str">
        <f>VLOOKUP(N$7,Графік!$M$5:$P$35,3,0)</f>
        <v>ВВ</v>
      </c>
      <c r="O177" s="124" t="str">
        <f>VLOOKUP(O$7,Графік!$M$5:$P$35,3,0)</f>
        <v>ВВ</v>
      </c>
      <c r="P177" s="124" t="str">
        <f>VLOOKUP(P$7,Графік!$M$5:$P$35,3,0)</f>
        <v>Р</v>
      </c>
      <c r="Q177" s="124" t="str">
        <f>VLOOKUP(Q$7,Графік!$M$5:$P$35,3,0)</f>
        <v>Р</v>
      </c>
      <c r="R177" s="124" t="str">
        <f>VLOOKUP(R$7,Графік!$M$5:$P$35,3,0)</f>
        <v>Р</v>
      </c>
      <c r="S177" s="124"/>
      <c r="T177" s="124"/>
      <c r="U177" s="124"/>
      <c r="V177" s="124"/>
      <c r="W177" s="124"/>
      <c r="X177" s="124"/>
      <c r="Y177" s="124"/>
      <c r="Z177" s="124"/>
      <c r="AA177" s="124"/>
      <c r="AB177" s="124"/>
      <c r="AC177" s="124"/>
      <c r="AD177" s="124"/>
      <c r="AE177" s="124"/>
      <c r="AF177" s="124"/>
      <c r="AG177" s="124"/>
      <c r="AH177" s="124"/>
      <c r="AI177" s="124"/>
      <c r="AJ177" s="125"/>
      <c r="AK177" s="321">
        <f ca="1">SUMIF($F177:$AJ180,"Р",$F178:$AJ178)</f>
        <v>72</v>
      </c>
      <c r="AL177" s="279">
        <f ca="1">SUMIF($F179:$AJ180,"НУ",$F180:$AJ180)</f>
        <v>0</v>
      </c>
      <c r="AM177" s="305">
        <f ca="1">SUMIF(F177:AJ180,"РВ",F178:AJ178)</f>
        <v>0</v>
      </c>
      <c r="AN177" s="308">
        <f ca="1">AK177+AL177+AM177</f>
        <v>72</v>
      </c>
      <c r="AO177" s="310">
        <f t="shared" ref="AO177" si="940">COUNTIF($F177:$AJ180,"=Р")</f>
        <v>9</v>
      </c>
      <c r="AP177" s="311">
        <f>COUNTIF($F177:$AJ180,"=ВВ")</f>
        <v>4</v>
      </c>
      <c r="AQ177" s="311">
        <f>COUNTIF($F177:$AJ180,"=В")</f>
        <v>0</v>
      </c>
      <c r="AR177" s="241">
        <f>COUNTIF($F177:$AJ180,"=НА")</f>
        <v>0</v>
      </c>
      <c r="AS177" s="241">
        <f>COUNTIF(F177:AJ180,"=ТН")</f>
        <v>0</v>
      </c>
      <c r="AT177" s="241">
        <f>COUNTIF($F177:$AJ180,"=ВД")</f>
        <v>0</v>
      </c>
      <c r="AU177" s="241">
        <f>COUNTIF($F177:$AJ180,"=ВП")</f>
        <v>0</v>
      </c>
      <c r="AV177" s="241">
        <f>COUNTIF($F177:$AJ180,"=ДД")</f>
        <v>0</v>
      </c>
      <c r="AW177" s="241">
        <f>COUNTIF($F177:$AJ180,"=П")</f>
        <v>0</v>
      </c>
      <c r="AX177" s="241">
        <f>COUNTIF($F177:$AJ180,"=ПР")</f>
        <v>0</v>
      </c>
      <c r="AY177" s="316">
        <f>COUNTIF($F177:$AJ180,"=І")</f>
        <v>0</v>
      </c>
      <c r="AZ177" s="316">
        <f>COUNTIF($F177:$AJ180,"=НЗ")</f>
        <v>0</v>
      </c>
      <c r="BA177" s="318" t="str">
        <f>IF(C177&gt;1,Графік!$P$36,"")</f>
        <v/>
      </c>
    </row>
    <row r="178" spans="1:53" ht="12.75" customHeight="1" x14ac:dyDescent="0.2">
      <c r="A178" s="293"/>
      <c r="B178" s="296"/>
      <c r="C178" s="299"/>
      <c r="D178" s="325"/>
      <c r="E178" s="146"/>
      <c r="F178" s="96">
        <f t="shared" ref="F178" si="941">IF(F177="Р",8,"")</f>
        <v>8</v>
      </c>
      <c r="G178" s="97" t="str">
        <f t="shared" ref="G178" si="942">IF(G177="Р",8,"")</f>
        <v/>
      </c>
      <c r="H178" s="97" t="str">
        <f t="shared" ref="H178" si="943">IF(H177="Р",8,"")</f>
        <v/>
      </c>
      <c r="I178" s="97">
        <f t="shared" ref="I178" si="944">IF(I177="Р",8,"")</f>
        <v>8</v>
      </c>
      <c r="J178" s="97">
        <f t="shared" ref="J178" si="945">IF(J177="Р",8,"")</f>
        <v>8</v>
      </c>
      <c r="K178" s="97">
        <f t="shared" ref="K178" si="946">IF(K177="Р",8,"")</f>
        <v>8</v>
      </c>
      <c r="L178" s="97">
        <f t="shared" ref="L178" si="947">IF(L177="Р",8,"")</f>
        <v>8</v>
      </c>
      <c r="M178" s="97">
        <f t="shared" ref="M178" si="948">IF(M177="Р",8,"")</f>
        <v>8</v>
      </c>
      <c r="N178" s="97" t="str">
        <f t="shared" ref="N178" si="949">IF(N177="Р",8,"")</f>
        <v/>
      </c>
      <c r="O178" s="97" t="str">
        <f t="shared" ref="O178" si="950">IF(O177="Р",8,"")</f>
        <v/>
      </c>
      <c r="P178" s="97">
        <f t="shared" ref="P178" si="951">IF(P177="Р",8,"")</f>
        <v>8</v>
      </c>
      <c r="Q178" s="97">
        <f t="shared" ref="Q178" si="952">IF(Q177="Р",8,"")</f>
        <v>8</v>
      </c>
      <c r="R178" s="97">
        <f t="shared" ref="R178" si="953">IF(R177="Р",8,"")</f>
        <v>8</v>
      </c>
      <c r="S178" s="97"/>
      <c r="T178" s="97"/>
      <c r="U178" s="97"/>
      <c r="V178" s="97"/>
      <c r="W178" s="97"/>
      <c r="X178" s="97"/>
      <c r="Y178" s="97"/>
      <c r="Z178" s="97"/>
      <c r="AA178" s="97"/>
      <c r="AB178" s="97"/>
      <c r="AC178" s="97"/>
      <c r="AD178" s="97"/>
      <c r="AE178" s="97"/>
      <c r="AF178" s="97"/>
      <c r="AG178" s="97"/>
      <c r="AH178" s="97"/>
      <c r="AI178" s="97"/>
      <c r="AJ178" s="98"/>
      <c r="AK178" s="321"/>
      <c r="AL178" s="279"/>
      <c r="AM178" s="305"/>
      <c r="AN178" s="308"/>
      <c r="AO178" s="311"/>
      <c r="AP178" s="311"/>
      <c r="AQ178" s="311"/>
      <c r="AR178" s="241"/>
      <c r="AS178" s="241"/>
      <c r="AT178" s="241"/>
      <c r="AU178" s="241"/>
      <c r="AV178" s="241"/>
      <c r="AW178" s="241"/>
      <c r="AX178" s="241"/>
      <c r="AY178" s="316"/>
      <c r="AZ178" s="316"/>
      <c r="BA178" s="319"/>
    </row>
    <row r="179" spans="1:53" ht="12.75" customHeight="1" x14ac:dyDescent="0.2">
      <c r="A179" s="293"/>
      <c r="B179" s="296"/>
      <c r="C179" s="299"/>
      <c r="D179" s="325"/>
      <c r="E179" s="146"/>
      <c r="F179" s="100" t="str">
        <f t="shared" ref="F179" si="954">IF(F180&gt;0,"НУ","")</f>
        <v/>
      </c>
      <c r="G179" s="101" t="str">
        <f t="shared" ref="G179" si="955">IF(G180&gt;0,"НУ","")</f>
        <v/>
      </c>
      <c r="H179" s="101" t="str">
        <f t="shared" ref="H179" si="956">IF(H180&gt;0,"НУ","")</f>
        <v/>
      </c>
      <c r="I179" s="101" t="str">
        <f t="shared" ref="I179" si="957">IF(I180&gt;0,"НУ","")</f>
        <v/>
      </c>
      <c r="J179" s="101" t="str">
        <f t="shared" ref="J179" si="958">IF(J180&gt;0,"НУ","")</f>
        <v/>
      </c>
      <c r="K179" s="101" t="str">
        <f t="shared" ref="K179" si="959">IF(K180&gt;0,"НУ","")</f>
        <v/>
      </c>
      <c r="L179" s="101" t="str">
        <f t="shared" ref="L179" si="960">IF(L180&gt;0,"НУ","")</f>
        <v/>
      </c>
      <c r="M179" s="101" t="str">
        <f t="shared" ref="M179" si="961">IF(M180&gt;0,"НУ","")</f>
        <v/>
      </c>
      <c r="N179" s="101" t="str">
        <f t="shared" ref="N179" si="962">IF(N180&gt;0,"НУ","")</f>
        <v/>
      </c>
      <c r="O179" s="101" t="str">
        <f t="shared" ref="O179" si="963">IF(O180&gt;0,"НУ","")</f>
        <v/>
      </c>
      <c r="P179" s="101" t="str">
        <f t="shared" ref="P179" si="964">IF(P180&gt;0,"НУ","")</f>
        <v/>
      </c>
      <c r="Q179" s="101" t="str">
        <f t="shared" ref="Q179" si="965">IF(Q180&gt;0,"НУ","")</f>
        <v/>
      </c>
      <c r="R179" s="101" t="str">
        <f t="shared" ref="R179" si="966">IF(R180&gt;0,"НУ","")</f>
        <v/>
      </c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  <c r="AC179" s="101"/>
      <c r="AD179" s="101"/>
      <c r="AE179" s="101"/>
      <c r="AF179" s="101"/>
      <c r="AG179" s="101"/>
      <c r="AH179" s="101" t="str">
        <f t="shared" si="723"/>
        <v/>
      </c>
      <c r="AI179" s="101" t="str">
        <f t="shared" si="723"/>
        <v/>
      </c>
      <c r="AJ179" s="130" t="str">
        <f t="shared" si="723"/>
        <v/>
      </c>
      <c r="AK179" s="321"/>
      <c r="AL179" s="279"/>
      <c r="AM179" s="305"/>
      <c r="AN179" s="308"/>
      <c r="AO179" s="311"/>
      <c r="AP179" s="311"/>
      <c r="AQ179" s="311"/>
      <c r="AR179" s="241"/>
      <c r="AS179" s="241"/>
      <c r="AT179" s="241"/>
      <c r="AU179" s="241"/>
      <c r="AV179" s="241"/>
      <c r="AW179" s="241"/>
      <c r="AX179" s="241"/>
      <c r="AY179" s="316"/>
      <c r="AZ179" s="316"/>
      <c r="BA179" s="319"/>
    </row>
    <row r="180" spans="1:53" ht="13.5" customHeight="1" thickBot="1" x14ac:dyDescent="0.25">
      <c r="A180" s="294"/>
      <c r="B180" s="297"/>
      <c r="C180" s="300"/>
      <c r="D180" s="326"/>
      <c r="E180" s="147"/>
      <c r="F180" s="105"/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  <c r="AA180" s="106"/>
      <c r="AB180" s="106"/>
      <c r="AC180" s="106"/>
      <c r="AD180" s="106"/>
      <c r="AE180" s="106"/>
      <c r="AF180" s="106"/>
      <c r="AG180" s="106"/>
      <c r="AH180" s="106"/>
      <c r="AI180" s="106"/>
      <c r="AJ180" s="107"/>
      <c r="AK180" s="322"/>
      <c r="AL180" s="280"/>
      <c r="AM180" s="306"/>
      <c r="AN180" s="309"/>
      <c r="AO180" s="312"/>
      <c r="AP180" s="312"/>
      <c r="AQ180" s="312"/>
      <c r="AR180" s="242"/>
      <c r="AS180" s="242"/>
      <c r="AT180" s="242"/>
      <c r="AU180" s="242"/>
      <c r="AV180" s="242"/>
      <c r="AW180" s="242"/>
      <c r="AX180" s="242"/>
      <c r="AY180" s="317"/>
      <c r="AZ180" s="317"/>
      <c r="BA180" s="320"/>
    </row>
    <row r="181" spans="1:53" ht="12.75" customHeight="1" x14ac:dyDescent="0.2">
      <c r="A181" s="292">
        <v>44</v>
      </c>
      <c r="B181" s="295" t="str">
        <f>IFERROR(VLOOKUP($C181,Списки!$A$1:$C$4003,2,0),"")</f>
        <v/>
      </c>
      <c r="C181" s="323"/>
      <c r="D181" s="324" t="str">
        <f>IFERROR(VLOOKUP($C181,Списки!$A$1:$C$4003,3,0),"")</f>
        <v/>
      </c>
      <c r="E181" s="145"/>
      <c r="F181" s="92" t="str">
        <f>VLOOKUP(F$7,Графік!$M$5:$P$35,3,0)</f>
        <v>Р</v>
      </c>
      <c r="G181" s="124" t="str">
        <f>VLOOKUP(G$7,Графік!$M$5:$P$35,3,0)</f>
        <v>ВВ</v>
      </c>
      <c r="H181" s="124" t="str">
        <f>VLOOKUP(H$7,Графік!$M$5:$P$35,3,0)</f>
        <v>ВВ</v>
      </c>
      <c r="I181" s="124" t="str">
        <f>VLOOKUP(I$7,Графік!$M$5:$P$35,3,0)</f>
        <v>Р</v>
      </c>
      <c r="J181" s="124" t="str">
        <f>VLOOKUP(J$7,Графік!$M$5:$P$35,3,0)</f>
        <v>Р</v>
      </c>
      <c r="K181" s="124" t="str">
        <f>VLOOKUP(K$7,Графік!$M$5:$P$35,3,0)</f>
        <v>Р</v>
      </c>
      <c r="L181" s="124" t="str">
        <f>VLOOKUP(L$7,Графік!$M$5:$P$35,3,0)</f>
        <v>Р</v>
      </c>
      <c r="M181" s="124" t="str">
        <f>VLOOKUP(M$7,Графік!$M$5:$P$35,3,0)</f>
        <v>Р</v>
      </c>
      <c r="N181" s="124" t="str">
        <f>VLOOKUP(N$7,Графік!$M$5:$P$35,3,0)</f>
        <v>ВВ</v>
      </c>
      <c r="O181" s="124" t="str">
        <f>VLOOKUP(O$7,Графік!$M$5:$P$35,3,0)</f>
        <v>ВВ</v>
      </c>
      <c r="P181" s="124" t="str">
        <f>VLOOKUP(P$7,Графік!$M$5:$P$35,3,0)</f>
        <v>Р</v>
      </c>
      <c r="Q181" s="124" t="str">
        <f>VLOOKUP(Q$7,Графік!$M$5:$P$35,3,0)</f>
        <v>Р</v>
      </c>
      <c r="R181" s="124" t="str">
        <f>VLOOKUP(R$7,Графік!$M$5:$P$35,3,0)</f>
        <v>Р</v>
      </c>
      <c r="S181" s="124"/>
      <c r="T181" s="124"/>
      <c r="U181" s="124"/>
      <c r="V181" s="124"/>
      <c r="W181" s="124"/>
      <c r="X181" s="124"/>
      <c r="Y181" s="124"/>
      <c r="Z181" s="124"/>
      <c r="AA181" s="124"/>
      <c r="AB181" s="124"/>
      <c r="AC181" s="124"/>
      <c r="AD181" s="124"/>
      <c r="AE181" s="124"/>
      <c r="AF181" s="124"/>
      <c r="AG181" s="124"/>
      <c r="AH181" s="124"/>
      <c r="AI181" s="124"/>
      <c r="AJ181" s="125"/>
      <c r="AK181" s="321">
        <f ca="1">SUMIF($F181:$AJ184,"Р",$F182:$AJ182)</f>
        <v>72</v>
      </c>
      <c r="AL181" s="279">
        <f ca="1">SUMIF($F183:$AJ184,"НУ",$F184:$AJ184)</f>
        <v>0</v>
      </c>
      <c r="AM181" s="305">
        <f ca="1">SUMIF(F181:AJ184,"РВ",F182:AJ182)</f>
        <v>0</v>
      </c>
      <c r="AN181" s="308">
        <f ca="1">AK181+AL181+AM181</f>
        <v>72</v>
      </c>
      <c r="AO181" s="310">
        <f t="shared" ref="AO181" si="967">COUNTIF($F181:$AJ184,"=Р")</f>
        <v>9</v>
      </c>
      <c r="AP181" s="311">
        <f>COUNTIF($F181:$AJ184,"=ВВ")</f>
        <v>4</v>
      </c>
      <c r="AQ181" s="311">
        <f>COUNTIF($F181:$AJ184,"=В")</f>
        <v>0</v>
      </c>
      <c r="AR181" s="241">
        <f>COUNTIF($F181:$AJ184,"=НА")</f>
        <v>0</v>
      </c>
      <c r="AS181" s="241">
        <f>COUNTIF(F181:AJ184,"=ТН")</f>
        <v>0</v>
      </c>
      <c r="AT181" s="241">
        <f>COUNTIF($F181:$AJ184,"=ВД")</f>
        <v>0</v>
      </c>
      <c r="AU181" s="241">
        <f>COUNTIF($F181:$AJ184,"=ВП")</f>
        <v>0</v>
      </c>
      <c r="AV181" s="241">
        <f>COUNTIF($F181:$AJ184,"=ДД")</f>
        <v>0</v>
      </c>
      <c r="AW181" s="241">
        <f>COUNTIF($F181:$AJ184,"=П")</f>
        <v>0</v>
      </c>
      <c r="AX181" s="241">
        <f>COUNTIF($F181:$AJ184,"=ПР")</f>
        <v>0</v>
      </c>
      <c r="AY181" s="316">
        <f>COUNTIF($F181:$AJ184,"=І")</f>
        <v>0</v>
      </c>
      <c r="AZ181" s="316">
        <f>COUNTIF($F181:$AJ184,"=НЗ")</f>
        <v>0</v>
      </c>
      <c r="BA181" s="318" t="str">
        <f>IF(C181&gt;1,Графік!$P$36,"")</f>
        <v/>
      </c>
    </row>
    <row r="182" spans="1:53" ht="12.75" customHeight="1" x14ac:dyDescent="0.2">
      <c r="A182" s="293"/>
      <c r="B182" s="296"/>
      <c r="C182" s="299"/>
      <c r="D182" s="325"/>
      <c r="E182" s="146"/>
      <c r="F182" s="96">
        <f t="shared" ref="F182" si="968">IF(F181="Р",8,"")</f>
        <v>8</v>
      </c>
      <c r="G182" s="97" t="str">
        <f t="shared" ref="G182" si="969">IF(G181="Р",8,"")</f>
        <v/>
      </c>
      <c r="H182" s="97" t="str">
        <f t="shared" ref="H182" si="970">IF(H181="Р",8,"")</f>
        <v/>
      </c>
      <c r="I182" s="97">
        <f t="shared" ref="I182" si="971">IF(I181="Р",8,"")</f>
        <v>8</v>
      </c>
      <c r="J182" s="97">
        <f t="shared" ref="J182" si="972">IF(J181="Р",8,"")</f>
        <v>8</v>
      </c>
      <c r="K182" s="97">
        <f t="shared" ref="K182" si="973">IF(K181="Р",8,"")</f>
        <v>8</v>
      </c>
      <c r="L182" s="97">
        <f t="shared" ref="L182" si="974">IF(L181="Р",8,"")</f>
        <v>8</v>
      </c>
      <c r="M182" s="97">
        <f t="shared" ref="M182" si="975">IF(M181="Р",8,"")</f>
        <v>8</v>
      </c>
      <c r="N182" s="97" t="str">
        <f t="shared" ref="N182" si="976">IF(N181="Р",8,"")</f>
        <v/>
      </c>
      <c r="O182" s="97" t="str">
        <f t="shared" ref="O182" si="977">IF(O181="Р",8,"")</f>
        <v/>
      </c>
      <c r="P182" s="97">
        <f t="shared" ref="P182" si="978">IF(P181="Р",8,"")</f>
        <v>8</v>
      </c>
      <c r="Q182" s="97">
        <f t="shared" ref="Q182" si="979">IF(Q181="Р",8,"")</f>
        <v>8</v>
      </c>
      <c r="R182" s="97">
        <f t="shared" ref="R182" si="980">IF(R181="Р",8,"")</f>
        <v>8</v>
      </c>
      <c r="S182" s="97"/>
      <c r="T182" s="97"/>
      <c r="U182" s="97"/>
      <c r="V182" s="97"/>
      <c r="W182" s="97"/>
      <c r="X182" s="97"/>
      <c r="Y182" s="97"/>
      <c r="Z182" s="97"/>
      <c r="AA182" s="97"/>
      <c r="AB182" s="97"/>
      <c r="AC182" s="97"/>
      <c r="AD182" s="97"/>
      <c r="AE182" s="97"/>
      <c r="AF182" s="97"/>
      <c r="AG182" s="97"/>
      <c r="AH182" s="97"/>
      <c r="AI182" s="97"/>
      <c r="AJ182" s="98"/>
      <c r="AK182" s="321"/>
      <c r="AL182" s="279"/>
      <c r="AM182" s="305"/>
      <c r="AN182" s="308"/>
      <c r="AO182" s="311"/>
      <c r="AP182" s="311"/>
      <c r="AQ182" s="311"/>
      <c r="AR182" s="241"/>
      <c r="AS182" s="241"/>
      <c r="AT182" s="241"/>
      <c r="AU182" s="241"/>
      <c r="AV182" s="241"/>
      <c r="AW182" s="241"/>
      <c r="AX182" s="241"/>
      <c r="AY182" s="316"/>
      <c r="AZ182" s="316"/>
      <c r="BA182" s="319"/>
    </row>
    <row r="183" spans="1:53" ht="12.75" customHeight="1" x14ac:dyDescent="0.2">
      <c r="A183" s="293"/>
      <c r="B183" s="296"/>
      <c r="C183" s="299"/>
      <c r="D183" s="325"/>
      <c r="E183" s="146"/>
      <c r="F183" s="100" t="str">
        <f t="shared" ref="F183" si="981">IF(F184&gt;0,"НУ","")</f>
        <v/>
      </c>
      <c r="G183" s="101" t="str">
        <f t="shared" ref="G183" si="982">IF(G184&gt;0,"НУ","")</f>
        <v/>
      </c>
      <c r="H183" s="101" t="str">
        <f t="shared" ref="H183" si="983">IF(H184&gt;0,"НУ","")</f>
        <v/>
      </c>
      <c r="I183" s="101" t="str">
        <f t="shared" ref="I183" si="984">IF(I184&gt;0,"НУ","")</f>
        <v/>
      </c>
      <c r="J183" s="101" t="str">
        <f t="shared" ref="J183" si="985">IF(J184&gt;0,"НУ","")</f>
        <v/>
      </c>
      <c r="K183" s="101" t="str">
        <f t="shared" ref="K183" si="986">IF(K184&gt;0,"НУ","")</f>
        <v/>
      </c>
      <c r="L183" s="101" t="str">
        <f t="shared" ref="L183" si="987">IF(L184&gt;0,"НУ","")</f>
        <v/>
      </c>
      <c r="M183" s="101" t="str">
        <f t="shared" ref="M183" si="988">IF(M184&gt;0,"НУ","")</f>
        <v/>
      </c>
      <c r="N183" s="101" t="str">
        <f t="shared" ref="N183" si="989">IF(N184&gt;0,"НУ","")</f>
        <v/>
      </c>
      <c r="O183" s="101" t="str">
        <f t="shared" ref="O183" si="990">IF(O184&gt;0,"НУ","")</f>
        <v/>
      </c>
      <c r="P183" s="101" t="str">
        <f t="shared" ref="P183" si="991">IF(P184&gt;0,"НУ","")</f>
        <v/>
      </c>
      <c r="Q183" s="101" t="str">
        <f t="shared" ref="Q183" si="992">IF(Q184&gt;0,"НУ","")</f>
        <v/>
      </c>
      <c r="R183" s="101" t="str">
        <f t="shared" ref="R183" si="993">IF(R184&gt;0,"НУ","")</f>
        <v/>
      </c>
      <c r="S183" s="101"/>
      <c r="T183" s="101"/>
      <c r="U183" s="101"/>
      <c r="V183" s="101"/>
      <c r="W183" s="101"/>
      <c r="X183" s="101"/>
      <c r="Y183" s="101"/>
      <c r="Z183" s="101"/>
      <c r="AA183" s="101"/>
      <c r="AB183" s="101"/>
      <c r="AC183" s="101"/>
      <c r="AD183" s="101"/>
      <c r="AE183" s="101"/>
      <c r="AF183" s="101"/>
      <c r="AG183" s="101"/>
      <c r="AH183" s="101" t="str">
        <f t="shared" si="723"/>
        <v/>
      </c>
      <c r="AI183" s="101" t="str">
        <f t="shared" si="723"/>
        <v/>
      </c>
      <c r="AJ183" s="130" t="str">
        <f t="shared" si="723"/>
        <v/>
      </c>
      <c r="AK183" s="321"/>
      <c r="AL183" s="279"/>
      <c r="AM183" s="305"/>
      <c r="AN183" s="308"/>
      <c r="AO183" s="311"/>
      <c r="AP183" s="311"/>
      <c r="AQ183" s="311"/>
      <c r="AR183" s="241"/>
      <c r="AS183" s="241"/>
      <c r="AT183" s="241"/>
      <c r="AU183" s="241"/>
      <c r="AV183" s="241"/>
      <c r="AW183" s="241"/>
      <c r="AX183" s="241"/>
      <c r="AY183" s="316"/>
      <c r="AZ183" s="316"/>
      <c r="BA183" s="319"/>
    </row>
    <row r="184" spans="1:53" ht="13.5" customHeight="1" thickBot="1" x14ac:dyDescent="0.25">
      <c r="A184" s="294"/>
      <c r="B184" s="297"/>
      <c r="C184" s="300"/>
      <c r="D184" s="326"/>
      <c r="E184" s="147"/>
      <c r="F184" s="105"/>
      <c r="G184" s="106"/>
      <c r="H184" s="106"/>
      <c r="I184" s="106"/>
      <c r="J184" s="106"/>
      <c r="K184" s="106"/>
      <c r="L184" s="106"/>
      <c r="M184" s="106"/>
      <c r="N184" s="106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106"/>
      <c r="Z184" s="106"/>
      <c r="AA184" s="106"/>
      <c r="AB184" s="106"/>
      <c r="AC184" s="106"/>
      <c r="AD184" s="106"/>
      <c r="AE184" s="106"/>
      <c r="AF184" s="106"/>
      <c r="AG184" s="106"/>
      <c r="AH184" s="106"/>
      <c r="AI184" s="106"/>
      <c r="AJ184" s="107"/>
      <c r="AK184" s="322"/>
      <c r="AL184" s="280"/>
      <c r="AM184" s="306"/>
      <c r="AN184" s="309"/>
      <c r="AO184" s="312"/>
      <c r="AP184" s="312"/>
      <c r="AQ184" s="312"/>
      <c r="AR184" s="242"/>
      <c r="AS184" s="242"/>
      <c r="AT184" s="242"/>
      <c r="AU184" s="242"/>
      <c r="AV184" s="242"/>
      <c r="AW184" s="242"/>
      <c r="AX184" s="242"/>
      <c r="AY184" s="317"/>
      <c r="AZ184" s="317"/>
      <c r="BA184" s="320"/>
    </row>
    <row r="185" spans="1:53" ht="12.75" customHeight="1" x14ac:dyDescent="0.2">
      <c r="A185" s="292">
        <v>45</v>
      </c>
      <c r="B185" s="295" t="str">
        <f>IFERROR(VLOOKUP($C185,Списки!$A$1:$C$4003,2,0),"")</f>
        <v/>
      </c>
      <c r="C185" s="323"/>
      <c r="D185" s="324" t="str">
        <f>IFERROR(VLOOKUP($C185,Списки!$A$1:$C$4003,3,0),"")</f>
        <v/>
      </c>
      <c r="E185" s="145"/>
      <c r="F185" s="92" t="str">
        <f>VLOOKUP(F$7,Графік!$M$5:$P$35,3,0)</f>
        <v>Р</v>
      </c>
      <c r="G185" s="124" t="str">
        <f>VLOOKUP(G$7,Графік!$M$5:$P$35,3,0)</f>
        <v>ВВ</v>
      </c>
      <c r="H185" s="124" t="str">
        <f>VLOOKUP(H$7,Графік!$M$5:$P$35,3,0)</f>
        <v>ВВ</v>
      </c>
      <c r="I185" s="124" t="str">
        <f>VLOOKUP(I$7,Графік!$M$5:$P$35,3,0)</f>
        <v>Р</v>
      </c>
      <c r="J185" s="124" t="str">
        <f>VLOOKUP(J$7,Графік!$M$5:$P$35,3,0)</f>
        <v>Р</v>
      </c>
      <c r="K185" s="124" t="str">
        <f>VLOOKUP(K$7,Графік!$M$5:$P$35,3,0)</f>
        <v>Р</v>
      </c>
      <c r="L185" s="124" t="str">
        <f>VLOOKUP(L$7,Графік!$M$5:$P$35,3,0)</f>
        <v>Р</v>
      </c>
      <c r="M185" s="124" t="str">
        <f>VLOOKUP(M$7,Графік!$M$5:$P$35,3,0)</f>
        <v>Р</v>
      </c>
      <c r="N185" s="124" t="str">
        <f>VLOOKUP(N$7,Графік!$M$5:$P$35,3,0)</f>
        <v>ВВ</v>
      </c>
      <c r="O185" s="124" t="str">
        <f>VLOOKUP(O$7,Графік!$M$5:$P$35,3,0)</f>
        <v>ВВ</v>
      </c>
      <c r="P185" s="124" t="str">
        <f>VLOOKUP(P$7,Графік!$M$5:$P$35,3,0)</f>
        <v>Р</v>
      </c>
      <c r="Q185" s="124" t="str">
        <f>VLOOKUP(Q$7,Графік!$M$5:$P$35,3,0)</f>
        <v>Р</v>
      </c>
      <c r="R185" s="124" t="str">
        <f>VLOOKUP(R$7,Графік!$M$5:$P$35,3,0)</f>
        <v>Р</v>
      </c>
      <c r="S185" s="124"/>
      <c r="T185" s="124"/>
      <c r="U185" s="124"/>
      <c r="V185" s="124"/>
      <c r="W185" s="124"/>
      <c r="X185" s="124"/>
      <c r="Y185" s="124"/>
      <c r="Z185" s="124"/>
      <c r="AA185" s="124"/>
      <c r="AB185" s="124"/>
      <c r="AC185" s="124"/>
      <c r="AD185" s="124"/>
      <c r="AE185" s="124"/>
      <c r="AF185" s="124"/>
      <c r="AG185" s="124"/>
      <c r="AH185" s="124"/>
      <c r="AI185" s="124"/>
      <c r="AJ185" s="125"/>
      <c r="AK185" s="321">
        <f ca="1">SUMIF($F185:$AJ188,"Р",$F186:$AJ186)</f>
        <v>72</v>
      </c>
      <c r="AL185" s="279">
        <f ca="1">SUMIF($F187:$AJ188,"НУ",$F188:$AJ188)</f>
        <v>0</v>
      </c>
      <c r="AM185" s="305">
        <f ca="1">SUMIF(F185:AJ188,"РВ",F186:AJ186)</f>
        <v>0</v>
      </c>
      <c r="AN185" s="308">
        <f ca="1">AK185+AL185+AM185</f>
        <v>72</v>
      </c>
      <c r="AO185" s="310">
        <f t="shared" ref="AO185" si="994">COUNTIF($F185:$AJ188,"=Р")</f>
        <v>9</v>
      </c>
      <c r="AP185" s="311">
        <f>COUNTIF($F185:$AJ188,"=ВВ")</f>
        <v>4</v>
      </c>
      <c r="AQ185" s="311">
        <f>COUNTIF($F185:$AJ188,"=В")</f>
        <v>0</v>
      </c>
      <c r="AR185" s="241">
        <f>COUNTIF($F185:$AJ188,"=НА")</f>
        <v>0</v>
      </c>
      <c r="AS185" s="241">
        <f>COUNTIF(F185:AJ188,"=ТН")</f>
        <v>0</v>
      </c>
      <c r="AT185" s="241">
        <f>COUNTIF($F185:$AJ188,"=ВД")</f>
        <v>0</v>
      </c>
      <c r="AU185" s="241">
        <f>COUNTIF($F185:$AJ188,"=ВП")</f>
        <v>0</v>
      </c>
      <c r="AV185" s="241">
        <f>COUNTIF($F185:$AJ188,"=ДД")</f>
        <v>0</v>
      </c>
      <c r="AW185" s="241">
        <f>COUNTIF($F185:$AJ188,"=П")</f>
        <v>0</v>
      </c>
      <c r="AX185" s="241">
        <f>COUNTIF($F185:$AJ188,"=ПР")</f>
        <v>0</v>
      </c>
      <c r="AY185" s="316">
        <f>COUNTIF($F185:$AJ188,"=І")</f>
        <v>0</v>
      </c>
      <c r="AZ185" s="316">
        <f>COUNTIF($F185:$AJ188,"=НЗ")</f>
        <v>0</v>
      </c>
      <c r="BA185" s="318" t="str">
        <f>IF(C185&gt;1,Графік!$P$36,"")</f>
        <v/>
      </c>
    </row>
    <row r="186" spans="1:53" ht="12.75" customHeight="1" x14ac:dyDescent="0.2">
      <c r="A186" s="293"/>
      <c r="B186" s="296"/>
      <c r="C186" s="299"/>
      <c r="D186" s="325"/>
      <c r="E186" s="146"/>
      <c r="F186" s="96">
        <f t="shared" ref="F186" si="995">IF(F185="Р",8,"")</f>
        <v>8</v>
      </c>
      <c r="G186" s="97" t="str">
        <f t="shared" ref="G186" si="996">IF(G185="Р",8,"")</f>
        <v/>
      </c>
      <c r="H186" s="97" t="str">
        <f t="shared" ref="H186" si="997">IF(H185="Р",8,"")</f>
        <v/>
      </c>
      <c r="I186" s="97">
        <f t="shared" ref="I186" si="998">IF(I185="Р",8,"")</f>
        <v>8</v>
      </c>
      <c r="J186" s="97">
        <f t="shared" ref="J186" si="999">IF(J185="Р",8,"")</f>
        <v>8</v>
      </c>
      <c r="K186" s="97">
        <f t="shared" ref="K186" si="1000">IF(K185="Р",8,"")</f>
        <v>8</v>
      </c>
      <c r="L186" s="97">
        <f t="shared" ref="L186" si="1001">IF(L185="Р",8,"")</f>
        <v>8</v>
      </c>
      <c r="M186" s="97">
        <f t="shared" ref="M186" si="1002">IF(M185="Р",8,"")</f>
        <v>8</v>
      </c>
      <c r="N186" s="97" t="str">
        <f t="shared" ref="N186" si="1003">IF(N185="Р",8,"")</f>
        <v/>
      </c>
      <c r="O186" s="97" t="str">
        <f t="shared" ref="O186" si="1004">IF(O185="Р",8,"")</f>
        <v/>
      </c>
      <c r="P186" s="97">
        <f t="shared" ref="P186" si="1005">IF(P185="Р",8,"")</f>
        <v>8</v>
      </c>
      <c r="Q186" s="97">
        <f t="shared" ref="Q186" si="1006">IF(Q185="Р",8,"")</f>
        <v>8</v>
      </c>
      <c r="R186" s="97">
        <f t="shared" ref="R186" si="1007">IF(R185="Р",8,"")</f>
        <v>8</v>
      </c>
      <c r="S186" s="97"/>
      <c r="T186" s="97"/>
      <c r="U186" s="97"/>
      <c r="V186" s="97"/>
      <c r="W186" s="97"/>
      <c r="X186" s="97"/>
      <c r="Y186" s="97"/>
      <c r="Z186" s="97"/>
      <c r="AA186" s="97"/>
      <c r="AB186" s="97"/>
      <c r="AC186" s="97"/>
      <c r="AD186" s="97"/>
      <c r="AE186" s="97"/>
      <c r="AF186" s="97"/>
      <c r="AG186" s="97"/>
      <c r="AH186" s="97"/>
      <c r="AI186" s="97"/>
      <c r="AJ186" s="98"/>
      <c r="AK186" s="321"/>
      <c r="AL186" s="279"/>
      <c r="AM186" s="305"/>
      <c r="AN186" s="308"/>
      <c r="AO186" s="311"/>
      <c r="AP186" s="311"/>
      <c r="AQ186" s="311"/>
      <c r="AR186" s="241"/>
      <c r="AS186" s="241"/>
      <c r="AT186" s="241"/>
      <c r="AU186" s="241"/>
      <c r="AV186" s="241"/>
      <c r="AW186" s="241"/>
      <c r="AX186" s="241"/>
      <c r="AY186" s="316"/>
      <c r="AZ186" s="316"/>
      <c r="BA186" s="319"/>
    </row>
    <row r="187" spans="1:53" ht="12.75" customHeight="1" x14ac:dyDescent="0.2">
      <c r="A187" s="293"/>
      <c r="B187" s="296"/>
      <c r="C187" s="299"/>
      <c r="D187" s="325"/>
      <c r="E187" s="146"/>
      <c r="F187" s="100" t="str">
        <f t="shared" ref="F187" si="1008">IF(F188&gt;0,"НУ","")</f>
        <v/>
      </c>
      <c r="G187" s="101" t="str">
        <f t="shared" ref="G187" si="1009">IF(G188&gt;0,"НУ","")</f>
        <v/>
      </c>
      <c r="H187" s="101" t="str">
        <f t="shared" ref="H187" si="1010">IF(H188&gt;0,"НУ","")</f>
        <v/>
      </c>
      <c r="I187" s="101" t="str">
        <f t="shared" ref="I187" si="1011">IF(I188&gt;0,"НУ","")</f>
        <v/>
      </c>
      <c r="J187" s="101" t="str">
        <f t="shared" ref="J187" si="1012">IF(J188&gt;0,"НУ","")</f>
        <v/>
      </c>
      <c r="K187" s="101" t="str">
        <f t="shared" ref="K187" si="1013">IF(K188&gt;0,"НУ","")</f>
        <v/>
      </c>
      <c r="L187" s="101" t="str">
        <f t="shared" ref="L187" si="1014">IF(L188&gt;0,"НУ","")</f>
        <v/>
      </c>
      <c r="M187" s="101" t="str">
        <f t="shared" ref="M187" si="1015">IF(M188&gt;0,"НУ","")</f>
        <v/>
      </c>
      <c r="N187" s="101" t="str">
        <f t="shared" ref="N187" si="1016">IF(N188&gt;0,"НУ","")</f>
        <v/>
      </c>
      <c r="O187" s="101" t="str">
        <f t="shared" ref="O187" si="1017">IF(O188&gt;0,"НУ","")</f>
        <v/>
      </c>
      <c r="P187" s="101" t="str">
        <f t="shared" ref="P187" si="1018">IF(P188&gt;0,"НУ","")</f>
        <v/>
      </c>
      <c r="Q187" s="101" t="str">
        <f t="shared" ref="Q187" si="1019">IF(Q188&gt;0,"НУ","")</f>
        <v/>
      </c>
      <c r="R187" s="101" t="str">
        <f t="shared" ref="R187" si="1020">IF(R188&gt;0,"НУ","")</f>
        <v/>
      </c>
      <c r="S187" s="101"/>
      <c r="T187" s="101"/>
      <c r="U187" s="101"/>
      <c r="V187" s="101"/>
      <c r="W187" s="101"/>
      <c r="X187" s="101"/>
      <c r="Y187" s="101"/>
      <c r="Z187" s="101"/>
      <c r="AA187" s="101"/>
      <c r="AB187" s="101"/>
      <c r="AC187" s="101"/>
      <c r="AD187" s="101"/>
      <c r="AE187" s="101"/>
      <c r="AF187" s="101"/>
      <c r="AG187" s="101"/>
      <c r="AH187" s="101" t="str">
        <f t="shared" si="723"/>
        <v/>
      </c>
      <c r="AI187" s="101" t="str">
        <f t="shared" si="723"/>
        <v/>
      </c>
      <c r="AJ187" s="130" t="str">
        <f t="shared" si="723"/>
        <v/>
      </c>
      <c r="AK187" s="321"/>
      <c r="AL187" s="279"/>
      <c r="AM187" s="305"/>
      <c r="AN187" s="308"/>
      <c r="AO187" s="311"/>
      <c r="AP187" s="311"/>
      <c r="AQ187" s="311"/>
      <c r="AR187" s="241"/>
      <c r="AS187" s="241"/>
      <c r="AT187" s="241"/>
      <c r="AU187" s="241"/>
      <c r="AV187" s="241"/>
      <c r="AW187" s="241"/>
      <c r="AX187" s="241"/>
      <c r="AY187" s="316"/>
      <c r="AZ187" s="316"/>
      <c r="BA187" s="319"/>
    </row>
    <row r="188" spans="1:53" ht="13.5" customHeight="1" thickBot="1" x14ac:dyDescent="0.25">
      <c r="A188" s="294"/>
      <c r="B188" s="297"/>
      <c r="C188" s="300"/>
      <c r="D188" s="326"/>
      <c r="E188" s="147"/>
      <c r="F188" s="105"/>
      <c r="G188" s="106"/>
      <c r="H188" s="106"/>
      <c r="I188" s="106"/>
      <c r="J188" s="106"/>
      <c r="K188" s="106"/>
      <c r="L188" s="106"/>
      <c r="M188" s="106"/>
      <c r="N188" s="106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106"/>
      <c r="Z188" s="106"/>
      <c r="AA188" s="106"/>
      <c r="AB188" s="106"/>
      <c r="AC188" s="106"/>
      <c r="AD188" s="106"/>
      <c r="AE188" s="106"/>
      <c r="AF188" s="106"/>
      <c r="AG188" s="106"/>
      <c r="AH188" s="106"/>
      <c r="AI188" s="106"/>
      <c r="AJ188" s="107"/>
      <c r="AK188" s="322"/>
      <c r="AL188" s="280"/>
      <c r="AM188" s="306"/>
      <c r="AN188" s="309"/>
      <c r="AO188" s="312"/>
      <c r="AP188" s="312"/>
      <c r="AQ188" s="312"/>
      <c r="AR188" s="242"/>
      <c r="AS188" s="242"/>
      <c r="AT188" s="242"/>
      <c r="AU188" s="242"/>
      <c r="AV188" s="242"/>
      <c r="AW188" s="242"/>
      <c r="AX188" s="242"/>
      <c r="AY188" s="317"/>
      <c r="AZ188" s="317"/>
      <c r="BA188" s="320"/>
    </row>
    <row r="189" spans="1:53" ht="12.75" customHeight="1" x14ac:dyDescent="0.2">
      <c r="A189" s="292">
        <v>46</v>
      </c>
      <c r="B189" s="295" t="str">
        <f>IFERROR(VLOOKUP($C189,Списки!$A$1:$C$4003,2,0),"")</f>
        <v/>
      </c>
      <c r="C189" s="323"/>
      <c r="D189" s="324" t="str">
        <f>IFERROR(VLOOKUP($C189,Списки!$A$1:$C$4003,3,0),"")</f>
        <v/>
      </c>
      <c r="E189" s="145"/>
      <c r="F189" s="92" t="str">
        <f>VLOOKUP(F$7,Графік!$M$5:$P$35,3,0)</f>
        <v>Р</v>
      </c>
      <c r="G189" s="124" t="str">
        <f>VLOOKUP(G$7,Графік!$M$5:$P$35,3,0)</f>
        <v>ВВ</v>
      </c>
      <c r="H189" s="124" t="str">
        <f>VLOOKUP(H$7,Графік!$M$5:$P$35,3,0)</f>
        <v>ВВ</v>
      </c>
      <c r="I189" s="124" t="str">
        <f>VLOOKUP(I$7,Графік!$M$5:$P$35,3,0)</f>
        <v>Р</v>
      </c>
      <c r="J189" s="124" t="str">
        <f>VLOOKUP(J$7,Графік!$M$5:$P$35,3,0)</f>
        <v>Р</v>
      </c>
      <c r="K189" s="124" t="str">
        <f>VLOOKUP(K$7,Графік!$M$5:$P$35,3,0)</f>
        <v>Р</v>
      </c>
      <c r="L189" s="124" t="str">
        <f>VLOOKUP(L$7,Графік!$M$5:$P$35,3,0)</f>
        <v>Р</v>
      </c>
      <c r="M189" s="124" t="str">
        <f>VLOOKUP(M$7,Графік!$M$5:$P$35,3,0)</f>
        <v>Р</v>
      </c>
      <c r="N189" s="124" t="str">
        <f>VLOOKUP(N$7,Графік!$M$5:$P$35,3,0)</f>
        <v>ВВ</v>
      </c>
      <c r="O189" s="124" t="str">
        <f>VLOOKUP(O$7,Графік!$M$5:$P$35,3,0)</f>
        <v>ВВ</v>
      </c>
      <c r="P189" s="124" t="str">
        <f>VLOOKUP(P$7,Графік!$M$5:$P$35,3,0)</f>
        <v>Р</v>
      </c>
      <c r="Q189" s="124" t="str">
        <f>VLOOKUP(Q$7,Графік!$M$5:$P$35,3,0)</f>
        <v>Р</v>
      </c>
      <c r="R189" s="124" t="str">
        <f>VLOOKUP(R$7,Графік!$M$5:$P$35,3,0)</f>
        <v>Р</v>
      </c>
      <c r="S189" s="124"/>
      <c r="T189" s="124"/>
      <c r="U189" s="124"/>
      <c r="V189" s="124"/>
      <c r="W189" s="124"/>
      <c r="X189" s="124"/>
      <c r="Y189" s="124"/>
      <c r="Z189" s="124"/>
      <c r="AA189" s="124"/>
      <c r="AB189" s="124"/>
      <c r="AC189" s="124"/>
      <c r="AD189" s="124"/>
      <c r="AE189" s="124"/>
      <c r="AF189" s="124"/>
      <c r="AG189" s="124"/>
      <c r="AH189" s="124"/>
      <c r="AI189" s="124"/>
      <c r="AJ189" s="125"/>
      <c r="AK189" s="321">
        <f ca="1">SUMIF($F189:$AJ192,"Р",$F190:$AJ190)</f>
        <v>72</v>
      </c>
      <c r="AL189" s="279">
        <f ca="1">SUMIF($F191:$AJ192,"НУ",$F192:$AJ192)</f>
        <v>0</v>
      </c>
      <c r="AM189" s="305">
        <f ca="1">SUMIF(F189:AJ192,"РВ",F190:AJ190)</f>
        <v>0</v>
      </c>
      <c r="AN189" s="308">
        <f ca="1">AK189+AL189+AM189</f>
        <v>72</v>
      </c>
      <c r="AO189" s="310">
        <f t="shared" ref="AO189" si="1021">COUNTIF($F189:$AJ192,"=Р")</f>
        <v>9</v>
      </c>
      <c r="AP189" s="311">
        <f>COUNTIF($F189:$AJ192,"=ВВ")</f>
        <v>4</v>
      </c>
      <c r="AQ189" s="311">
        <f>COUNTIF($F189:$AJ192,"=В")</f>
        <v>0</v>
      </c>
      <c r="AR189" s="241">
        <f>COUNTIF($F189:$AJ192,"=НА")</f>
        <v>0</v>
      </c>
      <c r="AS189" s="241">
        <f>COUNTIF(F189:AJ192,"=ТН")</f>
        <v>0</v>
      </c>
      <c r="AT189" s="241">
        <f>COUNTIF($F189:$AJ192,"=ВД")</f>
        <v>0</v>
      </c>
      <c r="AU189" s="241">
        <f>COUNTIF($F189:$AJ192,"=ВП")</f>
        <v>0</v>
      </c>
      <c r="AV189" s="241">
        <f>COUNTIF($F189:$AJ192,"=ДД")</f>
        <v>0</v>
      </c>
      <c r="AW189" s="241">
        <f>COUNTIF($F189:$AJ192,"=П")</f>
        <v>0</v>
      </c>
      <c r="AX189" s="241">
        <f>COUNTIF($F189:$AJ192,"=ПР")</f>
        <v>0</v>
      </c>
      <c r="AY189" s="316">
        <f>COUNTIF($F189:$AJ192,"=І")</f>
        <v>0</v>
      </c>
      <c r="AZ189" s="316">
        <f>COUNTIF($F189:$AJ192,"=НЗ")</f>
        <v>0</v>
      </c>
      <c r="BA189" s="318" t="str">
        <f>IF(C189&gt;1,Графік!$P$36,"")</f>
        <v/>
      </c>
    </row>
    <row r="190" spans="1:53" ht="12.75" customHeight="1" x14ac:dyDescent="0.2">
      <c r="A190" s="293"/>
      <c r="B190" s="296"/>
      <c r="C190" s="299"/>
      <c r="D190" s="325"/>
      <c r="E190" s="146"/>
      <c r="F190" s="96">
        <f t="shared" ref="F190" si="1022">IF(F189="Р",8,"")</f>
        <v>8</v>
      </c>
      <c r="G190" s="97" t="str">
        <f t="shared" ref="G190" si="1023">IF(G189="Р",8,"")</f>
        <v/>
      </c>
      <c r="H190" s="97" t="str">
        <f t="shared" ref="H190" si="1024">IF(H189="Р",8,"")</f>
        <v/>
      </c>
      <c r="I190" s="97">
        <f t="shared" ref="I190" si="1025">IF(I189="Р",8,"")</f>
        <v>8</v>
      </c>
      <c r="J190" s="97">
        <f t="shared" ref="J190" si="1026">IF(J189="Р",8,"")</f>
        <v>8</v>
      </c>
      <c r="K190" s="97">
        <f t="shared" ref="K190" si="1027">IF(K189="Р",8,"")</f>
        <v>8</v>
      </c>
      <c r="L190" s="97">
        <f t="shared" ref="L190" si="1028">IF(L189="Р",8,"")</f>
        <v>8</v>
      </c>
      <c r="M190" s="97">
        <f t="shared" ref="M190" si="1029">IF(M189="Р",8,"")</f>
        <v>8</v>
      </c>
      <c r="N190" s="97" t="str">
        <f t="shared" ref="N190" si="1030">IF(N189="Р",8,"")</f>
        <v/>
      </c>
      <c r="O190" s="97" t="str">
        <f t="shared" ref="O190" si="1031">IF(O189="Р",8,"")</f>
        <v/>
      </c>
      <c r="P190" s="97">
        <f t="shared" ref="P190" si="1032">IF(P189="Р",8,"")</f>
        <v>8</v>
      </c>
      <c r="Q190" s="97">
        <f t="shared" ref="Q190" si="1033">IF(Q189="Р",8,"")</f>
        <v>8</v>
      </c>
      <c r="R190" s="97">
        <f t="shared" ref="R190" si="1034">IF(R189="Р",8,"")</f>
        <v>8</v>
      </c>
      <c r="S190" s="97"/>
      <c r="T190" s="97"/>
      <c r="U190" s="97"/>
      <c r="V190" s="97"/>
      <c r="W190" s="97"/>
      <c r="X190" s="97"/>
      <c r="Y190" s="97"/>
      <c r="Z190" s="97"/>
      <c r="AA190" s="97"/>
      <c r="AB190" s="97"/>
      <c r="AC190" s="97"/>
      <c r="AD190" s="97"/>
      <c r="AE190" s="97"/>
      <c r="AF190" s="97"/>
      <c r="AG190" s="97"/>
      <c r="AH190" s="97"/>
      <c r="AI190" s="97"/>
      <c r="AJ190" s="98"/>
      <c r="AK190" s="321"/>
      <c r="AL190" s="279"/>
      <c r="AM190" s="305"/>
      <c r="AN190" s="308"/>
      <c r="AO190" s="311"/>
      <c r="AP190" s="311"/>
      <c r="AQ190" s="311"/>
      <c r="AR190" s="241"/>
      <c r="AS190" s="241"/>
      <c r="AT190" s="241"/>
      <c r="AU190" s="241"/>
      <c r="AV190" s="241"/>
      <c r="AW190" s="241"/>
      <c r="AX190" s="241"/>
      <c r="AY190" s="316"/>
      <c r="AZ190" s="316"/>
      <c r="BA190" s="319"/>
    </row>
    <row r="191" spans="1:53" ht="12.75" customHeight="1" x14ac:dyDescent="0.2">
      <c r="A191" s="293"/>
      <c r="B191" s="296"/>
      <c r="C191" s="299"/>
      <c r="D191" s="325"/>
      <c r="E191" s="146"/>
      <c r="F191" s="100" t="str">
        <f t="shared" ref="F191" si="1035">IF(F192&gt;0,"НУ","")</f>
        <v/>
      </c>
      <c r="G191" s="101" t="str">
        <f t="shared" ref="G191" si="1036">IF(G192&gt;0,"НУ","")</f>
        <v/>
      </c>
      <c r="H191" s="101" t="str">
        <f t="shared" ref="H191" si="1037">IF(H192&gt;0,"НУ","")</f>
        <v/>
      </c>
      <c r="I191" s="101" t="str">
        <f t="shared" ref="I191" si="1038">IF(I192&gt;0,"НУ","")</f>
        <v/>
      </c>
      <c r="J191" s="101" t="str">
        <f t="shared" ref="J191" si="1039">IF(J192&gt;0,"НУ","")</f>
        <v/>
      </c>
      <c r="K191" s="101" t="str">
        <f t="shared" ref="K191" si="1040">IF(K192&gt;0,"НУ","")</f>
        <v/>
      </c>
      <c r="L191" s="101" t="str">
        <f t="shared" ref="L191" si="1041">IF(L192&gt;0,"НУ","")</f>
        <v/>
      </c>
      <c r="M191" s="101" t="str">
        <f t="shared" ref="M191" si="1042">IF(M192&gt;0,"НУ","")</f>
        <v/>
      </c>
      <c r="N191" s="101" t="str">
        <f t="shared" ref="N191" si="1043">IF(N192&gt;0,"НУ","")</f>
        <v/>
      </c>
      <c r="O191" s="101" t="str">
        <f t="shared" ref="O191" si="1044">IF(O192&gt;0,"НУ","")</f>
        <v/>
      </c>
      <c r="P191" s="101" t="str">
        <f t="shared" ref="P191" si="1045">IF(P192&gt;0,"НУ","")</f>
        <v/>
      </c>
      <c r="Q191" s="101" t="str">
        <f t="shared" ref="Q191" si="1046">IF(Q192&gt;0,"НУ","")</f>
        <v/>
      </c>
      <c r="R191" s="101" t="str">
        <f t="shared" ref="R191" si="1047">IF(R192&gt;0,"НУ","")</f>
        <v/>
      </c>
      <c r="S191" s="101"/>
      <c r="T191" s="101"/>
      <c r="U191" s="101"/>
      <c r="V191" s="101"/>
      <c r="W191" s="101"/>
      <c r="X191" s="101"/>
      <c r="Y191" s="101"/>
      <c r="Z191" s="101"/>
      <c r="AA191" s="101"/>
      <c r="AB191" s="101"/>
      <c r="AC191" s="101"/>
      <c r="AD191" s="101"/>
      <c r="AE191" s="101"/>
      <c r="AF191" s="101"/>
      <c r="AG191" s="101"/>
      <c r="AH191" s="101" t="str">
        <f t="shared" si="723"/>
        <v/>
      </c>
      <c r="AI191" s="101" t="str">
        <f t="shared" si="723"/>
        <v/>
      </c>
      <c r="AJ191" s="130" t="str">
        <f t="shared" si="723"/>
        <v/>
      </c>
      <c r="AK191" s="321"/>
      <c r="AL191" s="279"/>
      <c r="AM191" s="305"/>
      <c r="AN191" s="308"/>
      <c r="AO191" s="311"/>
      <c r="AP191" s="311"/>
      <c r="AQ191" s="311"/>
      <c r="AR191" s="241"/>
      <c r="AS191" s="241"/>
      <c r="AT191" s="241"/>
      <c r="AU191" s="241"/>
      <c r="AV191" s="241"/>
      <c r="AW191" s="241"/>
      <c r="AX191" s="241"/>
      <c r="AY191" s="316"/>
      <c r="AZ191" s="316"/>
      <c r="BA191" s="319"/>
    </row>
    <row r="192" spans="1:53" ht="13.5" customHeight="1" thickBot="1" x14ac:dyDescent="0.25">
      <c r="A192" s="294"/>
      <c r="B192" s="297"/>
      <c r="C192" s="300"/>
      <c r="D192" s="326"/>
      <c r="E192" s="147"/>
      <c r="F192" s="105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106"/>
      <c r="Z192" s="106"/>
      <c r="AA192" s="106"/>
      <c r="AB192" s="106"/>
      <c r="AC192" s="106"/>
      <c r="AD192" s="106"/>
      <c r="AE192" s="106"/>
      <c r="AF192" s="106"/>
      <c r="AG192" s="106"/>
      <c r="AH192" s="106"/>
      <c r="AI192" s="106"/>
      <c r="AJ192" s="107"/>
      <c r="AK192" s="322"/>
      <c r="AL192" s="280"/>
      <c r="AM192" s="306"/>
      <c r="AN192" s="309"/>
      <c r="AO192" s="312"/>
      <c r="AP192" s="312"/>
      <c r="AQ192" s="312"/>
      <c r="AR192" s="242"/>
      <c r="AS192" s="242"/>
      <c r="AT192" s="242"/>
      <c r="AU192" s="242"/>
      <c r="AV192" s="242"/>
      <c r="AW192" s="242"/>
      <c r="AX192" s="242"/>
      <c r="AY192" s="317"/>
      <c r="AZ192" s="317"/>
      <c r="BA192" s="320"/>
    </row>
    <row r="193" spans="1:53" ht="12.75" customHeight="1" x14ac:dyDescent="0.2">
      <c r="A193" s="292">
        <v>47</v>
      </c>
      <c r="B193" s="295" t="str">
        <f>IFERROR(VLOOKUP($C193,Списки!$A$1:$C$4003,2,0),"")</f>
        <v/>
      </c>
      <c r="C193" s="323"/>
      <c r="D193" s="324" t="str">
        <f>IFERROR(VLOOKUP($C193,Списки!$A$1:$C$4003,3,0),"")</f>
        <v/>
      </c>
      <c r="E193" s="145"/>
      <c r="F193" s="92" t="str">
        <f>VLOOKUP(F$7,Графік!$M$5:$P$35,3,0)</f>
        <v>Р</v>
      </c>
      <c r="G193" s="124" t="str">
        <f>VLOOKUP(G$7,Графік!$M$5:$P$35,3,0)</f>
        <v>ВВ</v>
      </c>
      <c r="H193" s="124" t="str">
        <f>VLOOKUP(H$7,Графік!$M$5:$P$35,3,0)</f>
        <v>ВВ</v>
      </c>
      <c r="I193" s="124" t="str">
        <f>VLOOKUP(I$7,Графік!$M$5:$P$35,3,0)</f>
        <v>Р</v>
      </c>
      <c r="J193" s="124" t="str">
        <f>VLOOKUP(J$7,Графік!$M$5:$P$35,3,0)</f>
        <v>Р</v>
      </c>
      <c r="K193" s="124" t="str">
        <f>VLOOKUP(K$7,Графік!$M$5:$P$35,3,0)</f>
        <v>Р</v>
      </c>
      <c r="L193" s="124" t="str">
        <f>VLOOKUP(L$7,Графік!$M$5:$P$35,3,0)</f>
        <v>Р</v>
      </c>
      <c r="M193" s="124" t="str">
        <f>VLOOKUP(M$7,Графік!$M$5:$P$35,3,0)</f>
        <v>Р</v>
      </c>
      <c r="N193" s="124" t="str">
        <f>VLOOKUP(N$7,Графік!$M$5:$P$35,3,0)</f>
        <v>ВВ</v>
      </c>
      <c r="O193" s="124" t="str">
        <f>VLOOKUP(O$7,Графік!$M$5:$P$35,3,0)</f>
        <v>ВВ</v>
      </c>
      <c r="P193" s="124" t="str">
        <f>VLOOKUP(P$7,Графік!$M$5:$P$35,3,0)</f>
        <v>Р</v>
      </c>
      <c r="Q193" s="124" t="str">
        <f>VLOOKUP(Q$7,Графік!$M$5:$P$35,3,0)</f>
        <v>Р</v>
      </c>
      <c r="R193" s="124" t="str">
        <f>VLOOKUP(R$7,Графік!$M$5:$P$35,3,0)</f>
        <v>Р</v>
      </c>
      <c r="S193" s="124"/>
      <c r="T193" s="124"/>
      <c r="U193" s="124"/>
      <c r="V193" s="124"/>
      <c r="W193" s="124"/>
      <c r="X193" s="124"/>
      <c r="Y193" s="124"/>
      <c r="Z193" s="124"/>
      <c r="AA193" s="124"/>
      <c r="AB193" s="124"/>
      <c r="AC193" s="124"/>
      <c r="AD193" s="124"/>
      <c r="AE193" s="124"/>
      <c r="AF193" s="124"/>
      <c r="AG193" s="124"/>
      <c r="AH193" s="124"/>
      <c r="AI193" s="124"/>
      <c r="AJ193" s="125"/>
      <c r="AK193" s="321">
        <f ca="1">SUMIF($F193:$AJ196,"Р",$F194:$AJ194)</f>
        <v>72</v>
      </c>
      <c r="AL193" s="279">
        <f ca="1">SUMIF($F195:$AJ196,"НУ",$F196:$AJ196)</f>
        <v>0</v>
      </c>
      <c r="AM193" s="305">
        <f ca="1">SUMIF(F193:AJ196,"РВ",F194:AJ194)</f>
        <v>0</v>
      </c>
      <c r="AN193" s="308">
        <f ca="1">AK193+AL193+AM193</f>
        <v>72</v>
      </c>
      <c r="AO193" s="310">
        <f t="shared" ref="AO193" si="1048">COUNTIF($F193:$AJ196,"=Р")</f>
        <v>9</v>
      </c>
      <c r="AP193" s="311">
        <f>COUNTIF($F193:$AJ196,"=ВВ")</f>
        <v>4</v>
      </c>
      <c r="AQ193" s="311">
        <f>COUNTIF($F193:$AJ196,"=В")</f>
        <v>0</v>
      </c>
      <c r="AR193" s="241">
        <f>COUNTIF($F193:$AJ196,"=НА")</f>
        <v>0</v>
      </c>
      <c r="AS193" s="241">
        <f>COUNTIF(F193:AJ196,"=ТН")</f>
        <v>0</v>
      </c>
      <c r="AT193" s="241">
        <f>COUNTIF($F193:$AJ196,"=ВД")</f>
        <v>0</v>
      </c>
      <c r="AU193" s="241">
        <f>COUNTIF($F193:$AJ196,"=ВП")</f>
        <v>0</v>
      </c>
      <c r="AV193" s="241">
        <f>COUNTIF($F193:$AJ196,"=ДД")</f>
        <v>0</v>
      </c>
      <c r="AW193" s="241">
        <f>COUNTIF($F193:$AJ196,"=П")</f>
        <v>0</v>
      </c>
      <c r="AX193" s="241">
        <f>COUNTIF($F193:$AJ196,"=ПР")</f>
        <v>0</v>
      </c>
      <c r="AY193" s="316">
        <f>COUNTIF($F193:$AJ196,"=І")</f>
        <v>0</v>
      </c>
      <c r="AZ193" s="316">
        <f>COUNTIF($F193:$AJ196,"=НЗ")</f>
        <v>0</v>
      </c>
      <c r="BA193" s="318" t="str">
        <f>IF(C193&gt;1,Графік!$P$36,"")</f>
        <v/>
      </c>
    </row>
    <row r="194" spans="1:53" ht="12.75" customHeight="1" x14ac:dyDescent="0.2">
      <c r="A194" s="293"/>
      <c r="B194" s="296"/>
      <c r="C194" s="299"/>
      <c r="D194" s="325"/>
      <c r="E194" s="146"/>
      <c r="F194" s="96">
        <f t="shared" ref="F194" si="1049">IF(F193="Р",8,"")</f>
        <v>8</v>
      </c>
      <c r="G194" s="97" t="str">
        <f t="shared" ref="G194" si="1050">IF(G193="Р",8,"")</f>
        <v/>
      </c>
      <c r="H194" s="97" t="str">
        <f t="shared" ref="H194" si="1051">IF(H193="Р",8,"")</f>
        <v/>
      </c>
      <c r="I194" s="97">
        <f t="shared" ref="I194" si="1052">IF(I193="Р",8,"")</f>
        <v>8</v>
      </c>
      <c r="J194" s="97">
        <f t="shared" ref="J194" si="1053">IF(J193="Р",8,"")</f>
        <v>8</v>
      </c>
      <c r="K194" s="97">
        <f t="shared" ref="K194" si="1054">IF(K193="Р",8,"")</f>
        <v>8</v>
      </c>
      <c r="L194" s="97">
        <f t="shared" ref="L194" si="1055">IF(L193="Р",8,"")</f>
        <v>8</v>
      </c>
      <c r="M194" s="97">
        <f t="shared" ref="M194" si="1056">IF(M193="Р",8,"")</f>
        <v>8</v>
      </c>
      <c r="N194" s="97" t="str">
        <f t="shared" ref="N194" si="1057">IF(N193="Р",8,"")</f>
        <v/>
      </c>
      <c r="O194" s="97" t="str">
        <f t="shared" ref="O194" si="1058">IF(O193="Р",8,"")</f>
        <v/>
      </c>
      <c r="P194" s="97">
        <f t="shared" ref="P194" si="1059">IF(P193="Р",8,"")</f>
        <v>8</v>
      </c>
      <c r="Q194" s="97">
        <f t="shared" ref="Q194" si="1060">IF(Q193="Р",8,"")</f>
        <v>8</v>
      </c>
      <c r="R194" s="97">
        <f t="shared" ref="R194" si="1061">IF(R193="Р",8,"")</f>
        <v>8</v>
      </c>
      <c r="S194" s="97"/>
      <c r="T194" s="97"/>
      <c r="U194" s="97"/>
      <c r="V194" s="97"/>
      <c r="W194" s="97"/>
      <c r="X194" s="97"/>
      <c r="Y194" s="97"/>
      <c r="Z194" s="97"/>
      <c r="AA194" s="97"/>
      <c r="AB194" s="97"/>
      <c r="AC194" s="97"/>
      <c r="AD194" s="97"/>
      <c r="AE194" s="97"/>
      <c r="AF194" s="97"/>
      <c r="AG194" s="97"/>
      <c r="AH194" s="97"/>
      <c r="AI194" s="97"/>
      <c r="AJ194" s="98"/>
      <c r="AK194" s="321"/>
      <c r="AL194" s="279"/>
      <c r="AM194" s="305"/>
      <c r="AN194" s="308"/>
      <c r="AO194" s="311"/>
      <c r="AP194" s="311"/>
      <c r="AQ194" s="311"/>
      <c r="AR194" s="241"/>
      <c r="AS194" s="241"/>
      <c r="AT194" s="241"/>
      <c r="AU194" s="241"/>
      <c r="AV194" s="241"/>
      <c r="AW194" s="241"/>
      <c r="AX194" s="241"/>
      <c r="AY194" s="316"/>
      <c r="AZ194" s="316"/>
      <c r="BA194" s="319"/>
    </row>
    <row r="195" spans="1:53" ht="12.75" customHeight="1" x14ac:dyDescent="0.2">
      <c r="A195" s="293"/>
      <c r="B195" s="296"/>
      <c r="C195" s="299"/>
      <c r="D195" s="325"/>
      <c r="E195" s="146"/>
      <c r="F195" s="100" t="str">
        <f t="shared" ref="F195" si="1062">IF(F196&gt;0,"НУ","")</f>
        <v/>
      </c>
      <c r="G195" s="101" t="str">
        <f t="shared" ref="G195" si="1063">IF(G196&gt;0,"НУ","")</f>
        <v/>
      </c>
      <c r="H195" s="101" t="str">
        <f t="shared" ref="H195" si="1064">IF(H196&gt;0,"НУ","")</f>
        <v/>
      </c>
      <c r="I195" s="101" t="str">
        <f t="shared" ref="I195" si="1065">IF(I196&gt;0,"НУ","")</f>
        <v/>
      </c>
      <c r="J195" s="101" t="str">
        <f t="shared" ref="J195" si="1066">IF(J196&gt;0,"НУ","")</f>
        <v/>
      </c>
      <c r="K195" s="101" t="str">
        <f t="shared" ref="K195" si="1067">IF(K196&gt;0,"НУ","")</f>
        <v/>
      </c>
      <c r="L195" s="101" t="str">
        <f t="shared" ref="L195" si="1068">IF(L196&gt;0,"НУ","")</f>
        <v/>
      </c>
      <c r="M195" s="101" t="str">
        <f t="shared" ref="M195" si="1069">IF(M196&gt;0,"НУ","")</f>
        <v/>
      </c>
      <c r="N195" s="101" t="str">
        <f t="shared" ref="N195" si="1070">IF(N196&gt;0,"НУ","")</f>
        <v/>
      </c>
      <c r="O195" s="101" t="str">
        <f t="shared" ref="O195" si="1071">IF(O196&gt;0,"НУ","")</f>
        <v/>
      </c>
      <c r="P195" s="101" t="str">
        <f t="shared" ref="P195" si="1072">IF(P196&gt;0,"НУ","")</f>
        <v/>
      </c>
      <c r="Q195" s="101" t="str">
        <f t="shared" ref="Q195" si="1073">IF(Q196&gt;0,"НУ","")</f>
        <v/>
      </c>
      <c r="R195" s="101" t="str">
        <f t="shared" ref="R195" si="1074">IF(R196&gt;0,"НУ","")</f>
        <v/>
      </c>
      <c r="S195" s="101"/>
      <c r="T195" s="101"/>
      <c r="U195" s="101"/>
      <c r="V195" s="101"/>
      <c r="W195" s="101"/>
      <c r="X195" s="101"/>
      <c r="Y195" s="101"/>
      <c r="Z195" s="101"/>
      <c r="AA195" s="101"/>
      <c r="AB195" s="101"/>
      <c r="AC195" s="101"/>
      <c r="AD195" s="101"/>
      <c r="AE195" s="101"/>
      <c r="AF195" s="101"/>
      <c r="AG195" s="101"/>
      <c r="AH195" s="101" t="str">
        <f t="shared" si="723"/>
        <v/>
      </c>
      <c r="AI195" s="101" t="str">
        <f t="shared" si="723"/>
        <v/>
      </c>
      <c r="AJ195" s="130" t="str">
        <f t="shared" si="723"/>
        <v/>
      </c>
      <c r="AK195" s="321"/>
      <c r="AL195" s="279"/>
      <c r="AM195" s="305"/>
      <c r="AN195" s="308"/>
      <c r="AO195" s="311"/>
      <c r="AP195" s="311"/>
      <c r="AQ195" s="311"/>
      <c r="AR195" s="241"/>
      <c r="AS195" s="241"/>
      <c r="AT195" s="241"/>
      <c r="AU195" s="241"/>
      <c r="AV195" s="241"/>
      <c r="AW195" s="241"/>
      <c r="AX195" s="241"/>
      <c r="AY195" s="316"/>
      <c r="AZ195" s="316"/>
      <c r="BA195" s="319"/>
    </row>
    <row r="196" spans="1:53" ht="13.5" customHeight="1" thickBot="1" x14ac:dyDescent="0.25">
      <c r="A196" s="294"/>
      <c r="B196" s="297"/>
      <c r="C196" s="300"/>
      <c r="D196" s="326"/>
      <c r="E196" s="147"/>
      <c r="F196" s="105"/>
      <c r="G196" s="106"/>
      <c r="H196" s="106"/>
      <c r="I196" s="106"/>
      <c r="J196" s="106"/>
      <c r="K196" s="106"/>
      <c r="L196" s="106"/>
      <c r="M196" s="106"/>
      <c r="N196" s="106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106"/>
      <c r="Z196" s="106"/>
      <c r="AA196" s="106"/>
      <c r="AB196" s="106"/>
      <c r="AC196" s="106"/>
      <c r="AD196" s="106"/>
      <c r="AE196" s="106"/>
      <c r="AF196" s="106"/>
      <c r="AG196" s="106"/>
      <c r="AH196" s="106"/>
      <c r="AI196" s="106"/>
      <c r="AJ196" s="107"/>
      <c r="AK196" s="322"/>
      <c r="AL196" s="280"/>
      <c r="AM196" s="306"/>
      <c r="AN196" s="309"/>
      <c r="AO196" s="312"/>
      <c r="AP196" s="312"/>
      <c r="AQ196" s="312"/>
      <c r="AR196" s="242"/>
      <c r="AS196" s="242"/>
      <c r="AT196" s="242"/>
      <c r="AU196" s="242"/>
      <c r="AV196" s="242"/>
      <c r="AW196" s="242"/>
      <c r="AX196" s="242"/>
      <c r="AY196" s="317"/>
      <c r="AZ196" s="317"/>
      <c r="BA196" s="320"/>
    </row>
    <row r="197" spans="1:53" ht="12.75" customHeight="1" x14ac:dyDescent="0.2">
      <c r="A197" s="292">
        <v>48</v>
      </c>
      <c r="B197" s="295" t="str">
        <f>IFERROR(VLOOKUP($C197,Списки!$A$1:$C$4003,2,0),"")</f>
        <v/>
      </c>
      <c r="C197" s="323"/>
      <c r="D197" s="324" t="str">
        <f>IFERROR(VLOOKUP($C197,Списки!$A$1:$C$4003,3,0),"")</f>
        <v/>
      </c>
      <c r="E197" s="145"/>
      <c r="F197" s="92" t="str">
        <f>VLOOKUP(F$7,Графік!$M$5:$P$35,3,0)</f>
        <v>Р</v>
      </c>
      <c r="G197" s="124" t="str">
        <f>VLOOKUP(G$7,Графік!$M$5:$P$35,3,0)</f>
        <v>ВВ</v>
      </c>
      <c r="H197" s="124" t="str">
        <f>VLOOKUP(H$7,Графік!$M$5:$P$35,3,0)</f>
        <v>ВВ</v>
      </c>
      <c r="I197" s="124" t="str">
        <f>VLOOKUP(I$7,Графік!$M$5:$P$35,3,0)</f>
        <v>Р</v>
      </c>
      <c r="J197" s="124" t="str">
        <f>VLOOKUP(J$7,Графік!$M$5:$P$35,3,0)</f>
        <v>Р</v>
      </c>
      <c r="K197" s="124" t="str">
        <f>VLOOKUP(K$7,Графік!$M$5:$P$35,3,0)</f>
        <v>Р</v>
      </c>
      <c r="L197" s="124" t="str">
        <f>VLOOKUP(L$7,Графік!$M$5:$P$35,3,0)</f>
        <v>Р</v>
      </c>
      <c r="M197" s="124" t="str">
        <f>VLOOKUP(M$7,Графік!$M$5:$P$35,3,0)</f>
        <v>Р</v>
      </c>
      <c r="N197" s="124" t="str">
        <f>VLOOKUP(N$7,Графік!$M$5:$P$35,3,0)</f>
        <v>ВВ</v>
      </c>
      <c r="O197" s="124" t="str">
        <f>VLOOKUP(O$7,Графік!$M$5:$P$35,3,0)</f>
        <v>ВВ</v>
      </c>
      <c r="P197" s="124" t="str">
        <f>VLOOKUP(P$7,Графік!$M$5:$P$35,3,0)</f>
        <v>Р</v>
      </c>
      <c r="Q197" s="124" t="str">
        <f>VLOOKUP(Q$7,Графік!$M$5:$P$35,3,0)</f>
        <v>Р</v>
      </c>
      <c r="R197" s="124" t="str">
        <f>VLOOKUP(R$7,Графік!$M$5:$P$35,3,0)</f>
        <v>Р</v>
      </c>
      <c r="S197" s="124"/>
      <c r="T197" s="124"/>
      <c r="U197" s="124"/>
      <c r="V197" s="124"/>
      <c r="W197" s="124"/>
      <c r="X197" s="124"/>
      <c r="Y197" s="124"/>
      <c r="Z197" s="124"/>
      <c r="AA197" s="124"/>
      <c r="AB197" s="124"/>
      <c r="AC197" s="124"/>
      <c r="AD197" s="124"/>
      <c r="AE197" s="124"/>
      <c r="AF197" s="124"/>
      <c r="AG197" s="124"/>
      <c r="AH197" s="124"/>
      <c r="AI197" s="124"/>
      <c r="AJ197" s="125"/>
      <c r="AK197" s="321">
        <f ca="1">SUMIF($F197:$AJ200,"Р",$F198:$AJ198)</f>
        <v>72</v>
      </c>
      <c r="AL197" s="279">
        <f ca="1">SUMIF($F199:$AJ200,"НУ",$F200:$AJ200)</f>
        <v>0</v>
      </c>
      <c r="AM197" s="305">
        <f ca="1">SUMIF(F197:AJ200,"РВ",F198:AJ198)</f>
        <v>0</v>
      </c>
      <c r="AN197" s="308">
        <f ca="1">AK197+AL197+AM197</f>
        <v>72</v>
      </c>
      <c r="AO197" s="310">
        <f t="shared" ref="AO197" si="1075">COUNTIF($F197:$AJ200,"=Р")</f>
        <v>9</v>
      </c>
      <c r="AP197" s="311">
        <f>COUNTIF($F197:$AJ200,"=ВВ")</f>
        <v>4</v>
      </c>
      <c r="AQ197" s="311">
        <f>COUNTIF($F197:$AJ200,"=В")</f>
        <v>0</v>
      </c>
      <c r="AR197" s="241">
        <f>COUNTIF($F197:$AJ200,"=НА")</f>
        <v>0</v>
      </c>
      <c r="AS197" s="241">
        <f>COUNTIF(F197:AJ200,"=ТН")</f>
        <v>0</v>
      </c>
      <c r="AT197" s="241">
        <f>COUNTIF($F197:$AJ200,"=ВД")</f>
        <v>0</v>
      </c>
      <c r="AU197" s="241">
        <f>COUNTIF($F197:$AJ200,"=ВП")</f>
        <v>0</v>
      </c>
      <c r="AV197" s="241">
        <f>COUNTIF($F197:$AJ200,"=ДД")</f>
        <v>0</v>
      </c>
      <c r="AW197" s="241">
        <f>COUNTIF($F197:$AJ200,"=П")</f>
        <v>0</v>
      </c>
      <c r="AX197" s="241">
        <f>COUNTIF($F197:$AJ200,"=ПР")</f>
        <v>0</v>
      </c>
      <c r="AY197" s="316">
        <f>COUNTIF($F197:$AJ200,"=І")</f>
        <v>0</v>
      </c>
      <c r="AZ197" s="316">
        <f>COUNTIF($F197:$AJ200,"=НЗ")</f>
        <v>0</v>
      </c>
      <c r="BA197" s="318" t="str">
        <f>IF(C197&gt;1,Графік!$P$36,"")</f>
        <v/>
      </c>
    </row>
    <row r="198" spans="1:53" ht="12.75" customHeight="1" x14ac:dyDescent="0.2">
      <c r="A198" s="293"/>
      <c r="B198" s="296"/>
      <c r="C198" s="299"/>
      <c r="D198" s="325"/>
      <c r="E198" s="146"/>
      <c r="F198" s="96">
        <f t="shared" ref="F198" si="1076">IF(F197="Р",8,"")</f>
        <v>8</v>
      </c>
      <c r="G198" s="97" t="str">
        <f t="shared" ref="G198" si="1077">IF(G197="Р",8,"")</f>
        <v/>
      </c>
      <c r="H198" s="97" t="str">
        <f t="shared" ref="H198" si="1078">IF(H197="Р",8,"")</f>
        <v/>
      </c>
      <c r="I198" s="97">
        <f t="shared" ref="I198" si="1079">IF(I197="Р",8,"")</f>
        <v>8</v>
      </c>
      <c r="J198" s="97">
        <f t="shared" ref="J198" si="1080">IF(J197="Р",8,"")</f>
        <v>8</v>
      </c>
      <c r="K198" s="97">
        <f t="shared" ref="K198" si="1081">IF(K197="Р",8,"")</f>
        <v>8</v>
      </c>
      <c r="L198" s="97">
        <f t="shared" ref="L198" si="1082">IF(L197="Р",8,"")</f>
        <v>8</v>
      </c>
      <c r="M198" s="97">
        <f t="shared" ref="M198" si="1083">IF(M197="Р",8,"")</f>
        <v>8</v>
      </c>
      <c r="N198" s="97" t="str">
        <f t="shared" ref="N198" si="1084">IF(N197="Р",8,"")</f>
        <v/>
      </c>
      <c r="O198" s="97" t="str">
        <f t="shared" ref="O198" si="1085">IF(O197="Р",8,"")</f>
        <v/>
      </c>
      <c r="P198" s="97">
        <f t="shared" ref="P198" si="1086">IF(P197="Р",8,"")</f>
        <v>8</v>
      </c>
      <c r="Q198" s="97">
        <f t="shared" ref="Q198" si="1087">IF(Q197="Р",8,"")</f>
        <v>8</v>
      </c>
      <c r="R198" s="97">
        <f t="shared" ref="R198" si="1088">IF(R197="Р",8,"")</f>
        <v>8</v>
      </c>
      <c r="S198" s="97"/>
      <c r="T198" s="97"/>
      <c r="U198" s="97"/>
      <c r="V198" s="97"/>
      <c r="W198" s="97"/>
      <c r="X198" s="97"/>
      <c r="Y198" s="97"/>
      <c r="Z198" s="97"/>
      <c r="AA198" s="97"/>
      <c r="AB198" s="97"/>
      <c r="AC198" s="97"/>
      <c r="AD198" s="97"/>
      <c r="AE198" s="97"/>
      <c r="AF198" s="97"/>
      <c r="AG198" s="97"/>
      <c r="AH198" s="97"/>
      <c r="AI198" s="97"/>
      <c r="AJ198" s="98"/>
      <c r="AK198" s="321"/>
      <c r="AL198" s="279"/>
      <c r="AM198" s="305"/>
      <c r="AN198" s="308"/>
      <c r="AO198" s="311"/>
      <c r="AP198" s="311"/>
      <c r="AQ198" s="311"/>
      <c r="AR198" s="241"/>
      <c r="AS198" s="241"/>
      <c r="AT198" s="241"/>
      <c r="AU198" s="241"/>
      <c r="AV198" s="241"/>
      <c r="AW198" s="241"/>
      <c r="AX198" s="241"/>
      <c r="AY198" s="316"/>
      <c r="AZ198" s="316"/>
      <c r="BA198" s="319"/>
    </row>
    <row r="199" spans="1:53" ht="12.75" customHeight="1" x14ac:dyDescent="0.2">
      <c r="A199" s="293"/>
      <c r="B199" s="296"/>
      <c r="C199" s="299"/>
      <c r="D199" s="325"/>
      <c r="E199" s="146"/>
      <c r="F199" s="100" t="str">
        <f t="shared" ref="F199" si="1089">IF(F200&gt;0,"НУ","")</f>
        <v/>
      </c>
      <c r="G199" s="101" t="str">
        <f t="shared" ref="G199" si="1090">IF(G200&gt;0,"НУ","")</f>
        <v/>
      </c>
      <c r="H199" s="101" t="str">
        <f t="shared" ref="H199" si="1091">IF(H200&gt;0,"НУ","")</f>
        <v/>
      </c>
      <c r="I199" s="101" t="str">
        <f t="shared" ref="I199" si="1092">IF(I200&gt;0,"НУ","")</f>
        <v/>
      </c>
      <c r="J199" s="101" t="str">
        <f t="shared" ref="J199" si="1093">IF(J200&gt;0,"НУ","")</f>
        <v/>
      </c>
      <c r="K199" s="101" t="str">
        <f t="shared" ref="K199" si="1094">IF(K200&gt;0,"НУ","")</f>
        <v/>
      </c>
      <c r="L199" s="101" t="str">
        <f t="shared" ref="L199" si="1095">IF(L200&gt;0,"НУ","")</f>
        <v/>
      </c>
      <c r="M199" s="101" t="str">
        <f t="shared" ref="M199" si="1096">IF(M200&gt;0,"НУ","")</f>
        <v/>
      </c>
      <c r="N199" s="101" t="str">
        <f t="shared" ref="N199" si="1097">IF(N200&gt;0,"НУ","")</f>
        <v/>
      </c>
      <c r="O199" s="101" t="str">
        <f t="shared" ref="O199" si="1098">IF(O200&gt;0,"НУ","")</f>
        <v/>
      </c>
      <c r="P199" s="101" t="str">
        <f t="shared" ref="P199" si="1099">IF(P200&gt;0,"НУ","")</f>
        <v/>
      </c>
      <c r="Q199" s="101" t="str">
        <f t="shared" ref="Q199" si="1100">IF(Q200&gt;0,"НУ","")</f>
        <v/>
      </c>
      <c r="R199" s="101" t="str">
        <f t="shared" ref="R199" si="1101">IF(R200&gt;0,"НУ","")</f>
        <v/>
      </c>
      <c r="S199" s="101"/>
      <c r="T199" s="101"/>
      <c r="U199" s="101"/>
      <c r="V199" s="101"/>
      <c r="W199" s="101"/>
      <c r="X199" s="101"/>
      <c r="Y199" s="101"/>
      <c r="Z199" s="101"/>
      <c r="AA199" s="101"/>
      <c r="AB199" s="101"/>
      <c r="AC199" s="101"/>
      <c r="AD199" s="101"/>
      <c r="AE199" s="101"/>
      <c r="AF199" s="101"/>
      <c r="AG199" s="101"/>
      <c r="AH199" s="101" t="str">
        <f t="shared" si="723"/>
        <v/>
      </c>
      <c r="AI199" s="101" t="str">
        <f t="shared" si="723"/>
        <v/>
      </c>
      <c r="AJ199" s="130" t="str">
        <f t="shared" si="723"/>
        <v/>
      </c>
      <c r="AK199" s="321"/>
      <c r="AL199" s="279"/>
      <c r="AM199" s="305"/>
      <c r="AN199" s="308"/>
      <c r="AO199" s="311"/>
      <c r="AP199" s="311"/>
      <c r="AQ199" s="311"/>
      <c r="AR199" s="241"/>
      <c r="AS199" s="241"/>
      <c r="AT199" s="241"/>
      <c r="AU199" s="241"/>
      <c r="AV199" s="241"/>
      <c r="AW199" s="241"/>
      <c r="AX199" s="241"/>
      <c r="AY199" s="316"/>
      <c r="AZ199" s="316"/>
      <c r="BA199" s="319"/>
    </row>
    <row r="200" spans="1:53" ht="13.5" customHeight="1" thickBot="1" x14ac:dyDescent="0.25">
      <c r="A200" s="294"/>
      <c r="B200" s="297"/>
      <c r="C200" s="300"/>
      <c r="D200" s="326"/>
      <c r="E200" s="147"/>
      <c r="F200" s="105"/>
      <c r="G200" s="106"/>
      <c r="H200" s="106"/>
      <c r="I200" s="106"/>
      <c r="J200" s="106"/>
      <c r="K200" s="106"/>
      <c r="L200" s="106"/>
      <c r="M200" s="106"/>
      <c r="N200" s="106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Z200" s="106"/>
      <c r="AA200" s="106"/>
      <c r="AB200" s="106"/>
      <c r="AC200" s="106"/>
      <c r="AD200" s="106"/>
      <c r="AE200" s="106"/>
      <c r="AF200" s="106"/>
      <c r="AG200" s="106"/>
      <c r="AH200" s="106"/>
      <c r="AI200" s="106"/>
      <c r="AJ200" s="107"/>
      <c r="AK200" s="322"/>
      <c r="AL200" s="280"/>
      <c r="AM200" s="306"/>
      <c r="AN200" s="309"/>
      <c r="AO200" s="312"/>
      <c r="AP200" s="312"/>
      <c r="AQ200" s="312"/>
      <c r="AR200" s="242"/>
      <c r="AS200" s="242"/>
      <c r="AT200" s="242"/>
      <c r="AU200" s="242"/>
      <c r="AV200" s="242"/>
      <c r="AW200" s="242"/>
      <c r="AX200" s="242"/>
      <c r="AY200" s="317"/>
      <c r="AZ200" s="317"/>
      <c r="BA200" s="320"/>
    </row>
    <row r="201" spans="1:53" ht="12.75" customHeight="1" x14ac:dyDescent="0.2">
      <c r="A201" s="292">
        <v>49</v>
      </c>
      <c r="B201" s="295" t="str">
        <f>IFERROR(VLOOKUP($C201,Списки!$A$1:$C$4003,2,0),"")</f>
        <v/>
      </c>
      <c r="C201" s="323"/>
      <c r="D201" s="324" t="str">
        <f>IFERROR(VLOOKUP($C201,Списки!$A$1:$C$4003,3,0),"")</f>
        <v/>
      </c>
      <c r="E201" s="145"/>
      <c r="F201" s="92" t="str">
        <f>VLOOKUP(F$7,Графік!$M$5:$P$35,3,0)</f>
        <v>Р</v>
      </c>
      <c r="G201" s="124" t="str">
        <f>VLOOKUP(G$7,Графік!$M$5:$P$35,3,0)</f>
        <v>ВВ</v>
      </c>
      <c r="H201" s="124" t="str">
        <f>VLOOKUP(H$7,Графік!$M$5:$P$35,3,0)</f>
        <v>ВВ</v>
      </c>
      <c r="I201" s="124" t="str">
        <f>VLOOKUP(I$7,Графік!$M$5:$P$35,3,0)</f>
        <v>Р</v>
      </c>
      <c r="J201" s="124" t="str">
        <f>VLOOKUP(J$7,Графік!$M$5:$P$35,3,0)</f>
        <v>Р</v>
      </c>
      <c r="K201" s="124" t="str">
        <f>VLOOKUP(K$7,Графік!$M$5:$P$35,3,0)</f>
        <v>Р</v>
      </c>
      <c r="L201" s="124" t="str">
        <f>VLOOKUP(L$7,Графік!$M$5:$P$35,3,0)</f>
        <v>Р</v>
      </c>
      <c r="M201" s="124" t="str">
        <f>VLOOKUP(M$7,Графік!$M$5:$P$35,3,0)</f>
        <v>Р</v>
      </c>
      <c r="N201" s="124" t="str">
        <f>VLOOKUP(N$7,Графік!$M$5:$P$35,3,0)</f>
        <v>ВВ</v>
      </c>
      <c r="O201" s="124" t="str">
        <f>VLOOKUP(O$7,Графік!$M$5:$P$35,3,0)</f>
        <v>ВВ</v>
      </c>
      <c r="P201" s="124" t="str">
        <f>VLOOKUP(P$7,Графік!$M$5:$P$35,3,0)</f>
        <v>Р</v>
      </c>
      <c r="Q201" s="124" t="str">
        <f>VLOOKUP(Q$7,Графік!$M$5:$P$35,3,0)</f>
        <v>Р</v>
      </c>
      <c r="R201" s="124" t="str">
        <f>VLOOKUP(R$7,Графік!$M$5:$P$35,3,0)</f>
        <v>Р</v>
      </c>
      <c r="S201" s="124"/>
      <c r="T201" s="124"/>
      <c r="U201" s="124"/>
      <c r="V201" s="124"/>
      <c r="W201" s="124"/>
      <c r="X201" s="124"/>
      <c r="Y201" s="124"/>
      <c r="Z201" s="124"/>
      <c r="AA201" s="124"/>
      <c r="AB201" s="124"/>
      <c r="AC201" s="124"/>
      <c r="AD201" s="124"/>
      <c r="AE201" s="124"/>
      <c r="AF201" s="124"/>
      <c r="AG201" s="124"/>
      <c r="AH201" s="124"/>
      <c r="AI201" s="124"/>
      <c r="AJ201" s="125"/>
      <c r="AK201" s="321">
        <f ca="1">SUMIF($F201:$AJ204,"Р",$F202:$AJ202)</f>
        <v>72</v>
      </c>
      <c r="AL201" s="279">
        <f ca="1">SUMIF($F203:$AJ204,"НУ",$F204:$AJ204)</f>
        <v>0</v>
      </c>
      <c r="AM201" s="305">
        <f ca="1">SUMIF(F201:AJ204,"РВ",F202:AJ202)</f>
        <v>0</v>
      </c>
      <c r="AN201" s="308">
        <f ca="1">AK201+AL201+AM201</f>
        <v>72</v>
      </c>
      <c r="AO201" s="310">
        <f t="shared" ref="AO201" si="1102">COUNTIF($F201:$AJ204,"=Р")</f>
        <v>9</v>
      </c>
      <c r="AP201" s="311">
        <f>COUNTIF($F201:$AJ204,"=ВВ")</f>
        <v>4</v>
      </c>
      <c r="AQ201" s="311">
        <f>COUNTIF($F201:$AJ204,"=В")</f>
        <v>0</v>
      </c>
      <c r="AR201" s="241">
        <f>COUNTIF($F201:$AJ204,"=НА")</f>
        <v>0</v>
      </c>
      <c r="AS201" s="241">
        <f>COUNTIF(F201:AJ204,"=ТН")</f>
        <v>0</v>
      </c>
      <c r="AT201" s="241">
        <f>COUNTIF($F201:$AJ204,"=ВД")</f>
        <v>0</v>
      </c>
      <c r="AU201" s="241">
        <f>COUNTIF($F201:$AJ204,"=ВП")</f>
        <v>0</v>
      </c>
      <c r="AV201" s="241">
        <f>COUNTIF($F201:$AJ204,"=ДД")</f>
        <v>0</v>
      </c>
      <c r="AW201" s="241">
        <f>COUNTIF($F201:$AJ204,"=П")</f>
        <v>0</v>
      </c>
      <c r="AX201" s="241">
        <f>COUNTIF($F201:$AJ204,"=ПР")</f>
        <v>0</v>
      </c>
      <c r="AY201" s="316">
        <f>COUNTIF($F201:$AJ204,"=І")</f>
        <v>0</v>
      </c>
      <c r="AZ201" s="316">
        <f>COUNTIF($F201:$AJ204,"=НЗ")</f>
        <v>0</v>
      </c>
      <c r="BA201" s="318" t="str">
        <f>IF(C201&gt;1,Графік!$P$36,"")</f>
        <v/>
      </c>
    </row>
    <row r="202" spans="1:53" ht="12.75" customHeight="1" x14ac:dyDescent="0.2">
      <c r="A202" s="293"/>
      <c r="B202" s="296"/>
      <c r="C202" s="299"/>
      <c r="D202" s="325"/>
      <c r="E202" s="146"/>
      <c r="F202" s="96">
        <f t="shared" ref="F202" si="1103">IF(F201="Р",8,"")</f>
        <v>8</v>
      </c>
      <c r="G202" s="97" t="str">
        <f t="shared" ref="G202" si="1104">IF(G201="Р",8,"")</f>
        <v/>
      </c>
      <c r="H202" s="97" t="str">
        <f t="shared" ref="H202" si="1105">IF(H201="Р",8,"")</f>
        <v/>
      </c>
      <c r="I202" s="97">
        <f t="shared" ref="I202" si="1106">IF(I201="Р",8,"")</f>
        <v>8</v>
      </c>
      <c r="J202" s="97">
        <f t="shared" ref="J202" si="1107">IF(J201="Р",8,"")</f>
        <v>8</v>
      </c>
      <c r="K202" s="97">
        <f t="shared" ref="K202" si="1108">IF(K201="Р",8,"")</f>
        <v>8</v>
      </c>
      <c r="L202" s="97">
        <f t="shared" ref="L202" si="1109">IF(L201="Р",8,"")</f>
        <v>8</v>
      </c>
      <c r="M202" s="97">
        <f t="shared" ref="M202" si="1110">IF(M201="Р",8,"")</f>
        <v>8</v>
      </c>
      <c r="N202" s="97" t="str">
        <f t="shared" ref="N202" si="1111">IF(N201="Р",8,"")</f>
        <v/>
      </c>
      <c r="O202" s="97" t="str">
        <f t="shared" ref="O202" si="1112">IF(O201="Р",8,"")</f>
        <v/>
      </c>
      <c r="P202" s="97">
        <f t="shared" ref="P202" si="1113">IF(P201="Р",8,"")</f>
        <v>8</v>
      </c>
      <c r="Q202" s="97">
        <f t="shared" ref="Q202" si="1114">IF(Q201="Р",8,"")</f>
        <v>8</v>
      </c>
      <c r="R202" s="97">
        <f t="shared" ref="R202" si="1115">IF(R201="Р",8,"")</f>
        <v>8</v>
      </c>
      <c r="S202" s="97"/>
      <c r="T202" s="97"/>
      <c r="U202" s="97"/>
      <c r="V202" s="97"/>
      <c r="W202" s="97"/>
      <c r="X202" s="97"/>
      <c r="Y202" s="97"/>
      <c r="Z202" s="97"/>
      <c r="AA202" s="97"/>
      <c r="AB202" s="97"/>
      <c r="AC202" s="97"/>
      <c r="AD202" s="97"/>
      <c r="AE202" s="97"/>
      <c r="AF202" s="97"/>
      <c r="AG202" s="97"/>
      <c r="AH202" s="97"/>
      <c r="AI202" s="97"/>
      <c r="AJ202" s="98"/>
      <c r="AK202" s="321"/>
      <c r="AL202" s="279"/>
      <c r="AM202" s="305"/>
      <c r="AN202" s="308"/>
      <c r="AO202" s="311"/>
      <c r="AP202" s="311"/>
      <c r="AQ202" s="311"/>
      <c r="AR202" s="241"/>
      <c r="AS202" s="241"/>
      <c r="AT202" s="241"/>
      <c r="AU202" s="241"/>
      <c r="AV202" s="241"/>
      <c r="AW202" s="241"/>
      <c r="AX202" s="241"/>
      <c r="AY202" s="316"/>
      <c r="AZ202" s="316"/>
      <c r="BA202" s="319"/>
    </row>
    <row r="203" spans="1:53" ht="12.75" customHeight="1" x14ac:dyDescent="0.2">
      <c r="A203" s="293"/>
      <c r="B203" s="296"/>
      <c r="C203" s="299"/>
      <c r="D203" s="325"/>
      <c r="E203" s="146"/>
      <c r="F203" s="100" t="str">
        <f t="shared" ref="F203" si="1116">IF(F204&gt;0,"НУ","")</f>
        <v/>
      </c>
      <c r="G203" s="101" t="str">
        <f t="shared" ref="G203" si="1117">IF(G204&gt;0,"НУ","")</f>
        <v/>
      </c>
      <c r="H203" s="101" t="str">
        <f t="shared" ref="H203" si="1118">IF(H204&gt;0,"НУ","")</f>
        <v/>
      </c>
      <c r="I203" s="101" t="str">
        <f t="shared" ref="I203" si="1119">IF(I204&gt;0,"НУ","")</f>
        <v/>
      </c>
      <c r="J203" s="101" t="str">
        <f t="shared" ref="J203" si="1120">IF(J204&gt;0,"НУ","")</f>
        <v/>
      </c>
      <c r="K203" s="101" t="str">
        <f t="shared" ref="K203" si="1121">IF(K204&gt;0,"НУ","")</f>
        <v/>
      </c>
      <c r="L203" s="101" t="str">
        <f t="shared" ref="L203" si="1122">IF(L204&gt;0,"НУ","")</f>
        <v/>
      </c>
      <c r="M203" s="101" t="str">
        <f t="shared" ref="M203" si="1123">IF(M204&gt;0,"НУ","")</f>
        <v/>
      </c>
      <c r="N203" s="101" t="str">
        <f t="shared" ref="N203" si="1124">IF(N204&gt;0,"НУ","")</f>
        <v/>
      </c>
      <c r="O203" s="101" t="str">
        <f t="shared" ref="O203" si="1125">IF(O204&gt;0,"НУ","")</f>
        <v/>
      </c>
      <c r="P203" s="101" t="str">
        <f t="shared" ref="P203" si="1126">IF(P204&gt;0,"НУ","")</f>
        <v/>
      </c>
      <c r="Q203" s="101" t="str">
        <f t="shared" ref="Q203" si="1127">IF(Q204&gt;0,"НУ","")</f>
        <v/>
      </c>
      <c r="R203" s="101" t="str">
        <f t="shared" ref="R203" si="1128">IF(R204&gt;0,"НУ","")</f>
        <v/>
      </c>
      <c r="S203" s="101"/>
      <c r="T203" s="101"/>
      <c r="U203" s="101"/>
      <c r="V203" s="101"/>
      <c r="W203" s="101"/>
      <c r="X203" s="101"/>
      <c r="Y203" s="101"/>
      <c r="Z203" s="101"/>
      <c r="AA203" s="101"/>
      <c r="AB203" s="101"/>
      <c r="AC203" s="101"/>
      <c r="AD203" s="101"/>
      <c r="AE203" s="101"/>
      <c r="AF203" s="101"/>
      <c r="AG203" s="101"/>
      <c r="AH203" s="101" t="str">
        <f t="shared" si="723"/>
        <v/>
      </c>
      <c r="AI203" s="101" t="str">
        <f t="shared" si="723"/>
        <v/>
      </c>
      <c r="AJ203" s="130" t="str">
        <f t="shared" si="723"/>
        <v/>
      </c>
      <c r="AK203" s="321"/>
      <c r="AL203" s="279"/>
      <c r="AM203" s="305"/>
      <c r="AN203" s="308"/>
      <c r="AO203" s="311"/>
      <c r="AP203" s="311"/>
      <c r="AQ203" s="311"/>
      <c r="AR203" s="241"/>
      <c r="AS203" s="241"/>
      <c r="AT203" s="241"/>
      <c r="AU203" s="241"/>
      <c r="AV203" s="241"/>
      <c r="AW203" s="241"/>
      <c r="AX203" s="241"/>
      <c r="AY203" s="316"/>
      <c r="AZ203" s="316"/>
      <c r="BA203" s="319"/>
    </row>
    <row r="204" spans="1:53" ht="13.5" customHeight="1" thickBot="1" x14ac:dyDescent="0.25">
      <c r="A204" s="294"/>
      <c r="B204" s="297"/>
      <c r="C204" s="300"/>
      <c r="D204" s="326"/>
      <c r="E204" s="147"/>
      <c r="F204" s="105"/>
      <c r="G204" s="106"/>
      <c r="H204" s="106"/>
      <c r="I204" s="106"/>
      <c r="J204" s="106"/>
      <c r="K204" s="106"/>
      <c r="L204" s="106"/>
      <c r="M204" s="106"/>
      <c r="N204" s="106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Z204" s="106"/>
      <c r="AA204" s="106"/>
      <c r="AB204" s="106"/>
      <c r="AC204" s="106"/>
      <c r="AD204" s="106"/>
      <c r="AE204" s="106"/>
      <c r="AF204" s="106"/>
      <c r="AG204" s="106"/>
      <c r="AH204" s="106"/>
      <c r="AI204" s="106"/>
      <c r="AJ204" s="107"/>
      <c r="AK204" s="322"/>
      <c r="AL204" s="280"/>
      <c r="AM204" s="306"/>
      <c r="AN204" s="309"/>
      <c r="AO204" s="312"/>
      <c r="AP204" s="312"/>
      <c r="AQ204" s="312"/>
      <c r="AR204" s="242"/>
      <c r="AS204" s="242"/>
      <c r="AT204" s="242"/>
      <c r="AU204" s="242"/>
      <c r="AV204" s="242"/>
      <c r="AW204" s="242"/>
      <c r="AX204" s="242"/>
      <c r="AY204" s="317"/>
      <c r="AZ204" s="317"/>
      <c r="BA204" s="320"/>
    </row>
    <row r="205" spans="1:53" ht="12.75" customHeight="1" x14ac:dyDescent="0.2">
      <c r="A205" s="292">
        <v>50</v>
      </c>
      <c r="B205" s="295" t="str">
        <f>IFERROR(VLOOKUP($C205,Списки!$A$1:$C$4003,2,0),"")</f>
        <v/>
      </c>
      <c r="C205" s="323"/>
      <c r="D205" s="324" t="str">
        <f>IFERROR(VLOOKUP($C205,Списки!$A$1:$C$4003,3,0),"")</f>
        <v/>
      </c>
      <c r="E205" s="145"/>
      <c r="F205" s="92" t="str">
        <f>VLOOKUP(F$7,Графік!$M$5:$P$35,3,0)</f>
        <v>Р</v>
      </c>
      <c r="G205" s="124" t="str">
        <f>VLOOKUP(G$7,Графік!$M$5:$P$35,3,0)</f>
        <v>ВВ</v>
      </c>
      <c r="H205" s="124" t="str">
        <f>VLOOKUP(H$7,Графік!$M$5:$P$35,3,0)</f>
        <v>ВВ</v>
      </c>
      <c r="I205" s="124" t="str">
        <f>VLOOKUP(I$7,Графік!$M$5:$P$35,3,0)</f>
        <v>Р</v>
      </c>
      <c r="J205" s="124" t="str">
        <f>VLOOKUP(J$7,Графік!$M$5:$P$35,3,0)</f>
        <v>Р</v>
      </c>
      <c r="K205" s="124" t="str">
        <f>VLOOKUP(K$7,Графік!$M$5:$P$35,3,0)</f>
        <v>Р</v>
      </c>
      <c r="L205" s="124" t="str">
        <f>VLOOKUP(L$7,Графік!$M$5:$P$35,3,0)</f>
        <v>Р</v>
      </c>
      <c r="M205" s="124" t="str">
        <f>VLOOKUP(M$7,Графік!$M$5:$P$35,3,0)</f>
        <v>Р</v>
      </c>
      <c r="N205" s="124" t="str">
        <f>VLOOKUP(N$7,Графік!$M$5:$P$35,3,0)</f>
        <v>ВВ</v>
      </c>
      <c r="O205" s="124" t="str">
        <f>VLOOKUP(O$7,Графік!$M$5:$P$35,3,0)</f>
        <v>ВВ</v>
      </c>
      <c r="P205" s="124" t="str">
        <f>VLOOKUP(P$7,Графік!$M$5:$P$35,3,0)</f>
        <v>Р</v>
      </c>
      <c r="Q205" s="124" t="str">
        <f>VLOOKUP(Q$7,Графік!$M$5:$P$35,3,0)</f>
        <v>Р</v>
      </c>
      <c r="R205" s="124" t="str">
        <f>VLOOKUP(R$7,Графік!$M$5:$P$35,3,0)</f>
        <v>Р</v>
      </c>
      <c r="S205" s="124"/>
      <c r="T205" s="124"/>
      <c r="U205" s="124"/>
      <c r="V205" s="124"/>
      <c r="W205" s="124"/>
      <c r="X205" s="124"/>
      <c r="Y205" s="124"/>
      <c r="Z205" s="124"/>
      <c r="AA205" s="124"/>
      <c r="AB205" s="124"/>
      <c r="AC205" s="124"/>
      <c r="AD205" s="124"/>
      <c r="AE205" s="124"/>
      <c r="AF205" s="124"/>
      <c r="AG205" s="124"/>
      <c r="AH205" s="124"/>
      <c r="AI205" s="124"/>
      <c r="AJ205" s="125"/>
      <c r="AK205" s="321">
        <f ca="1">SUMIF($F205:$AJ208,"Р",$F206:$AJ206)</f>
        <v>72</v>
      </c>
      <c r="AL205" s="279">
        <f ca="1">SUMIF($F207:$AJ208,"НУ",$F208:$AJ208)</f>
        <v>0</v>
      </c>
      <c r="AM205" s="305">
        <f ca="1">SUMIF(F205:AJ208,"РВ",F206:AJ206)</f>
        <v>0</v>
      </c>
      <c r="AN205" s="308">
        <f ca="1">AK205+AL205+AM205</f>
        <v>72</v>
      </c>
      <c r="AO205" s="310">
        <f t="shared" ref="AO205" si="1129">COUNTIF($F205:$AJ208,"=Р")</f>
        <v>9</v>
      </c>
      <c r="AP205" s="311">
        <f>COUNTIF($F205:$AJ208,"=ВВ")</f>
        <v>4</v>
      </c>
      <c r="AQ205" s="311">
        <f>COUNTIF($F205:$AJ208,"=В")</f>
        <v>0</v>
      </c>
      <c r="AR205" s="241">
        <f>COUNTIF($F205:$AJ208,"=НА")</f>
        <v>0</v>
      </c>
      <c r="AS205" s="241">
        <f>COUNTIF(F205:AJ208,"=ТН")</f>
        <v>0</v>
      </c>
      <c r="AT205" s="241">
        <f>COUNTIF($F205:$AJ208,"=ВД")</f>
        <v>0</v>
      </c>
      <c r="AU205" s="241">
        <f>COUNTIF($F205:$AJ208,"=ВП")</f>
        <v>0</v>
      </c>
      <c r="AV205" s="241">
        <f>COUNTIF($F205:$AJ208,"=ДД")</f>
        <v>0</v>
      </c>
      <c r="AW205" s="241">
        <f>COUNTIF($F205:$AJ208,"=П")</f>
        <v>0</v>
      </c>
      <c r="AX205" s="241">
        <f>COUNTIF($F205:$AJ208,"=ПР")</f>
        <v>0</v>
      </c>
      <c r="AY205" s="316">
        <f>COUNTIF($F205:$AJ208,"=І")</f>
        <v>0</v>
      </c>
      <c r="AZ205" s="316">
        <f>COUNTIF($F205:$AJ208,"=НЗ")</f>
        <v>0</v>
      </c>
      <c r="BA205" s="318" t="str">
        <f>IF(C205&gt;1,Графік!$P$36,"")</f>
        <v/>
      </c>
    </row>
    <row r="206" spans="1:53" ht="12.75" customHeight="1" x14ac:dyDescent="0.2">
      <c r="A206" s="293"/>
      <c r="B206" s="296"/>
      <c r="C206" s="299"/>
      <c r="D206" s="325"/>
      <c r="E206" s="146"/>
      <c r="F206" s="96">
        <f t="shared" ref="F206" si="1130">IF(F205="Р",8,"")</f>
        <v>8</v>
      </c>
      <c r="G206" s="97" t="str">
        <f t="shared" ref="G206" si="1131">IF(G205="Р",8,"")</f>
        <v/>
      </c>
      <c r="H206" s="97" t="str">
        <f t="shared" ref="H206" si="1132">IF(H205="Р",8,"")</f>
        <v/>
      </c>
      <c r="I206" s="97">
        <f t="shared" ref="I206" si="1133">IF(I205="Р",8,"")</f>
        <v>8</v>
      </c>
      <c r="J206" s="97">
        <f t="shared" ref="J206" si="1134">IF(J205="Р",8,"")</f>
        <v>8</v>
      </c>
      <c r="K206" s="97">
        <f t="shared" ref="K206" si="1135">IF(K205="Р",8,"")</f>
        <v>8</v>
      </c>
      <c r="L206" s="97">
        <f t="shared" ref="L206" si="1136">IF(L205="Р",8,"")</f>
        <v>8</v>
      </c>
      <c r="M206" s="97">
        <f t="shared" ref="M206" si="1137">IF(M205="Р",8,"")</f>
        <v>8</v>
      </c>
      <c r="N206" s="97" t="str">
        <f t="shared" ref="N206" si="1138">IF(N205="Р",8,"")</f>
        <v/>
      </c>
      <c r="O206" s="97" t="str">
        <f t="shared" ref="O206" si="1139">IF(O205="Р",8,"")</f>
        <v/>
      </c>
      <c r="P206" s="97">
        <f t="shared" ref="P206" si="1140">IF(P205="Р",8,"")</f>
        <v>8</v>
      </c>
      <c r="Q206" s="97">
        <f t="shared" ref="Q206" si="1141">IF(Q205="Р",8,"")</f>
        <v>8</v>
      </c>
      <c r="R206" s="97">
        <f t="shared" ref="R206" si="1142">IF(R205="Р",8,"")</f>
        <v>8</v>
      </c>
      <c r="S206" s="97"/>
      <c r="T206" s="97"/>
      <c r="U206" s="97"/>
      <c r="V206" s="97"/>
      <c r="W206" s="97"/>
      <c r="X206" s="97"/>
      <c r="Y206" s="97"/>
      <c r="Z206" s="97"/>
      <c r="AA206" s="97"/>
      <c r="AB206" s="97"/>
      <c r="AC206" s="97"/>
      <c r="AD206" s="97"/>
      <c r="AE206" s="97"/>
      <c r="AF206" s="97"/>
      <c r="AG206" s="97"/>
      <c r="AH206" s="97"/>
      <c r="AI206" s="97"/>
      <c r="AJ206" s="98"/>
      <c r="AK206" s="321"/>
      <c r="AL206" s="279"/>
      <c r="AM206" s="305"/>
      <c r="AN206" s="308"/>
      <c r="AO206" s="311"/>
      <c r="AP206" s="311"/>
      <c r="AQ206" s="311"/>
      <c r="AR206" s="241"/>
      <c r="AS206" s="241"/>
      <c r="AT206" s="241"/>
      <c r="AU206" s="241"/>
      <c r="AV206" s="241"/>
      <c r="AW206" s="241"/>
      <c r="AX206" s="241"/>
      <c r="AY206" s="316"/>
      <c r="AZ206" s="316"/>
      <c r="BA206" s="319"/>
    </row>
    <row r="207" spans="1:53" ht="12.75" customHeight="1" x14ac:dyDescent="0.2">
      <c r="A207" s="293"/>
      <c r="B207" s="296"/>
      <c r="C207" s="299"/>
      <c r="D207" s="325"/>
      <c r="E207" s="146"/>
      <c r="F207" s="100" t="str">
        <f t="shared" ref="F207" si="1143">IF(F208&gt;0,"НУ","")</f>
        <v/>
      </c>
      <c r="G207" s="101" t="str">
        <f t="shared" ref="G207" si="1144">IF(G208&gt;0,"НУ","")</f>
        <v/>
      </c>
      <c r="H207" s="101" t="str">
        <f t="shared" ref="H207" si="1145">IF(H208&gt;0,"НУ","")</f>
        <v/>
      </c>
      <c r="I207" s="101" t="str">
        <f t="shared" ref="I207" si="1146">IF(I208&gt;0,"НУ","")</f>
        <v/>
      </c>
      <c r="J207" s="101" t="str">
        <f t="shared" ref="J207" si="1147">IF(J208&gt;0,"НУ","")</f>
        <v/>
      </c>
      <c r="K207" s="101" t="str">
        <f t="shared" ref="K207" si="1148">IF(K208&gt;0,"НУ","")</f>
        <v/>
      </c>
      <c r="L207" s="101" t="str">
        <f t="shared" ref="L207" si="1149">IF(L208&gt;0,"НУ","")</f>
        <v/>
      </c>
      <c r="M207" s="101" t="str">
        <f t="shared" ref="M207" si="1150">IF(M208&gt;0,"НУ","")</f>
        <v/>
      </c>
      <c r="N207" s="101" t="str">
        <f t="shared" ref="N207" si="1151">IF(N208&gt;0,"НУ","")</f>
        <v/>
      </c>
      <c r="O207" s="101" t="str">
        <f t="shared" ref="O207" si="1152">IF(O208&gt;0,"НУ","")</f>
        <v/>
      </c>
      <c r="P207" s="101" t="str">
        <f t="shared" ref="P207" si="1153">IF(P208&gt;0,"НУ","")</f>
        <v/>
      </c>
      <c r="Q207" s="101" t="str">
        <f t="shared" ref="Q207" si="1154">IF(Q208&gt;0,"НУ","")</f>
        <v/>
      </c>
      <c r="R207" s="101" t="str">
        <f t="shared" ref="R207" si="1155">IF(R208&gt;0,"НУ","")</f>
        <v/>
      </c>
      <c r="S207" s="101"/>
      <c r="T207" s="101"/>
      <c r="U207" s="101"/>
      <c r="V207" s="101"/>
      <c r="W207" s="101"/>
      <c r="X207" s="101"/>
      <c r="Y207" s="101"/>
      <c r="Z207" s="101"/>
      <c r="AA207" s="101"/>
      <c r="AB207" s="101"/>
      <c r="AC207" s="101"/>
      <c r="AD207" s="101"/>
      <c r="AE207" s="101"/>
      <c r="AF207" s="101"/>
      <c r="AG207" s="101"/>
      <c r="AH207" s="101" t="str">
        <f t="shared" ref="AH207:AJ267" si="1156">IF(AH208&gt;0,"НУ","")</f>
        <v/>
      </c>
      <c r="AI207" s="101" t="str">
        <f t="shared" si="1156"/>
        <v/>
      </c>
      <c r="AJ207" s="130" t="str">
        <f t="shared" si="1156"/>
        <v/>
      </c>
      <c r="AK207" s="321"/>
      <c r="AL207" s="279"/>
      <c r="AM207" s="305"/>
      <c r="AN207" s="308"/>
      <c r="AO207" s="311"/>
      <c r="AP207" s="311"/>
      <c r="AQ207" s="311"/>
      <c r="AR207" s="241"/>
      <c r="AS207" s="241"/>
      <c r="AT207" s="241"/>
      <c r="AU207" s="241"/>
      <c r="AV207" s="241"/>
      <c r="AW207" s="241"/>
      <c r="AX207" s="241"/>
      <c r="AY207" s="316"/>
      <c r="AZ207" s="316"/>
      <c r="BA207" s="319"/>
    </row>
    <row r="208" spans="1:53" ht="13.5" customHeight="1" thickBot="1" x14ac:dyDescent="0.25">
      <c r="A208" s="294"/>
      <c r="B208" s="297"/>
      <c r="C208" s="300"/>
      <c r="D208" s="326"/>
      <c r="E208" s="147"/>
      <c r="F208" s="105"/>
      <c r="G208" s="106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106"/>
      <c r="Z208" s="106"/>
      <c r="AA208" s="106"/>
      <c r="AB208" s="106"/>
      <c r="AC208" s="106"/>
      <c r="AD208" s="106"/>
      <c r="AE208" s="106"/>
      <c r="AF208" s="106"/>
      <c r="AG208" s="106"/>
      <c r="AH208" s="106"/>
      <c r="AI208" s="106"/>
      <c r="AJ208" s="107"/>
      <c r="AK208" s="322"/>
      <c r="AL208" s="280"/>
      <c r="AM208" s="306"/>
      <c r="AN208" s="309"/>
      <c r="AO208" s="312"/>
      <c r="AP208" s="312"/>
      <c r="AQ208" s="312"/>
      <c r="AR208" s="242"/>
      <c r="AS208" s="242"/>
      <c r="AT208" s="242"/>
      <c r="AU208" s="242"/>
      <c r="AV208" s="242"/>
      <c r="AW208" s="242"/>
      <c r="AX208" s="242"/>
      <c r="AY208" s="317"/>
      <c r="AZ208" s="317"/>
      <c r="BA208" s="320"/>
    </row>
    <row r="209" spans="1:53" ht="12.75" customHeight="1" x14ac:dyDescent="0.2">
      <c r="A209" s="292">
        <v>51</v>
      </c>
      <c r="B209" s="295" t="str">
        <f>IFERROR(VLOOKUP($C209,Списки!$A$1:$C$4003,2,0),"")</f>
        <v/>
      </c>
      <c r="C209" s="323"/>
      <c r="D209" s="324" t="str">
        <f>IFERROR(VLOOKUP($C209,Списки!$A$1:$C$4003,3,0),"")</f>
        <v/>
      </c>
      <c r="E209" s="145"/>
      <c r="F209" s="92" t="str">
        <f>VLOOKUP(F$7,Графік!$M$5:$P$35,3,0)</f>
        <v>Р</v>
      </c>
      <c r="G209" s="124" t="str">
        <f>VLOOKUP(G$7,Графік!$M$5:$P$35,3,0)</f>
        <v>ВВ</v>
      </c>
      <c r="H209" s="124" t="str">
        <f>VLOOKUP(H$7,Графік!$M$5:$P$35,3,0)</f>
        <v>ВВ</v>
      </c>
      <c r="I209" s="124" t="str">
        <f>VLOOKUP(I$7,Графік!$M$5:$P$35,3,0)</f>
        <v>Р</v>
      </c>
      <c r="J209" s="124" t="str">
        <f>VLOOKUP(J$7,Графік!$M$5:$P$35,3,0)</f>
        <v>Р</v>
      </c>
      <c r="K209" s="124" t="str">
        <f>VLOOKUP(K$7,Графік!$M$5:$P$35,3,0)</f>
        <v>Р</v>
      </c>
      <c r="L209" s="124" t="str">
        <f>VLOOKUP(L$7,Графік!$M$5:$P$35,3,0)</f>
        <v>Р</v>
      </c>
      <c r="M209" s="124" t="str">
        <f>VLOOKUP(M$7,Графік!$M$5:$P$35,3,0)</f>
        <v>Р</v>
      </c>
      <c r="N209" s="124" t="str">
        <f>VLOOKUP(N$7,Графік!$M$5:$P$35,3,0)</f>
        <v>ВВ</v>
      </c>
      <c r="O209" s="124" t="str">
        <f>VLOOKUP(O$7,Графік!$M$5:$P$35,3,0)</f>
        <v>ВВ</v>
      </c>
      <c r="P209" s="124" t="str">
        <f>VLOOKUP(P$7,Графік!$M$5:$P$35,3,0)</f>
        <v>Р</v>
      </c>
      <c r="Q209" s="124" t="str">
        <f>VLOOKUP(Q$7,Графік!$M$5:$P$35,3,0)</f>
        <v>Р</v>
      </c>
      <c r="R209" s="124" t="str">
        <f>VLOOKUP(R$7,Графік!$M$5:$P$35,3,0)</f>
        <v>Р</v>
      </c>
      <c r="S209" s="124"/>
      <c r="T209" s="124"/>
      <c r="U209" s="124"/>
      <c r="V209" s="124"/>
      <c r="W209" s="124"/>
      <c r="X209" s="124"/>
      <c r="Y209" s="124"/>
      <c r="Z209" s="124"/>
      <c r="AA209" s="124"/>
      <c r="AB209" s="124"/>
      <c r="AC209" s="124"/>
      <c r="AD209" s="124"/>
      <c r="AE209" s="124"/>
      <c r="AF209" s="124"/>
      <c r="AG209" s="124"/>
      <c r="AH209" s="124"/>
      <c r="AI209" s="124"/>
      <c r="AJ209" s="125"/>
      <c r="AK209" s="321">
        <f ca="1">SUMIF($F209:$AJ212,"Р",$F210:$AJ210)</f>
        <v>72</v>
      </c>
      <c r="AL209" s="279">
        <f ca="1">SUMIF($F211:$AJ212,"НУ",$F212:$AJ212)</f>
        <v>0</v>
      </c>
      <c r="AM209" s="305">
        <f ca="1">SUMIF(F209:AJ212,"РВ",F210:AJ210)</f>
        <v>0</v>
      </c>
      <c r="AN209" s="308">
        <f ca="1">AK209+AL209+AM209</f>
        <v>72</v>
      </c>
      <c r="AO209" s="310">
        <f t="shared" ref="AO209" si="1157">COUNTIF($F209:$AJ212,"=Р")</f>
        <v>9</v>
      </c>
      <c r="AP209" s="311">
        <f>COUNTIF($F209:$AJ212,"=ВВ")</f>
        <v>4</v>
      </c>
      <c r="AQ209" s="311">
        <f>COUNTIF($F209:$AJ212,"=В")</f>
        <v>0</v>
      </c>
      <c r="AR209" s="241">
        <f>COUNTIF($F209:$AJ212,"=НА")</f>
        <v>0</v>
      </c>
      <c r="AS209" s="241">
        <f>COUNTIF(F209:AJ212,"=ТН")</f>
        <v>0</v>
      </c>
      <c r="AT209" s="241">
        <f>COUNTIF($F209:$AJ212,"=ВД")</f>
        <v>0</v>
      </c>
      <c r="AU209" s="241">
        <f>COUNTIF($F209:$AJ212,"=ВП")</f>
        <v>0</v>
      </c>
      <c r="AV209" s="241">
        <f>COUNTIF($F209:$AJ212,"=ДД")</f>
        <v>0</v>
      </c>
      <c r="AW209" s="241">
        <f>COUNTIF($F209:$AJ212,"=П")</f>
        <v>0</v>
      </c>
      <c r="AX209" s="241">
        <f>COUNTIF($F209:$AJ212,"=ПР")</f>
        <v>0</v>
      </c>
      <c r="AY209" s="316">
        <f>COUNTIF($F209:$AJ212,"=І")</f>
        <v>0</v>
      </c>
      <c r="AZ209" s="316">
        <f>COUNTIF($F209:$AJ212,"=НЗ")</f>
        <v>0</v>
      </c>
      <c r="BA209" s="318" t="str">
        <f>IF(C209&gt;1,Графік!$P$36,"")</f>
        <v/>
      </c>
    </row>
    <row r="210" spans="1:53" ht="12.75" customHeight="1" x14ac:dyDescent="0.2">
      <c r="A210" s="293"/>
      <c r="B210" s="296"/>
      <c r="C210" s="299"/>
      <c r="D210" s="325"/>
      <c r="E210" s="146"/>
      <c r="F210" s="96">
        <f t="shared" ref="F210" si="1158">IF(F209="Р",8,"")</f>
        <v>8</v>
      </c>
      <c r="G210" s="97" t="str">
        <f t="shared" ref="G210" si="1159">IF(G209="Р",8,"")</f>
        <v/>
      </c>
      <c r="H210" s="97" t="str">
        <f t="shared" ref="H210" si="1160">IF(H209="Р",8,"")</f>
        <v/>
      </c>
      <c r="I210" s="97">
        <f t="shared" ref="I210" si="1161">IF(I209="Р",8,"")</f>
        <v>8</v>
      </c>
      <c r="J210" s="97">
        <f t="shared" ref="J210" si="1162">IF(J209="Р",8,"")</f>
        <v>8</v>
      </c>
      <c r="K210" s="97">
        <f t="shared" ref="K210" si="1163">IF(K209="Р",8,"")</f>
        <v>8</v>
      </c>
      <c r="L210" s="97">
        <f t="shared" ref="L210" si="1164">IF(L209="Р",8,"")</f>
        <v>8</v>
      </c>
      <c r="M210" s="97">
        <f t="shared" ref="M210" si="1165">IF(M209="Р",8,"")</f>
        <v>8</v>
      </c>
      <c r="N210" s="97" t="str">
        <f t="shared" ref="N210" si="1166">IF(N209="Р",8,"")</f>
        <v/>
      </c>
      <c r="O210" s="97" t="str">
        <f t="shared" ref="O210" si="1167">IF(O209="Р",8,"")</f>
        <v/>
      </c>
      <c r="P210" s="97">
        <f t="shared" ref="P210" si="1168">IF(P209="Р",8,"")</f>
        <v>8</v>
      </c>
      <c r="Q210" s="97">
        <f t="shared" ref="Q210" si="1169">IF(Q209="Р",8,"")</f>
        <v>8</v>
      </c>
      <c r="R210" s="97">
        <f t="shared" ref="R210" si="1170">IF(R209="Р",8,"")</f>
        <v>8</v>
      </c>
      <c r="S210" s="97"/>
      <c r="T210" s="97"/>
      <c r="U210" s="97"/>
      <c r="V210" s="97"/>
      <c r="W210" s="97"/>
      <c r="X210" s="97"/>
      <c r="Y210" s="97"/>
      <c r="Z210" s="97"/>
      <c r="AA210" s="97"/>
      <c r="AB210" s="97"/>
      <c r="AC210" s="97"/>
      <c r="AD210" s="97"/>
      <c r="AE210" s="97"/>
      <c r="AF210" s="97"/>
      <c r="AG210" s="97"/>
      <c r="AH210" s="97"/>
      <c r="AI210" s="97"/>
      <c r="AJ210" s="98"/>
      <c r="AK210" s="321"/>
      <c r="AL210" s="279"/>
      <c r="AM210" s="305"/>
      <c r="AN210" s="308"/>
      <c r="AO210" s="311"/>
      <c r="AP210" s="311"/>
      <c r="AQ210" s="311"/>
      <c r="AR210" s="241"/>
      <c r="AS210" s="241"/>
      <c r="AT210" s="241"/>
      <c r="AU210" s="241"/>
      <c r="AV210" s="241"/>
      <c r="AW210" s="241"/>
      <c r="AX210" s="241"/>
      <c r="AY210" s="316"/>
      <c r="AZ210" s="316"/>
      <c r="BA210" s="319"/>
    </row>
    <row r="211" spans="1:53" ht="12.75" customHeight="1" x14ac:dyDescent="0.2">
      <c r="A211" s="293"/>
      <c r="B211" s="296"/>
      <c r="C211" s="299"/>
      <c r="D211" s="325"/>
      <c r="E211" s="146"/>
      <c r="F211" s="100" t="str">
        <f t="shared" ref="F211" si="1171">IF(F212&gt;0,"НУ","")</f>
        <v/>
      </c>
      <c r="G211" s="101" t="str">
        <f t="shared" ref="G211" si="1172">IF(G212&gt;0,"НУ","")</f>
        <v/>
      </c>
      <c r="H211" s="101" t="str">
        <f t="shared" ref="H211" si="1173">IF(H212&gt;0,"НУ","")</f>
        <v/>
      </c>
      <c r="I211" s="101" t="str">
        <f t="shared" ref="I211" si="1174">IF(I212&gt;0,"НУ","")</f>
        <v/>
      </c>
      <c r="J211" s="101" t="str">
        <f t="shared" ref="J211" si="1175">IF(J212&gt;0,"НУ","")</f>
        <v/>
      </c>
      <c r="K211" s="101" t="str">
        <f t="shared" ref="K211" si="1176">IF(K212&gt;0,"НУ","")</f>
        <v/>
      </c>
      <c r="L211" s="101" t="str">
        <f t="shared" ref="L211" si="1177">IF(L212&gt;0,"НУ","")</f>
        <v/>
      </c>
      <c r="M211" s="101" t="str">
        <f t="shared" ref="M211" si="1178">IF(M212&gt;0,"НУ","")</f>
        <v/>
      </c>
      <c r="N211" s="101" t="str">
        <f t="shared" ref="N211" si="1179">IF(N212&gt;0,"НУ","")</f>
        <v/>
      </c>
      <c r="O211" s="101" t="str">
        <f t="shared" ref="O211" si="1180">IF(O212&gt;0,"НУ","")</f>
        <v/>
      </c>
      <c r="P211" s="101" t="str">
        <f t="shared" ref="P211" si="1181">IF(P212&gt;0,"НУ","")</f>
        <v/>
      </c>
      <c r="Q211" s="101" t="str">
        <f t="shared" ref="Q211" si="1182">IF(Q212&gt;0,"НУ","")</f>
        <v/>
      </c>
      <c r="R211" s="101" t="str">
        <f t="shared" ref="R211" si="1183">IF(R212&gt;0,"НУ","")</f>
        <v/>
      </c>
      <c r="S211" s="101"/>
      <c r="T211" s="101"/>
      <c r="U211" s="101"/>
      <c r="V211" s="101"/>
      <c r="W211" s="101"/>
      <c r="X211" s="101"/>
      <c r="Y211" s="101"/>
      <c r="Z211" s="101"/>
      <c r="AA211" s="101"/>
      <c r="AB211" s="101"/>
      <c r="AC211" s="101"/>
      <c r="AD211" s="101"/>
      <c r="AE211" s="101"/>
      <c r="AF211" s="101"/>
      <c r="AG211" s="101"/>
      <c r="AH211" s="101" t="str">
        <f t="shared" si="1156"/>
        <v/>
      </c>
      <c r="AI211" s="101" t="str">
        <f t="shared" si="1156"/>
        <v/>
      </c>
      <c r="AJ211" s="130" t="str">
        <f t="shared" si="1156"/>
        <v/>
      </c>
      <c r="AK211" s="321"/>
      <c r="AL211" s="279"/>
      <c r="AM211" s="305"/>
      <c r="AN211" s="308"/>
      <c r="AO211" s="311"/>
      <c r="AP211" s="311"/>
      <c r="AQ211" s="311"/>
      <c r="AR211" s="241"/>
      <c r="AS211" s="241"/>
      <c r="AT211" s="241"/>
      <c r="AU211" s="241"/>
      <c r="AV211" s="241"/>
      <c r="AW211" s="241"/>
      <c r="AX211" s="241"/>
      <c r="AY211" s="316"/>
      <c r="AZ211" s="316"/>
      <c r="BA211" s="319"/>
    </row>
    <row r="212" spans="1:53" ht="13.5" customHeight="1" thickBot="1" x14ac:dyDescent="0.25">
      <c r="A212" s="294"/>
      <c r="B212" s="297"/>
      <c r="C212" s="300"/>
      <c r="D212" s="326"/>
      <c r="E212" s="147"/>
      <c r="F212" s="105"/>
      <c r="G212" s="106"/>
      <c r="H212" s="106"/>
      <c r="I212" s="106"/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Z212" s="106"/>
      <c r="AA212" s="106"/>
      <c r="AB212" s="106"/>
      <c r="AC212" s="106"/>
      <c r="AD212" s="106"/>
      <c r="AE212" s="106"/>
      <c r="AF212" s="106"/>
      <c r="AG212" s="106"/>
      <c r="AH212" s="106"/>
      <c r="AI212" s="106"/>
      <c r="AJ212" s="107"/>
      <c r="AK212" s="322"/>
      <c r="AL212" s="280"/>
      <c r="AM212" s="306"/>
      <c r="AN212" s="309"/>
      <c r="AO212" s="312"/>
      <c r="AP212" s="312"/>
      <c r="AQ212" s="312"/>
      <c r="AR212" s="242"/>
      <c r="AS212" s="242"/>
      <c r="AT212" s="242"/>
      <c r="AU212" s="242"/>
      <c r="AV212" s="242"/>
      <c r="AW212" s="242"/>
      <c r="AX212" s="242"/>
      <c r="AY212" s="317"/>
      <c r="AZ212" s="317"/>
      <c r="BA212" s="320"/>
    </row>
    <row r="213" spans="1:53" ht="12.75" customHeight="1" x14ac:dyDescent="0.2">
      <c r="A213" s="292">
        <v>52</v>
      </c>
      <c r="B213" s="295" t="str">
        <f>IFERROR(VLOOKUP($C213,Списки!$A$1:$C$4003,2,0),"")</f>
        <v/>
      </c>
      <c r="C213" s="323"/>
      <c r="D213" s="324" t="str">
        <f>IFERROR(VLOOKUP($C213,Списки!$A$1:$C$4003,3,0),"")</f>
        <v/>
      </c>
      <c r="E213" s="145"/>
      <c r="F213" s="92" t="str">
        <f>VLOOKUP(F$7,Графік!$M$5:$P$35,3,0)</f>
        <v>Р</v>
      </c>
      <c r="G213" s="124" t="str">
        <f>VLOOKUP(G$7,Графік!$M$5:$P$35,3,0)</f>
        <v>ВВ</v>
      </c>
      <c r="H213" s="124" t="str">
        <f>VLOOKUP(H$7,Графік!$M$5:$P$35,3,0)</f>
        <v>ВВ</v>
      </c>
      <c r="I213" s="124" t="str">
        <f>VLOOKUP(I$7,Графік!$M$5:$P$35,3,0)</f>
        <v>Р</v>
      </c>
      <c r="J213" s="124" t="str">
        <f>VLOOKUP(J$7,Графік!$M$5:$P$35,3,0)</f>
        <v>Р</v>
      </c>
      <c r="K213" s="124" t="str">
        <f>VLOOKUP(K$7,Графік!$M$5:$P$35,3,0)</f>
        <v>Р</v>
      </c>
      <c r="L213" s="124" t="str">
        <f>VLOOKUP(L$7,Графік!$M$5:$P$35,3,0)</f>
        <v>Р</v>
      </c>
      <c r="M213" s="124" t="str">
        <f>VLOOKUP(M$7,Графік!$M$5:$P$35,3,0)</f>
        <v>Р</v>
      </c>
      <c r="N213" s="124" t="str">
        <f>VLOOKUP(N$7,Графік!$M$5:$P$35,3,0)</f>
        <v>ВВ</v>
      </c>
      <c r="O213" s="124" t="str">
        <f>VLOOKUP(O$7,Графік!$M$5:$P$35,3,0)</f>
        <v>ВВ</v>
      </c>
      <c r="P213" s="124" t="str">
        <f>VLOOKUP(P$7,Графік!$M$5:$P$35,3,0)</f>
        <v>Р</v>
      </c>
      <c r="Q213" s="124" t="str">
        <f>VLOOKUP(Q$7,Графік!$M$5:$P$35,3,0)</f>
        <v>Р</v>
      </c>
      <c r="R213" s="124" t="str">
        <f>VLOOKUP(R$7,Графік!$M$5:$P$35,3,0)</f>
        <v>Р</v>
      </c>
      <c r="S213" s="124"/>
      <c r="T213" s="124"/>
      <c r="U213" s="124"/>
      <c r="V213" s="124"/>
      <c r="W213" s="124"/>
      <c r="X213" s="124"/>
      <c r="Y213" s="124"/>
      <c r="Z213" s="124"/>
      <c r="AA213" s="124"/>
      <c r="AB213" s="124"/>
      <c r="AC213" s="124"/>
      <c r="AD213" s="124"/>
      <c r="AE213" s="124"/>
      <c r="AF213" s="124"/>
      <c r="AG213" s="124"/>
      <c r="AH213" s="124"/>
      <c r="AI213" s="124"/>
      <c r="AJ213" s="125"/>
      <c r="AK213" s="321">
        <f ca="1">SUMIF($F213:$AJ216,"Р",$F214:$AJ214)</f>
        <v>72</v>
      </c>
      <c r="AL213" s="279">
        <f ca="1">SUMIF($F215:$AJ216,"НУ",$F216:$AJ216)</f>
        <v>0</v>
      </c>
      <c r="AM213" s="305">
        <f ca="1">SUMIF(F213:AJ216,"РВ",F214:AJ214)</f>
        <v>0</v>
      </c>
      <c r="AN213" s="308">
        <f ca="1">AK213+AL213+AM213</f>
        <v>72</v>
      </c>
      <c r="AO213" s="310">
        <f t="shared" ref="AO213" si="1184">COUNTIF($F213:$AJ216,"=Р")</f>
        <v>9</v>
      </c>
      <c r="AP213" s="311">
        <f>COUNTIF($F213:$AJ216,"=ВВ")</f>
        <v>4</v>
      </c>
      <c r="AQ213" s="311">
        <f>COUNTIF($F213:$AJ216,"=В")</f>
        <v>0</v>
      </c>
      <c r="AR213" s="241">
        <f>COUNTIF($F213:$AJ216,"=НА")</f>
        <v>0</v>
      </c>
      <c r="AS213" s="241">
        <f>COUNTIF(F213:AJ216,"=ТН")</f>
        <v>0</v>
      </c>
      <c r="AT213" s="241">
        <f>COUNTIF($F213:$AJ216,"=ВД")</f>
        <v>0</v>
      </c>
      <c r="AU213" s="241">
        <f>COUNTIF($F213:$AJ216,"=ВП")</f>
        <v>0</v>
      </c>
      <c r="AV213" s="241">
        <f>COUNTIF($F213:$AJ216,"=ДД")</f>
        <v>0</v>
      </c>
      <c r="AW213" s="241">
        <f>COUNTIF($F213:$AJ216,"=П")</f>
        <v>0</v>
      </c>
      <c r="AX213" s="241">
        <f>COUNTIF($F213:$AJ216,"=ПР")</f>
        <v>0</v>
      </c>
      <c r="AY213" s="316">
        <f>COUNTIF($F213:$AJ216,"=І")</f>
        <v>0</v>
      </c>
      <c r="AZ213" s="316">
        <f>COUNTIF($F213:$AJ216,"=НЗ")</f>
        <v>0</v>
      </c>
      <c r="BA213" s="318" t="str">
        <f>IF(C213&gt;1,Графік!$P$36,"")</f>
        <v/>
      </c>
    </row>
    <row r="214" spans="1:53" ht="12.75" customHeight="1" x14ac:dyDescent="0.2">
      <c r="A214" s="293"/>
      <c r="B214" s="296"/>
      <c r="C214" s="299"/>
      <c r="D214" s="325"/>
      <c r="E214" s="146"/>
      <c r="F214" s="96">
        <f t="shared" ref="F214" si="1185">IF(F213="Р",8,"")</f>
        <v>8</v>
      </c>
      <c r="G214" s="97" t="str">
        <f t="shared" ref="G214" si="1186">IF(G213="Р",8,"")</f>
        <v/>
      </c>
      <c r="H214" s="97" t="str">
        <f t="shared" ref="H214" si="1187">IF(H213="Р",8,"")</f>
        <v/>
      </c>
      <c r="I214" s="97">
        <f t="shared" ref="I214" si="1188">IF(I213="Р",8,"")</f>
        <v>8</v>
      </c>
      <c r="J214" s="97">
        <f t="shared" ref="J214" si="1189">IF(J213="Р",8,"")</f>
        <v>8</v>
      </c>
      <c r="K214" s="97">
        <f t="shared" ref="K214" si="1190">IF(K213="Р",8,"")</f>
        <v>8</v>
      </c>
      <c r="L214" s="97">
        <f t="shared" ref="L214" si="1191">IF(L213="Р",8,"")</f>
        <v>8</v>
      </c>
      <c r="M214" s="97">
        <f t="shared" ref="M214" si="1192">IF(M213="Р",8,"")</f>
        <v>8</v>
      </c>
      <c r="N214" s="97" t="str">
        <f t="shared" ref="N214" si="1193">IF(N213="Р",8,"")</f>
        <v/>
      </c>
      <c r="O214" s="97" t="str">
        <f t="shared" ref="O214" si="1194">IF(O213="Р",8,"")</f>
        <v/>
      </c>
      <c r="P214" s="97">
        <f t="shared" ref="P214" si="1195">IF(P213="Р",8,"")</f>
        <v>8</v>
      </c>
      <c r="Q214" s="97">
        <f t="shared" ref="Q214" si="1196">IF(Q213="Р",8,"")</f>
        <v>8</v>
      </c>
      <c r="R214" s="97">
        <f t="shared" ref="R214" si="1197">IF(R213="Р",8,"")</f>
        <v>8</v>
      </c>
      <c r="S214" s="97"/>
      <c r="T214" s="97"/>
      <c r="U214" s="97"/>
      <c r="V214" s="97"/>
      <c r="W214" s="97"/>
      <c r="X214" s="97"/>
      <c r="Y214" s="97"/>
      <c r="Z214" s="97"/>
      <c r="AA214" s="97"/>
      <c r="AB214" s="97"/>
      <c r="AC214" s="97"/>
      <c r="AD214" s="97"/>
      <c r="AE214" s="97"/>
      <c r="AF214" s="97"/>
      <c r="AG214" s="97"/>
      <c r="AH214" s="97"/>
      <c r="AI214" s="97"/>
      <c r="AJ214" s="98"/>
      <c r="AK214" s="321"/>
      <c r="AL214" s="279"/>
      <c r="AM214" s="305"/>
      <c r="AN214" s="308"/>
      <c r="AO214" s="311"/>
      <c r="AP214" s="311"/>
      <c r="AQ214" s="311"/>
      <c r="AR214" s="241"/>
      <c r="AS214" s="241"/>
      <c r="AT214" s="241"/>
      <c r="AU214" s="241"/>
      <c r="AV214" s="241"/>
      <c r="AW214" s="241"/>
      <c r="AX214" s="241"/>
      <c r="AY214" s="316"/>
      <c r="AZ214" s="316"/>
      <c r="BA214" s="319"/>
    </row>
    <row r="215" spans="1:53" ht="12.75" customHeight="1" x14ac:dyDescent="0.2">
      <c r="A215" s="293"/>
      <c r="B215" s="296"/>
      <c r="C215" s="299"/>
      <c r="D215" s="325"/>
      <c r="E215" s="146"/>
      <c r="F215" s="100" t="str">
        <f t="shared" ref="F215" si="1198">IF(F216&gt;0,"НУ","")</f>
        <v/>
      </c>
      <c r="G215" s="101" t="str">
        <f t="shared" ref="G215" si="1199">IF(G216&gt;0,"НУ","")</f>
        <v/>
      </c>
      <c r="H215" s="101" t="str">
        <f t="shared" ref="H215" si="1200">IF(H216&gt;0,"НУ","")</f>
        <v/>
      </c>
      <c r="I215" s="101" t="str">
        <f t="shared" ref="I215" si="1201">IF(I216&gt;0,"НУ","")</f>
        <v/>
      </c>
      <c r="J215" s="101" t="str">
        <f t="shared" ref="J215" si="1202">IF(J216&gt;0,"НУ","")</f>
        <v/>
      </c>
      <c r="K215" s="101" t="str">
        <f t="shared" ref="K215" si="1203">IF(K216&gt;0,"НУ","")</f>
        <v/>
      </c>
      <c r="L215" s="101" t="str">
        <f t="shared" ref="L215" si="1204">IF(L216&gt;0,"НУ","")</f>
        <v/>
      </c>
      <c r="M215" s="101" t="str">
        <f t="shared" ref="M215" si="1205">IF(M216&gt;0,"НУ","")</f>
        <v/>
      </c>
      <c r="N215" s="101" t="str">
        <f t="shared" ref="N215" si="1206">IF(N216&gt;0,"НУ","")</f>
        <v/>
      </c>
      <c r="O215" s="101" t="str">
        <f t="shared" ref="O215" si="1207">IF(O216&gt;0,"НУ","")</f>
        <v/>
      </c>
      <c r="P215" s="101" t="str">
        <f t="shared" ref="P215" si="1208">IF(P216&gt;0,"НУ","")</f>
        <v/>
      </c>
      <c r="Q215" s="101" t="str">
        <f t="shared" ref="Q215" si="1209">IF(Q216&gt;0,"НУ","")</f>
        <v/>
      </c>
      <c r="R215" s="101" t="str">
        <f t="shared" ref="R215" si="1210">IF(R216&gt;0,"НУ","")</f>
        <v/>
      </c>
      <c r="S215" s="101"/>
      <c r="T215" s="101"/>
      <c r="U215" s="101"/>
      <c r="V215" s="101"/>
      <c r="W215" s="101"/>
      <c r="X215" s="101"/>
      <c r="Y215" s="101"/>
      <c r="Z215" s="101"/>
      <c r="AA215" s="101"/>
      <c r="AB215" s="101"/>
      <c r="AC215" s="101"/>
      <c r="AD215" s="101"/>
      <c r="AE215" s="101"/>
      <c r="AF215" s="101"/>
      <c r="AG215" s="101"/>
      <c r="AH215" s="101" t="str">
        <f t="shared" si="1156"/>
        <v/>
      </c>
      <c r="AI215" s="101" t="str">
        <f t="shared" si="1156"/>
        <v/>
      </c>
      <c r="AJ215" s="130" t="str">
        <f t="shared" si="1156"/>
        <v/>
      </c>
      <c r="AK215" s="321"/>
      <c r="AL215" s="279"/>
      <c r="AM215" s="305"/>
      <c r="AN215" s="308"/>
      <c r="AO215" s="311"/>
      <c r="AP215" s="311"/>
      <c r="AQ215" s="311"/>
      <c r="AR215" s="241"/>
      <c r="AS215" s="241"/>
      <c r="AT215" s="241"/>
      <c r="AU215" s="241"/>
      <c r="AV215" s="241"/>
      <c r="AW215" s="241"/>
      <c r="AX215" s="241"/>
      <c r="AY215" s="316"/>
      <c r="AZ215" s="316"/>
      <c r="BA215" s="319"/>
    </row>
    <row r="216" spans="1:53" ht="13.5" customHeight="1" thickBot="1" x14ac:dyDescent="0.25">
      <c r="A216" s="294"/>
      <c r="B216" s="297"/>
      <c r="C216" s="300"/>
      <c r="D216" s="326"/>
      <c r="E216" s="147"/>
      <c r="F216" s="105"/>
      <c r="G216" s="106"/>
      <c r="H216" s="106"/>
      <c r="I216" s="106"/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  <c r="Y216" s="106"/>
      <c r="Z216" s="106"/>
      <c r="AA216" s="106"/>
      <c r="AB216" s="106"/>
      <c r="AC216" s="106"/>
      <c r="AD216" s="106"/>
      <c r="AE216" s="106"/>
      <c r="AF216" s="106"/>
      <c r="AG216" s="106"/>
      <c r="AH216" s="106"/>
      <c r="AI216" s="106"/>
      <c r="AJ216" s="107"/>
      <c r="AK216" s="322"/>
      <c r="AL216" s="280"/>
      <c r="AM216" s="306"/>
      <c r="AN216" s="309"/>
      <c r="AO216" s="312"/>
      <c r="AP216" s="312"/>
      <c r="AQ216" s="312"/>
      <c r="AR216" s="242"/>
      <c r="AS216" s="242"/>
      <c r="AT216" s="242"/>
      <c r="AU216" s="242"/>
      <c r="AV216" s="242"/>
      <c r="AW216" s="242"/>
      <c r="AX216" s="242"/>
      <c r="AY216" s="317"/>
      <c r="AZ216" s="317"/>
      <c r="BA216" s="320"/>
    </row>
    <row r="217" spans="1:53" ht="12.75" customHeight="1" x14ac:dyDescent="0.2">
      <c r="A217" s="292">
        <v>53</v>
      </c>
      <c r="B217" s="295" t="str">
        <f>IFERROR(VLOOKUP($C217,Списки!$A$1:$C$4003,2,0),"")</f>
        <v/>
      </c>
      <c r="C217" s="323"/>
      <c r="D217" s="324" t="str">
        <f>IFERROR(VLOOKUP($C217,Списки!$A$1:$C$4003,3,0),"")</f>
        <v/>
      </c>
      <c r="E217" s="145"/>
      <c r="F217" s="92" t="str">
        <f>VLOOKUP(F$7,Графік!$M$5:$P$35,3,0)</f>
        <v>Р</v>
      </c>
      <c r="G217" s="124" t="str">
        <f>VLOOKUP(G$7,Графік!$M$5:$P$35,3,0)</f>
        <v>ВВ</v>
      </c>
      <c r="H217" s="124" t="str">
        <f>VLOOKUP(H$7,Графік!$M$5:$P$35,3,0)</f>
        <v>ВВ</v>
      </c>
      <c r="I217" s="124" t="str">
        <f>VLOOKUP(I$7,Графік!$M$5:$P$35,3,0)</f>
        <v>Р</v>
      </c>
      <c r="J217" s="124" t="str">
        <f>VLOOKUP(J$7,Графік!$M$5:$P$35,3,0)</f>
        <v>Р</v>
      </c>
      <c r="K217" s="124" t="str">
        <f>VLOOKUP(K$7,Графік!$M$5:$P$35,3,0)</f>
        <v>Р</v>
      </c>
      <c r="L217" s="124" t="str">
        <f>VLOOKUP(L$7,Графік!$M$5:$P$35,3,0)</f>
        <v>Р</v>
      </c>
      <c r="M217" s="124" t="str">
        <f>VLOOKUP(M$7,Графік!$M$5:$P$35,3,0)</f>
        <v>Р</v>
      </c>
      <c r="N217" s="124" t="str">
        <f>VLOOKUP(N$7,Графік!$M$5:$P$35,3,0)</f>
        <v>ВВ</v>
      </c>
      <c r="O217" s="124" t="str">
        <f>VLOOKUP(O$7,Графік!$M$5:$P$35,3,0)</f>
        <v>ВВ</v>
      </c>
      <c r="P217" s="124" t="str">
        <f>VLOOKUP(P$7,Графік!$M$5:$P$35,3,0)</f>
        <v>Р</v>
      </c>
      <c r="Q217" s="124" t="str">
        <f>VLOOKUP(Q$7,Графік!$M$5:$P$35,3,0)</f>
        <v>Р</v>
      </c>
      <c r="R217" s="124" t="str">
        <f>VLOOKUP(R$7,Графік!$M$5:$P$35,3,0)</f>
        <v>Р</v>
      </c>
      <c r="S217" s="124"/>
      <c r="T217" s="124"/>
      <c r="U217" s="124"/>
      <c r="V217" s="124"/>
      <c r="W217" s="124"/>
      <c r="X217" s="124"/>
      <c r="Y217" s="124"/>
      <c r="Z217" s="124"/>
      <c r="AA217" s="124"/>
      <c r="AB217" s="124"/>
      <c r="AC217" s="124"/>
      <c r="AD217" s="124"/>
      <c r="AE217" s="124"/>
      <c r="AF217" s="124"/>
      <c r="AG217" s="124"/>
      <c r="AH217" s="124"/>
      <c r="AI217" s="124"/>
      <c r="AJ217" s="125"/>
      <c r="AK217" s="321">
        <f ca="1">SUMIF($F217:$AJ220,"Р",$F218:$AJ218)</f>
        <v>72</v>
      </c>
      <c r="AL217" s="279">
        <f ca="1">SUMIF($F219:$AJ220,"НУ",$F220:$AJ220)</f>
        <v>0</v>
      </c>
      <c r="AM217" s="305">
        <f ca="1">SUMIF(F217:AJ220,"РВ",F218:AJ218)</f>
        <v>0</v>
      </c>
      <c r="AN217" s="308">
        <f ca="1">AK217+AL217+AM217</f>
        <v>72</v>
      </c>
      <c r="AO217" s="310">
        <f t="shared" ref="AO217" si="1211">COUNTIF($F217:$AJ220,"=Р")</f>
        <v>9</v>
      </c>
      <c r="AP217" s="311">
        <f>COUNTIF($F217:$AJ220,"=ВВ")</f>
        <v>4</v>
      </c>
      <c r="AQ217" s="311">
        <f>COUNTIF($F217:$AJ220,"=В")</f>
        <v>0</v>
      </c>
      <c r="AR217" s="241">
        <f>COUNTIF($F217:$AJ220,"=НА")</f>
        <v>0</v>
      </c>
      <c r="AS217" s="241">
        <f>COUNTIF(F217:AJ220,"=ТН")</f>
        <v>0</v>
      </c>
      <c r="AT217" s="241">
        <f>COUNTIF($F217:$AJ220,"=ВД")</f>
        <v>0</v>
      </c>
      <c r="AU217" s="241">
        <f>COUNTIF($F217:$AJ220,"=ВП")</f>
        <v>0</v>
      </c>
      <c r="AV217" s="241">
        <f>COUNTIF($F217:$AJ220,"=ДД")</f>
        <v>0</v>
      </c>
      <c r="AW217" s="241">
        <f>COUNTIF($F217:$AJ220,"=П")</f>
        <v>0</v>
      </c>
      <c r="AX217" s="241">
        <f>COUNTIF($F217:$AJ220,"=ПР")</f>
        <v>0</v>
      </c>
      <c r="AY217" s="316">
        <f>COUNTIF($F217:$AJ220,"=І")</f>
        <v>0</v>
      </c>
      <c r="AZ217" s="316">
        <f>COUNTIF($F217:$AJ220,"=НЗ")</f>
        <v>0</v>
      </c>
      <c r="BA217" s="318" t="str">
        <f>IF(C217&gt;1,Графік!$P$36,"")</f>
        <v/>
      </c>
    </row>
    <row r="218" spans="1:53" ht="12.75" customHeight="1" x14ac:dyDescent="0.2">
      <c r="A218" s="293"/>
      <c r="B218" s="296"/>
      <c r="C218" s="299"/>
      <c r="D218" s="325"/>
      <c r="E218" s="146"/>
      <c r="F218" s="96">
        <f t="shared" ref="F218" si="1212">IF(F217="Р",8,"")</f>
        <v>8</v>
      </c>
      <c r="G218" s="97" t="str">
        <f t="shared" ref="G218" si="1213">IF(G217="Р",8,"")</f>
        <v/>
      </c>
      <c r="H218" s="97" t="str">
        <f t="shared" ref="H218" si="1214">IF(H217="Р",8,"")</f>
        <v/>
      </c>
      <c r="I218" s="97">
        <f t="shared" ref="I218" si="1215">IF(I217="Р",8,"")</f>
        <v>8</v>
      </c>
      <c r="J218" s="97">
        <f t="shared" ref="J218" si="1216">IF(J217="Р",8,"")</f>
        <v>8</v>
      </c>
      <c r="K218" s="97">
        <f t="shared" ref="K218" si="1217">IF(K217="Р",8,"")</f>
        <v>8</v>
      </c>
      <c r="L218" s="97">
        <f t="shared" ref="L218" si="1218">IF(L217="Р",8,"")</f>
        <v>8</v>
      </c>
      <c r="M218" s="97">
        <f t="shared" ref="M218" si="1219">IF(M217="Р",8,"")</f>
        <v>8</v>
      </c>
      <c r="N218" s="97" t="str">
        <f t="shared" ref="N218" si="1220">IF(N217="Р",8,"")</f>
        <v/>
      </c>
      <c r="O218" s="97" t="str">
        <f t="shared" ref="O218" si="1221">IF(O217="Р",8,"")</f>
        <v/>
      </c>
      <c r="P218" s="97">
        <f t="shared" ref="P218" si="1222">IF(P217="Р",8,"")</f>
        <v>8</v>
      </c>
      <c r="Q218" s="97">
        <f t="shared" ref="Q218" si="1223">IF(Q217="Р",8,"")</f>
        <v>8</v>
      </c>
      <c r="R218" s="97">
        <f t="shared" ref="R218" si="1224">IF(R217="Р",8,"")</f>
        <v>8</v>
      </c>
      <c r="S218" s="97"/>
      <c r="T218" s="97"/>
      <c r="U218" s="97"/>
      <c r="V218" s="97"/>
      <c r="W218" s="97"/>
      <c r="X218" s="97"/>
      <c r="Y218" s="97"/>
      <c r="Z218" s="97"/>
      <c r="AA218" s="97"/>
      <c r="AB218" s="97"/>
      <c r="AC218" s="97"/>
      <c r="AD218" s="97"/>
      <c r="AE218" s="97"/>
      <c r="AF218" s="97"/>
      <c r="AG218" s="97"/>
      <c r="AH218" s="97"/>
      <c r="AI218" s="97"/>
      <c r="AJ218" s="98"/>
      <c r="AK218" s="321"/>
      <c r="AL218" s="279"/>
      <c r="AM218" s="305"/>
      <c r="AN218" s="308"/>
      <c r="AO218" s="311"/>
      <c r="AP218" s="311"/>
      <c r="AQ218" s="311"/>
      <c r="AR218" s="241"/>
      <c r="AS218" s="241"/>
      <c r="AT218" s="241"/>
      <c r="AU218" s="241"/>
      <c r="AV218" s="241"/>
      <c r="AW218" s="241"/>
      <c r="AX218" s="241"/>
      <c r="AY218" s="316"/>
      <c r="AZ218" s="316"/>
      <c r="BA218" s="319"/>
    </row>
    <row r="219" spans="1:53" ht="12.75" customHeight="1" x14ac:dyDescent="0.2">
      <c r="A219" s="293"/>
      <c r="B219" s="296"/>
      <c r="C219" s="299"/>
      <c r="D219" s="325"/>
      <c r="E219" s="146"/>
      <c r="F219" s="100" t="str">
        <f t="shared" ref="F219" si="1225">IF(F220&gt;0,"НУ","")</f>
        <v/>
      </c>
      <c r="G219" s="101" t="str">
        <f t="shared" ref="G219" si="1226">IF(G220&gt;0,"НУ","")</f>
        <v/>
      </c>
      <c r="H219" s="101" t="str">
        <f t="shared" ref="H219" si="1227">IF(H220&gt;0,"НУ","")</f>
        <v/>
      </c>
      <c r="I219" s="101" t="str">
        <f t="shared" ref="I219" si="1228">IF(I220&gt;0,"НУ","")</f>
        <v/>
      </c>
      <c r="J219" s="101" t="str">
        <f t="shared" ref="J219" si="1229">IF(J220&gt;0,"НУ","")</f>
        <v/>
      </c>
      <c r="K219" s="101" t="str">
        <f t="shared" ref="K219" si="1230">IF(K220&gt;0,"НУ","")</f>
        <v/>
      </c>
      <c r="L219" s="101" t="str">
        <f t="shared" ref="L219" si="1231">IF(L220&gt;0,"НУ","")</f>
        <v/>
      </c>
      <c r="M219" s="101" t="str">
        <f t="shared" ref="M219" si="1232">IF(M220&gt;0,"НУ","")</f>
        <v/>
      </c>
      <c r="N219" s="101" t="str">
        <f t="shared" ref="N219" si="1233">IF(N220&gt;0,"НУ","")</f>
        <v/>
      </c>
      <c r="O219" s="101" t="str">
        <f t="shared" ref="O219" si="1234">IF(O220&gt;0,"НУ","")</f>
        <v/>
      </c>
      <c r="P219" s="101" t="str">
        <f t="shared" ref="P219" si="1235">IF(P220&gt;0,"НУ","")</f>
        <v/>
      </c>
      <c r="Q219" s="101" t="str">
        <f t="shared" ref="Q219" si="1236">IF(Q220&gt;0,"НУ","")</f>
        <v/>
      </c>
      <c r="R219" s="101" t="str">
        <f t="shared" ref="R219" si="1237">IF(R220&gt;0,"НУ","")</f>
        <v/>
      </c>
      <c r="S219" s="101"/>
      <c r="T219" s="101"/>
      <c r="U219" s="101"/>
      <c r="V219" s="101"/>
      <c r="W219" s="101"/>
      <c r="X219" s="101"/>
      <c r="Y219" s="101"/>
      <c r="Z219" s="101"/>
      <c r="AA219" s="101"/>
      <c r="AB219" s="101"/>
      <c r="AC219" s="101"/>
      <c r="AD219" s="101"/>
      <c r="AE219" s="101"/>
      <c r="AF219" s="101"/>
      <c r="AG219" s="101"/>
      <c r="AH219" s="101" t="str">
        <f t="shared" si="1156"/>
        <v/>
      </c>
      <c r="AI219" s="101" t="str">
        <f t="shared" si="1156"/>
        <v/>
      </c>
      <c r="AJ219" s="130" t="str">
        <f t="shared" si="1156"/>
        <v/>
      </c>
      <c r="AK219" s="321"/>
      <c r="AL219" s="279"/>
      <c r="AM219" s="305"/>
      <c r="AN219" s="308"/>
      <c r="AO219" s="311"/>
      <c r="AP219" s="311"/>
      <c r="AQ219" s="311"/>
      <c r="AR219" s="241"/>
      <c r="AS219" s="241"/>
      <c r="AT219" s="241"/>
      <c r="AU219" s="241"/>
      <c r="AV219" s="241"/>
      <c r="AW219" s="241"/>
      <c r="AX219" s="241"/>
      <c r="AY219" s="316"/>
      <c r="AZ219" s="316"/>
      <c r="BA219" s="319"/>
    </row>
    <row r="220" spans="1:53" ht="13.5" customHeight="1" thickBot="1" x14ac:dyDescent="0.25">
      <c r="A220" s="294"/>
      <c r="B220" s="297"/>
      <c r="C220" s="300"/>
      <c r="D220" s="326"/>
      <c r="E220" s="147"/>
      <c r="F220" s="105"/>
      <c r="G220" s="106"/>
      <c r="H220" s="106"/>
      <c r="I220" s="106"/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  <c r="Y220" s="106"/>
      <c r="Z220" s="106"/>
      <c r="AA220" s="106"/>
      <c r="AB220" s="106"/>
      <c r="AC220" s="106"/>
      <c r="AD220" s="106"/>
      <c r="AE220" s="106"/>
      <c r="AF220" s="106"/>
      <c r="AG220" s="106"/>
      <c r="AH220" s="106"/>
      <c r="AI220" s="106"/>
      <c r="AJ220" s="107"/>
      <c r="AK220" s="322"/>
      <c r="AL220" s="280"/>
      <c r="AM220" s="306"/>
      <c r="AN220" s="309"/>
      <c r="AO220" s="312"/>
      <c r="AP220" s="312"/>
      <c r="AQ220" s="312"/>
      <c r="AR220" s="242"/>
      <c r="AS220" s="242"/>
      <c r="AT220" s="242"/>
      <c r="AU220" s="242"/>
      <c r="AV220" s="242"/>
      <c r="AW220" s="242"/>
      <c r="AX220" s="242"/>
      <c r="AY220" s="317"/>
      <c r="AZ220" s="317"/>
      <c r="BA220" s="320"/>
    </row>
    <row r="221" spans="1:53" ht="12.75" customHeight="1" x14ac:dyDescent="0.2">
      <c r="A221" s="292">
        <v>54</v>
      </c>
      <c r="B221" s="295" t="str">
        <f>IFERROR(VLOOKUP($C221,Списки!$A$1:$C$4003,2,0),"")</f>
        <v/>
      </c>
      <c r="C221" s="323"/>
      <c r="D221" s="324" t="str">
        <f>IFERROR(VLOOKUP($C221,Списки!$A$1:$C$4003,3,0),"")</f>
        <v/>
      </c>
      <c r="E221" s="145"/>
      <c r="F221" s="92" t="str">
        <f>VLOOKUP(F$7,Графік!$M$5:$P$35,3,0)</f>
        <v>Р</v>
      </c>
      <c r="G221" s="124" t="str">
        <f>VLOOKUP(G$7,Графік!$M$5:$P$35,3,0)</f>
        <v>ВВ</v>
      </c>
      <c r="H221" s="124" t="str">
        <f>VLOOKUP(H$7,Графік!$M$5:$P$35,3,0)</f>
        <v>ВВ</v>
      </c>
      <c r="I221" s="124" t="str">
        <f>VLOOKUP(I$7,Графік!$M$5:$P$35,3,0)</f>
        <v>Р</v>
      </c>
      <c r="J221" s="124" t="str">
        <f>VLOOKUP(J$7,Графік!$M$5:$P$35,3,0)</f>
        <v>Р</v>
      </c>
      <c r="K221" s="124" t="str">
        <f>VLOOKUP(K$7,Графік!$M$5:$P$35,3,0)</f>
        <v>Р</v>
      </c>
      <c r="L221" s="124" t="str">
        <f>VLOOKUP(L$7,Графік!$M$5:$P$35,3,0)</f>
        <v>Р</v>
      </c>
      <c r="M221" s="124" t="str">
        <f>VLOOKUP(M$7,Графік!$M$5:$P$35,3,0)</f>
        <v>Р</v>
      </c>
      <c r="N221" s="124" t="str">
        <f>VLOOKUP(N$7,Графік!$M$5:$P$35,3,0)</f>
        <v>ВВ</v>
      </c>
      <c r="O221" s="124" t="str">
        <f>VLOOKUP(O$7,Графік!$M$5:$P$35,3,0)</f>
        <v>ВВ</v>
      </c>
      <c r="P221" s="124" t="str">
        <f>VLOOKUP(P$7,Графік!$M$5:$P$35,3,0)</f>
        <v>Р</v>
      </c>
      <c r="Q221" s="124" t="str">
        <f>VLOOKUP(Q$7,Графік!$M$5:$P$35,3,0)</f>
        <v>Р</v>
      </c>
      <c r="R221" s="124" t="str">
        <f>VLOOKUP(R$7,Графік!$M$5:$P$35,3,0)</f>
        <v>Р</v>
      </c>
      <c r="S221" s="124"/>
      <c r="T221" s="124"/>
      <c r="U221" s="124"/>
      <c r="V221" s="124"/>
      <c r="W221" s="124"/>
      <c r="X221" s="124"/>
      <c r="Y221" s="124"/>
      <c r="Z221" s="124"/>
      <c r="AA221" s="124"/>
      <c r="AB221" s="124"/>
      <c r="AC221" s="124"/>
      <c r="AD221" s="124"/>
      <c r="AE221" s="124"/>
      <c r="AF221" s="124"/>
      <c r="AG221" s="124"/>
      <c r="AH221" s="124"/>
      <c r="AI221" s="124"/>
      <c r="AJ221" s="125"/>
      <c r="AK221" s="321">
        <f ca="1">SUMIF($F221:$AJ224,"Р",$F222:$AJ222)</f>
        <v>72</v>
      </c>
      <c r="AL221" s="279">
        <f ca="1">SUMIF($F223:$AJ224,"НУ",$F224:$AJ224)</f>
        <v>0</v>
      </c>
      <c r="AM221" s="305">
        <f ca="1">SUMIF(F221:AJ224,"РВ",F222:AJ222)</f>
        <v>0</v>
      </c>
      <c r="AN221" s="308">
        <f ca="1">AK221+AL221+AM221</f>
        <v>72</v>
      </c>
      <c r="AO221" s="310">
        <f t="shared" ref="AO221" si="1238">COUNTIF($F221:$AJ224,"=Р")</f>
        <v>9</v>
      </c>
      <c r="AP221" s="311">
        <f>COUNTIF($F221:$AJ224,"=ВВ")</f>
        <v>4</v>
      </c>
      <c r="AQ221" s="311">
        <f>COUNTIF($F221:$AJ224,"=В")</f>
        <v>0</v>
      </c>
      <c r="AR221" s="241">
        <f>COUNTIF($F221:$AJ224,"=НА")</f>
        <v>0</v>
      </c>
      <c r="AS221" s="241">
        <f>COUNTIF(F221:AJ224,"=ТН")</f>
        <v>0</v>
      </c>
      <c r="AT221" s="241">
        <f>COUNTIF($F221:$AJ224,"=ВД")</f>
        <v>0</v>
      </c>
      <c r="AU221" s="241">
        <f>COUNTIF($F221:$AJ224,"=ВП")</f>
        <v>0</v>
      </c>
      <c r="AV221" s="241">
        <f>COUNTIF($F221:$AJ224,"=ДД")</f>
        <v>0</v>
      </c>
      <c r="AW221" s="241">
        <f>COUNTIF($F221:$AJ224,"=П")</f>
        <v>0</v>
      </c>
      <c r="AX221" s="241">
        <f>COUNTIF($F221:$AJ224,"=ПР")</f>
        <v>0</v>
      </c>
      <c r="AY221" s="316">
        <f>COUNTIF($F221:$AJ224,"=І")</f>
        <v>0</v>
      </c>
      <c r="AZ221" s="316">
        <f>COUNTIF($F221:$AJ224,"=НЗ")</f>
        <v>0</v>
      </c>
      <c r="BA221" s="318" t="str">
        <f>IF(C221&gt;1,Графік!$P$36,"")</f>
        <v/>
      </c>
    </row>
    <row r="222" spans="1:53" ht="12.75" customHeight="1" x14ac:dyDescent="0.2">
      <c r="A222" s="293"/>
      <c r="B222" s="296"/>
      <c r="C222" s="299"/>
      <c r="D222" s="325"/>
      <c r="E222" s="146"/>
      <c r="F222" s="96">
        <f t="shared" ref="F222" si="1239">IF(F221="Р",8,"")</f>
        <v>8</v>
      </c>
      <c r="G222" s="97" t="str">
        <f t="shared" ref="G222" si="1240">IF(G221="Р",8,"")</f>
        <v/>
      </c>
      <c r="H222" s="97" t="str">
        <f t="shared" ref="H222" si="1241">IF(H221="Р",8,"")</f>
        <v/>
      </c>
      <c r="I222" s="97">
        <f t="shared" ref="I222" si="1242">IF(I221="Р",8,"")</f>
        <v>8</v>
      </c>
      <c r="J222" s="97">
        <f t="shared" ref="J222" si="1243">IF(J221="Р",8,"")</f>
        <v>8</v>
      </c>
      <c r="K222" s="97">
        <f t="shared" ref="K222" si="1244">IF(K221="Р",8,"")</f>
        <v>8</v>
      </c>
      <c r="L222" s="97">
        <f t="shared" ref="L222" si="1245">IF(L221="Р",8,"")</f>
        <v>8</v>
      </c>
      <c r="M222" s="97">
        <f t="shared" ref="M222" si="1246">IF(M221="Р",8,"")</f>
        <v>8</v>
      </c>
      <c r="N222" s="97" t="str">
        <f t="shared" ref="N222" si="1247">IF(N221="Р",8,"")</f>
        <v/>
      </c>
      <c r="O222" s="97" t="str">
        <f t="shared" ref="O222" si="1248">IF(O221="Р",8,"")</f>
        <v/>
      </c>
      <c r="P222" s="97">
        <f t="shared" ref="P222" si="1249">IF(P221="Р",8,"")</f>
        <v>8</v>
      </c>
      <c r="Q222" s="97">
        <f t="shared" ref="Q222" si="1250">IF(Q221="Р",8,"")</f>
        <v>8</v>
      </c>
      <c r="R222" s="97">
        <f t="shared" ref="R222" si="1251">IF(R221="Р",8,"")</f>
        <v>8</v>
      </c>
      <c r="S222" s="97"/>
      <c r="T222" s="97"/>
      <c r="U222" s="97"/>
      <c r="V222" s="97"/>
      <c r="W222" s="97"/>
      <c r="X222" s="97"/>
      <c r="Y222" s="97"/>
      <c r="Z222" s="97"/>
      <c r="AA222" s="97"/>
      <c r="AB222" s="97"/>
      <c r="AC222" s="97"/>
      <c r="AD222" s="97"/>
      <c r="AE222" s="97"/>
      <c r="AF222" s="97"/>
      <c r="AG222" s="97"/>
      <c r="AH222" s="97"/>
      <c r="AI222" s="97"/>
      <c r="AJ222" s="98"/>
      <c r="AK222" s="321"/>
      <c r="AL222" s="279"/>
      <c r="AM222" s="305"/>
      <c r="AN222" s="308"/>
      <c r="AO222" s="311"/>
      <c r="AP222" s="311"/>
      <c r="AQ222" s="311"/>
      <c r="AR222" s="241"/>
      <c r="AS222" s="241"/>
      <c r="AT222" s="241"/>
      <c r="AU222" s="241"/>
      <c r="AV222" s="241"/>
      <c r="AW222" s="241"/>
      <c r="AX222" s="241"/>
      <c r="AY222" s="316"/>
      <c r="AZ222" s="316"/>
      <c r="BA222" s="319"/>
    </row>
    <row r="223" spans="1:53" ht="12.75" customHeight="1" x14ac:dyDescent="0.2">
      <c r="A223" s="293"/>
      <c r="B223" s="296"/>
      <c r="C223" s="299"/>
      <c r="D223" s="325"/>
      <c r="E223" s="146"/>
      <c r="F223" s="100" t="str">
        <f t="shared" ref="F223" si="1252">IF(F224&gt;0,"НУ","")</f>
        <v/>
      </c>
      <c r="G223" s="101" t="str">
        <f t="shared" ref="G223" si="1253">IF(G224&gt;0,"НУ","")</f>
        <v/>
      </c>
      <c r="H223" s="101" t="str">
        <f t="shared" ref="H223" si="1254">IF(H224&gt;0,"НУ","")</f>
        <v/>
      </c>
      <c r="I223" s="101" t="str">
        <f t="shared" ref="I223" si="1255">IF(I224&gt;0,"НУ","")</f>
        <v/>
      </c>
      <c r="J223" s="101" t="str">
        <f t="shared" ref="J223" si="1256">IF(J224&gt;0,"НУ","")</f>
        <v/>
      </c>
      <c r="K223" s="101" t="str">
        <f t="shared" ref="K223" si="1257">IF(K224&gt;0,"НУ","")</f>
        <v/>
      </c>
      <c r="L223" s="101" t="str">
        <f t="shared" ref="L223" si="1258">IF(L224&gt;0,"НУ","")</f>
        <v/>
      </c>
      <c r="M223" s="101" t="str">
        <f t="shared" ref="M223" si="1259">IF(M224&gt;0,"НУ","")</f>
        <v/>
      </c>
      <c r="N223" s="101" t="str">
        <f t="shared" ref="N223" si="1260">IF(N224&gt;0,"НУ","")</f>
        <v/>
      </c>
      <c r="O223" s="101" t="str">
        <f t="shared" ref="O223" si="1261">IF(O224&gt;0,"НУ","")</f>
        <v/>
      </c>
      <c r="P223" s="101" t="str">
        <f t="shared" ref="P223" si="1262">IF(P224&gt;0,"НУ","")</f>
        <v/>
      </c>
      <c r="Q223" s="101" t="str">
        <f t="shared" ref="Q223" si="1263">IF(Q224&gt;0,"НУ","")</f>
        <v/>
      </c>
      <c r="R223" s="101" t="str">
        <f t="shared" ref="R223" si="1264">IF(R224&gt;0,"НУ","")</f>
        <v/>
      </c>
      <c r="S223" s="101"/>
      <c r="T223" s="101"/>
      <c r="U223" s="101"/>
      <c r="V223" s="101"/>
      <c r="W223" s="101"/>
      <c r="X223" s="101"/>
      <c r="Y223" s="101"/>
      <c r="Z223" s="101"/>
      <c r="AA223" s="101"/>
      <c r="AB223" s="101"/>
      <c r="AC223" s="101"/>
      <c r="AD223" s="101"/>
      <c r="AE223" s="101"/>
      <c r="AF223" s="101"/>
      <c r="AG223" s="101"/>
      <c r="AH223" s="101" t="str">
        <f t="shared" si="1156"/>
        <v/>
      </c>
      <c r="AI223" s="101" t="str">
        <f t="shared" si="1156"/>
        <v/>
      </c>
      <c r="AJ223" s="130" t="str">
        <f t="shared" si="1156"/>
        <v/>
      </c>
      <c r="AK223" s="321"/>
      <c r="AL223" s="279"/>
      <c r="AM223" s="305"/>
      <c r="AN223" s="308"/>
      <c r="AO223" s="311"/>
      <c r="AP223" s="311"/>
      <c r="AQ223" s="311"/>
      <c r="AR223" s="241"/>
      <c r="AS223" s="241"/>
      <c r="AT223" s="241"/>
      <c r="AU223" s="241"/>
      <c r="AV223" s="241"/>
      <c r="AW223" s="241"/>
      <c r="AX223" s="241"/>
      <c r="AY223" s="316"/>
      <c r="AZ223" s="316"/>
      <c r="BA223" s="319"/>
    </row>
    <row r="224" spans="1:53" ht="13.5" customHeight="1" thickBot="1" x14ac:dyDescent="0.25">
      <c r="A224" s="294"/>
      <c r="B224" s="297"/>
      <c r="C224" s="300"/>
      <c r="D224" s="326"/>
      <c r="E224" s="147"/>
      <c r="F224" s="105"/>
      <c r="G224" s="106"/>
      <c r="H224" s="106"/>
      <c r="I224" s="106"/>
      <c r="J224" s="106"/>
      <c r="K224" s="106"/>
      <c r="L224" s="106"/>
      <c r="M224" s="106"/>
      <c r="N224" s="106"/>
      <c r="O224" s="106"/>
      <c r="P224" s="106"/>
      <c r="Q224" s="106"/>
      <c r="R224" s="106"/>
      <c r="S224" s="106"/>
      <c r="T224" s="106"/>
      <c r="U224" s="106"/>
      <c r="V224" s="106"/>
      <c r="W224" s="106"/>
      <c r="X224" s="106"/>
      <c r="Y224" s="106"/>
      <c r="Z224" s="106"/>
      <c r="AA224" s="106"/>
      <c r="AB224" s="106"/>
      <c r="AC224" s="106"/>
      <c r="AD224" s="106"/>
      <c r="AE224" s="106"/>
      <c r="AF224" s="106"/>
      <c r="AG224" s="106"/>
      <c r="AH224" s="106"/>
      <c r="AI224" s="106"/>
      <c r="AJ224" s="107"/>
      <c r="AK224" s="322"/>
      <c r="AL224" s="280"/>
      <c r="AM224" s="306"/>
      <c r="AN224" s="309"/>
      <c r="AO224" s="312"/>
      <c r="AP224" s="312"/>
      <c r="AQ224" s="312"/>
      <c r="AR224" s="242"/>
      <c r="AS224" s="242"/>
      <c r="AT224" s="242"/>
      <c r="AU224" s="242"/>
      <c r="AV224" s="242"/>
      <c r="AW224" s="242"/>
      <c r="AX224" s="242"/>
      <c r="AY224" s="317"/>
      <c r="AZ224" s="317"/>
      <c r="BA224" s="320"/>
    </row>
    <row r="225" spans="1:53" ht="12.75" customHeight="1" x14ac:dyDescent="0.2">
      <c r="A225" s="292">
        <v>55</v>
      </c>
      <c r="B225" s="295" t="str">
        <f>IFERROR(VLOOKUP($C225,Списки!$A$1:$C$4003,2,0),"")</f>
        <v/>
      </c>
      <c r="C225" s="323"/>
      <c r="D225" s="324" t="str">
        <f>IFERROR(VLOOKUP($C225,Списки!$A$1:$C$4003,3,0),"")</f>
        <v/>
      </c>
      <c r="E225" s="145"/>
      <c r="F225" s="92" t="str">
        <f>VLOOKUP(F$7,Графік!$M$5:$P$35,3,0)</f>
        <v>Р</v>
      </c>
      <c r="G225" s="124" t="str">
        <f>VLOOKUP(G$7,Графік!$M$5:$P$35,3,0)</f>
        <v>ВВ</v>
      </c>
      <c r="H225" s="124" t="str">
        <f>VLOOKUP(H$7,Графік!$M$5:$P$35,3,0)</f>
        <v>ВВ</v>
      </c>
      <c r="I225" s="124" t="str">
        <f>VLOOKUP(I$7,Графік!$M$5:$P$35,3,0)</f>
        <v>Р</v>
      </c>
      <c r="J225" s="124" t="str">
        <f>VLOOKUP(J$7,Графік!$M$5:$P$35,3,0)</f>
        <v>Р</v>
      </c>
      <c r="K225" s="124" t="str">
        <f>VLOOKUP(K$7,Графік!$M$5:$P$35,3,0)</f>
        <v>Р</v>
      </c>
      <c r="L225" s="124" t="str">
        <f>VLOOKUP(L$7,Графік!$M$5:$P$35,3,0)</f>
        <v>Р</v>
      </c>
      <c r="M225" s="124" t="str">
        <f>VLOOKUP(M$7,Графік!$M$5:$P$35,3,0)</f>
        <v>Р</v>
      </c>
      <c r="N225" s="124" t="str">
        <f>VLOOKUP(N$7,Графік!$M$5:$P$35,3,0)</f>
        <v>ВВ</v>
      </c>
      <c r="O225" s="124" t="str">
        <f>VLOOKUP(O$7,Графік!$M$5:$P$35,3,0)</f>
        <v>ВВ</v>
      </c>
      <c r="P225" s="124" t="str">
        <f>VLOOKUP(P$7,Графік!$M$5:$P$35,3,0)</f>
        <v>Р</v>
      </c>
      <c r="Q225" s="124" t="str">
        <f>VLOOKUP(Q$7,Графік!$M$5:$P$35,3,0)</f>
        <v>Р</v>
      </c>
      <c r="R225" s="124" t="str">
        <f>VLOOKUP(R$7,Графік!$M$5:$P$35,3,0)</f>
        <v>Р</v>
      </c>
      <c r="S225" s="124"/>
      <c r="T225" s="124"/>
      <c r="U225" s="124"/>
      <c r="V225" s="124"/>
      <c r="W225" s="124"/>
      <c r="X225" s="124"/>
      <c r="Y225" s="124"/>
      <c r="Z225" s="124"/>
      <c r="AA225" s="124"/>
      <c r="AB225" s="124"/>
      <c r="AC225" s="124"/>
      <c r="AD225" s="124"/>
      <c r="AE225" s="124"/>
      <c r="AF225" s="124"/>
      <c r="AG225" s="124"/>
      <c r="AH225" s="124"/>
      <c r="AI225" s="124"/>
      <c r="AJ225" s="125"/>
      <c r="AK225" s="321">
        <f ca="1">SUMIF($F225:$AJ228,"Р",$F226:$AJ226)</f>
        <v>72</v>
      </c>
      <c r="AL225" s="279">
        <f ca="1">SUMIF($F227:$AJ228,"НУ",$F228:$AJ228)</f>
        <v>0</v>
      </c>
      <c r="AM225" s="305">
        <f ca="1">SUMIF(F225:AJ228,"РВ",F226:AJ226)</f>
        <v>0</v>
      </c>
      <c r="AN225" s="308">
        <f ca="1">AK225+AL225+AM225</f>
        <v>72</v>
      </c>
      <c r="AO225" s="310">
        <f t="shared" ref="AO225" si="1265">COUNTIF($F225:$AJ228,"=Р")</f>
        <v>9</v>
      </c>
      <c r="AP225" s="311">
        <f>COUNTIF($F225:$AJ228,"=ВВ")</f>
        <v>4</v>
      </c>
      <c r="AQ225" s="311">
        <f>COUNTIF($F225:$AJ228,"=В")</f>
        <v>0</v>
      </c>
      <c r="AR225" s="241">
        <f>COUNTIF($F225:$AJ228,"=НА")</f>
        <v>0</v>
      </c>
      <c r="AS225" s="241">
        <f>COUNTIF(F225:AJ228,"=ТН")</f>
        <v>0</v>
      </c>
      <c r="AT225" s="241">
        <f>COUNTIF($F225:$AJ228,"=ВД")</f>
        <v>0</v>
      </c>
      <c r="AU225" s="241">
        <f>COUNTIF($F225:$AJ228,"=ВП")</f>
        <v>0</v>
      </c>
      <c r="AV225" s="241">
        <f>COUNTIF($F225:$AJ228,"=ДД")</f>
        <v>0</v>
      </c>
      <c r="AW225" s="241">
        <f>COUNTIF($F225:$AJ228,"=П")</f>
        <v>0</v>
      </c>
      <c r="AX225" s="241">
        <f>COUNTIF($F225:$AJ228,"=ПР")</f>
        <v>0</v>
      </c>
      <c r="AY225" s="316">
        <f>COUNTIF($F225:$AJ228,"=І")</f>
        <v>0</v>
      </c>
      <c r="AZ225" s="316">
        <f>COUNTIF($F225:$AJ228,"=НЗ")</f>
        <v>0</v>
      </c>
      <c r="BA225" s="318" t="str">
        <f>IF(C225&gt;1,Графік!$P$36,"")</f>
        <v/>
      </c>
    </row>
    <row r="226" spans="1:53" ht="12.75" customHeight="1" x14ac:dyDescent="0.2">
      <c r="A226" s="293"/>
      <c r="B226" s="296"/>
      <c r="C226" s="299"/>
      <c r="D226" s="325"/>
      <c r="E226" s="146"/>
      <c r="F226" s="96">
        <f t="shared" ref="F226" si="1266">IF(F225="Р",8,"")</f>
        <v>8</v>
      </c>
      <c r="G226" s="97" t="str">
        <f t="shared" ref="G226" si="1267">IF(G225="Р",8,"")</f>
        <v/>
      </c>
      <c r="H226" s="97" t="str">
        <f t="shared" ref="H226" si="1268">IF(H225="Р",8,"")</f>
        <v/>
      </c>
      <c r="I226" s="97">
        <f t="shared" ref="I226" si="1269">IF(I225="Р",8,"")</f>
        <v>8</v>
      </c>
      <c r="J226" s="97">
        <f t="shared" ref="J226" si="1270">IF(J225="Р",8,"")</f>
        <v>8</v>
      </c>
      <c r="K226" s="97">
        <f t="shared" ref="K226" si="1271">IF(K225="Р",8,"")</f>
        <v>8</v>
      </c>
      <c r="L226" s="97">
        <f t="shared" ref="L226" si="1272">IF(L225="Р",8,"")</f>
        <v>8</v>
      </c>
      <c r="M226" s="97">
        <f t="shared" ref="M226" si="1273">IF(M225="Р",8,"")</f>
        <v>8</v>
      </c>
      <c r="N226" s="97" t="str">
        <f t="shared" ref="N226" si="1274">IF(N225="Р",8,"")</f>
        <v/>
      </c>
      <c r="O226" s="97" t="str">
        <f t="shared" ref="O226" si="1275">IF(O225="Р",8,"")</f>
        <v/>
      </c>
      <c r="P226" s="97">
        <f t="shared" ref="P226" si="1276">IF(P225="Р",8,"")</f>
        <v>8</v>
      </c>
      <c r="Q226" s="97">
        <f t="shared" ref="Q226" si="1277">IF(Q225="Р",8,"")</f>
        <v>8</v>
      </c>
      <c r="R226" s="97">
        <f t="shared" ref="R226" si="1278">IF(R225="Р",8,"")</f>
        <v>8</v>
      </c>
      <c r="S226" s="97"/>
      <c r="T226" s="97"/>
      <c r="U226" s="97"/>
      <c r="V226" s="97"/>
      <c r="W226" s="97"/>
      <c r="X226" s="97"/>
      <c r="Y226" s="97"/>
      <c r="Z226" s="97"/>
      <c r="AA226" s="97"/>
      <c r="AB226" s="97"/>
      <c r="AC226" s="97"/>
      <c r="AD226" s="97"/>
      <c r="AE226" s="97"/>
      <c r="AF226" s="97"/>
      <c r="AG226" s="97"/>
      <c r="AH226" s="97"/>
      <c r="AI226" s="97"/>
      <c r="AJ226" s="98"/>
      <c r="AK226" s="321"/>
      <c r="AL226" s="279"/>
      <c r="AM226" s="305"/>
      <c r="AN226" s="308"/>
      <c r="AO226" s="311"/>
      <c r="AP226" s="311"/>
      <c r="AQ226" s="311"/>
      <c r="AR226" s="241"/>
      <c r="AS226" s="241"/>
      <c r="AT226" s="241"/>
      <c r="AU226" s="241"/>
      <c r="AV226" s="241"/>
      <c r="AW226" s="241"/>
      <c r="AX226" s="241"/>
      <c r="AY226" s="316"/>
      <c r="AZ226" s="316"/>
      <c r="BA226" s="319"/>
    </row>
    <row r="227" spans="1:53" ht="12.75" customHeight="1" x14ac:dyDescent="0.2">
      <c r="A227" s="293"/>
      <c r="B227" s="296"/>
      <c r="C227" s="299"/>
      <c r="D227" s="325"/>
      <c r="E227" s="146"/>
      <c r="F227" s="100" t="str">
        <f t="shared" ref="F227" si="1279">IF(F228&gt;0,"НУ","")</f>
        <v/>
      </c>
      <c r="G227" s="101" t="str">
        <f t="shared" ref="G227" si="1280">IF(G228&gt;0,"НУ","")</f>
        <v/>
      </c>
      <c r="H227" s="101" t="str">
        <f t="shared" ref="H227" si="1281">IF(H228&gt;0,"НУ","")</f>
        <v/>
      </c>
      <c r="I227" s="101" t="str">
        <f t="shared" ref="I227" si="1282">IF(I228&gt;0,"НУ","")</f>
        <v/>
      </c>
      <c r="J227" s="101" t="str">
        <f t="shared" ref="J227" si="1283">IF(J228&gt;0,"НУ","")</f>
        <v/>
      </c>
      <c r="K227" s="101" t="str">
        <f t="shared" ref="K227" si="1284">IF(K228&gt;0,"НУ","")</f>
        <v/>
      </c>
      <c r="L227" s="101" t="str">
        <f t="shared" ref="L227" si="1285">IF(L228&gt;0,"НУ","")</f>
        <v/>
      </c>
      <c r="M227" s="101" t="str">
        <f t="shared" ref="M227" si="1286">IF(M228&gt;0,"НУ","")</f>
        <v/>
      </c>
      <c r="N227" s="101" t="str">
        <f t="shared" ref="N227" si="1287">IF(N228&gt;0,"НУ","")</f>
        <v/>
      </c>
      <c r="O227" s="101" t="str">
        <f t="shared" ref="O227" si="1288">IF(O228&gt;0,"НУ","")</f>
        <v/>
      </c>
      <c r="P227" s="101" t="str">
        <f t="shared" ref="P227" si="1289">IF(P228&gt;0,"НУ","")</f>
        <v/>
      </c>
      <c r="Q227" s="101" t="str">
        <f t="shared" ref="Q227" si="1290">IF(Q228&gt;0,"НУ","")</f>
        <v/>
      </c>
      <c r="R227" s="101" t="str">
        <f t="shared" ref="R227" si="1291">IF(R228&gt;0,"НУ","")</f>
        <v/>
      </c>
      <c r="S227" s="101"/>
      <c r="T227" s="101"/>
      <c r="U227" s="101"/>
      <c r="V227" s="101"/>
      <c r="W227" s="101"/>
      <c r="X227" s="101"/>
      <c r="Y227" s="101"/>
      <c r="Z227" s="101"/>
      <c r="AA227" s="101"/>
      <c r="AB227" s="101"/>
      <c r="AC227" s="101"/>
      <c r="AD227" s="101"/>
      <c r="AE227" s="101"/>
      <c r="AF227" s="101"/>
      <c r="AG227" s="101"/>
      <c r="AH227" s="101" t="str">
        <f t="shared" si="1156"/>
        <v/>
      </c>
      <c r="AI227" s="101" t="str">
        <f t="shared" si="1156"/>
        <v/>
      </c>
      <c r="AJ227" s="130" t="str">
        <f t="shared" si="1156"/>
        <v/>
      </c>
      <c r="AK227" s="321"/>
      <c r="AL227" s="279"/>
      <c r="AM227" s="305"/>
      <c r="AN227" s="308"/>
      <c r="AO227" s="311"/>
      <c r="AP227" s="311"/>
      <c r="AQ227" s="311"/>
      <c r="AR227" s="241"/>
      <c r="AS227" s="241"/>
      <c r="AT227" s="241"/>
      <c r="AU227" s="241"/>
      <c r="AV227" s="241"/>
      <c r="AW227" s="241"/>
      <c r="AX227" s="241"/>
      <c r="AY227" s="316"/>
      <c r="AZ227" s="316"/>
      <c r="BA227" s="319"/>
    </row>
    <row r="228" spans="1:53" ht="13.5" customHeight="1" thickBot="1" x14ac:dyDescent="0.25">
      <c r="A228" s="294"/>
      <c r="B228" s="297"/>
      <c r="C228" s="300"/>
      <c r="D228" s="326"/>
      <c r="E228" s="147"/>
      <c r="F228" s="105"/>
      <c r="G228" s="106"/>
      <c r="H228" s="106"/>
      <c r="I228" s="106"/>
      <c r="J228" s="106"/>
      <c r="K228" s="106"/>
      <c r="L228" s="106"/>
      <c r="M228" s="106"/>
      <c r="N228" s="106"/>
      <c r="O228" s="106"/>
      <c r="P228" s="106"/>
      <c r="Q228" s="106"/>
      <c r="R228" s="106"/>
      <c r="S228" s="106"/>
      <c r="T228" s="106"/>
      <c r="U228" s="106"/>
      <c r="V228" s="106"/>
      <c r="W228" s="106"/>
      <c r="X228" s="106"/>
      <c r="Y228" s="106"/>
      <c r="Z228" s="106"/>
      <c r="AA228" s="106"/>
      <c r="AB228" s="106"/>
      <c r="AC228" s="106"/>
      <c r="AD228" s="106"/>
      <c r="AE228" s="106"/>
      <c r="AF228" s="106"/>
      <c r="AG228" s="106"/>
      <c r="AH228" s="106"/>
      <c r="AI228" s="106"/>
      <c r="AJ228" s="107"/>
      <c r="AK228" s="322"/>
      <c r="AL228" s="280"/>
      <c r="AM228" s="306"/>
      <c r="AN228" s="309"/>
      <c r="AO228" s="312"/>
      <c r="AP228" s="312"/>
      <c r="AQ228" s="312"/>
      <c r="AR228" s="242"/>
      <c r="AS228" s="242"/>
      <c r="AT228" s="242"/>
      <c r="AU228" s="242"/>
      <c r="AV228" s="242"/>
      <c r="AW228" s="242"/>
      <c r="AX228" s="242"/>
      <c r="AY228" s="317"/>
      <c r="AZ228" s="317"/>
      <c r="BA228" s="320"/>
    </row>
    <row r="229" spans="1:53" ht="12.75" customHeight="1" x14ac:dyDescent="0.2">
      <c r="A229" s="292">
        <v>56</v>
      </c>
      <c r="B229" s="295" t="str">
        <f>IFERROR(VLOOKUP($C229,Списки!$A$1:$C$4003,2,0),"")</f>
        <v/>
      </c>
      <c r="C229" s="323"/>
      <c r="D229" s="324" t="str">
        <f>IFERROR(VLOOKUP($C229,Списки!$A$1:$C$4003,3,0),"")</f>
        <v/>
      </c>
      <c r="E229" s="145"/>
      <c r="F229" s="92" t="str">
        <f>VLOOKUP(F$7,Графік!$M$5:$P$35,3,0)</f>
        <v>Р</v>
      </c>
      <c r="G229" s="124" t="str">
        <f>VLOOKUP(G$7,Графік!$M$5:$P$35,3,0)</f>
        <v>ВВ</v>
      </c>
      <c r="H229" s="124" t="str">
        <f>VLOOKUP(H$7,Графік!$M$5:$P$35,3,0)</f>
        <v>ВВ</v>
      </c>
      <c r="I229" s="124" t="str">
        <f>VLOOKUP(I$7,Графік!$M$5:$P$35,3,0)</f>
        <v>Р</v>
      </c>
      <c r="J229" s="124" t="str">
        <f>VLOOKUP(J$7,Графік!$M$5:$P$35,3,0)</f>
        <v>Р</v>
      </c>
      <c r="K229" s="124" t="str">
        <f>VLOOKUP(K$7,Графік!$M$5:$P$35,3,0)</f>
        <v>Р</v>
      </c>
      <c r="L229" s="124" t="str">
        <f>VLOOKUP(L$7,Графік!$M$5:$P$35,3,0)</f>
        <v>Р</v>
      </c>
      <c r="M229" s="124" t="str">
        <f>VLOOKUP(M$7,Графік!$M$5:$P$35,3,0)</f>
        <v>Р</v>
      </c>
      <c r="N229" s="124" t="str">
        <f>VLOOKUP(N$7,Графік!$M$5:$P$35,3,0)</f>
        <v>ВВ</v>
      </c>
      <c r="O229" s="124" t="str">
        <f>VLOOKUP(O$7,Графік!$M$5:$P$35,3,0)</f>
        <v>ВВ</v>
      </c>
      <c r="P229" s="124" t="str">
        <f>VLOOKUP(P$7,Графік!$M$5:$P$35,3,0)</f>
        <v>Р</v>
      </c>
      <c r="Q229" s="124" t="str">
        <f>VLOOKUP(Q$7,Графік!$M$5:$P$35,3,0)</f>
        <v>Р</v>
      </c>
      <c r="R229" s="124" t="str">
        <f>VLOOKUP(R$7,Графік!$M$5:$P$35,3,0)</f>
        <v>Р</v>
      </c>
      <c r="S229" s="124"/>
      <c r="T229" s="124"/>
      <c r="U229" s="124"/>
      <c r="V229" s="124"/>
      <c r="W229" s="124"/>
      <c r="X229" s="124"/>
      <c r="Y229" s="124"/>
      <c r="Z229" s="124"/>
      <c r="AA229" s="124"/>
      <c r="AB229" s="124"/>
      <c r="AC229" s="124"/>
      <c r="AD229" s="124"/>
      <c r="AE229" s="124"/>
      <c r="AF229" s="124"/>
      <c r="AG229" s="124"/>
      <c r="AH229" s="124"/>
      <c r="AI229" s="124"/>
      <c r="AJ229" s="125"/>
      <c r="AK229" s="321">
        <f ca="1">SUMIF($F229:$AJ232,"Р",$F230:$AJ230)</f>
        <v>72</v>
      </c>
      <c r="AL229" s="279">
        <f ca="1">SUMIF($F231:$AJ232,"НУ",$F232:$AJ232)</f>
        <v>0</v>
      </c>
      <c r="AM229" s="305">
        <f ca="1">SUMIF(F229:AJ232,"РВ",F230:AJ230)</f>
        <v>0</v>
      </c>
      <c r="AN229" s="308">
        <f ca="1">AK229+AL229+AM229</f>
        <v>72</v>
      </c>
      <c r="AO229" s="310">
        <f t="shared" ref="AO229" si="1292">COUNTIF($F229:$AJ232,"=Р")</f>
        <v>9</v>
      </c>
      <c r="AP229" s="311">
        <f>COUNTIF($F229:$AJ232,"=ВВ")</f>
        <v>4</v>
      </c>
      <c r="AQ229" s="311">
        <f>COUNTIF($F229:$AJ232,"=В")</f>
        <v>0</v>
      </c>
      <c r="AR229" s="241">
        <f>COUNTIF($F229:$AJ232,"=НА")</f>
        <v>0</v>
      </c>
      <c r="AS229" s="241">
        <f>COUNTIF(F229:AJ232,"=ТН")</f>
        <v>0</v>
      </c>
      <c r="AT229" s="241">
        <f>COUNTIF($F229:$AJ232,"=ВД")</f>
        <v>0</v>
      </c>
      <c r="AU229" s="241">
        <f>COUNTIF($F229:$AJ232,"=ВП")</f>
        <v>0</v>
      </c>
      <c r="AV229" s="241">
        <f>COUNTIF($F229:$AJ232,"=ДД")</f>
        <v>0</v>
      </c>
      <c r="AW229" s="241">
        <f>COUNTIF($F229:$AJ232,"=П")</f>
        <v>0</v>
      </c>
      <c r="AX229" s="241">
        <f>COUNTIF($F229:$AJ232,"=ПР")</f>
        <v>0</v>
      </c>
      <c r="AY229" s="316">
        <f>COUNTIF($F229:$AJ232,"=І")</f>
        <v>0</v>
      </c>
      <c r="AZ229" s="316">
        <f>COUNTIF($F229:$AJ232,"=НЗ")</f>
        <v>0</v>
      </c>
      <c r="BA229" s="318" t="str">
        <f>IF(C229&gt;1,Графік!$P$36,"")</f>
        <v/>
      </c>
    </row>
    <row r="230" spans="1:53" ht="12.75" customHeight="1" x14ac:dyDescent="0.2">
      <c r="A230" s="293"/>
      <c r="B230" s="296"/>
      <c r="C230" s="299"/>
      <c r="D230" s="325"/>
      <c r="E230" s="146"/>
      <c r="F230" s="96">
        <f t="shared" ref="F230" si="1293">IF(F229="Р",8,"")</f>
        <v>8</v>
      </c>
      <c r="G230" s="97" t="str">
        <f t="shared" ref="G230" si="1294">IF(G229="Р",8,"")</f>
        <v/>
      </c>
      <c r="H230" s="97" t="str">
        <f t="shared" ref="H230" si="1295">IF(H229="Р",8,"")</f>
        <v/>
      </c>
      <c r="I230" s="97">
        <f t="shared" ref="I230" si="1296">IF(I229="Р",8,"")</f>
        <v>8</v>
      </c>
      <c r="J230" s="97">
        <f t="shared" ref="J230" si="1297">IF(J229="Р",8,"")</f>
        <v>8</v>
      </c>
      <c r="K230" s="97">
        <f t="shared" ref="K230" si="1298">IF(K229="Р",8,"")</f>
        <v>8</v>
      </c>
      <c r="L230" s="97">
        <f t="shared" ref="L230" si="1299">IF(L229="Р",8,"")</f>
        <v>8</v>
      </c>
      <c r="M230" s="97">
        <f t="shared" ref="M230" si="1300">IF(M229="Р",8,"")</f>
        <v>8</v>
      </c>
      <c r="N230" s="97" t="str">
        <f t="shared" ref="N230" si="1301">IF(N229="Р",8,"")</f>
        <v/>
      </c>
      <c r="O230" s="97" t="str">
        <f t="shared" ref="O230" si="1302">IF(O229="Р",8,"")</f>
        <v/>
      </c>
      <c r="P230" s="97">
        <f t="shared" ref="P230" si="1303">IF(P229="Р",8,"")</f>
        <v>8</v>
      </c>
      <c r="Q230" s="97">
        <f t="shared" ref="Q230" si="1304">IF(Q229="Р",8,"")</f>
        <v>8</v>
      </c>
      <c r="R230" s="97">
        <f t="shared" ref="R230" si="1305">IF(R229="Р",8,"")</f>
        <v>8</v>
      </c>
      <c r="S230" s="97"/>
      <c r="T230" s="97"/>
      <c r="U230" s="97"/>
      <c r="V230" s="97"/>
      <c r="W230" s="97"/>
      <c r="X230" s="97"/>
      <c r="Y230" s="97"/>
      <c r="Z230" s="97"/>
      <c r="AA230" s="97"/>
      <c r="AB230" s="97"/>
      <c r="AC230" s="97"/>
      <c r="AD230" s="97"/>
      <c r="AE230" s="97"/>
      <c r="AF230" s="97"/>
      <c r="AG230" s="97"/>
      <c r="AH230" s="97"/>
      <c r="AI230" s="97"/>
      <c r="AJ230" s="98"/>
      <c r="AK230" s="321"/>
      <c r="AL230" s="279"/>
      <c r="AM230" s="305"/>
      <c r="AN230" s="308"/>
      <c r="AO230" s="311"/>
      <c r="AP230" s="311"/>
      <c r="AQ230" s="311"/>
      <c r="AR230" s="241"/>
      <c r="AS230" s="241"/>
      <c r="AT230" s="241"/>
      <c r="AU230" s="241"/>
      <c r="AV230" s="241"/>
      <c r="AW230" s="241"/>
      <c r="AX230" s="241"/>
      <c r="AY230" s="316"/>
      <c r="AZ230" s="316"/>
      <c r="BA230" s="319"/>
    </row>
    <row r="231" spans="1:53" ht="12.75" customHeight="1" x14ac:dyDescent="0.2">
      <c r="A231" s="293"/>
      <c r="B231" s="296"/>
      <c r="C231" s="299"/>
      <c r="D231" s="325"/>
      <c r="E231" s="146"/>
      <c r="F231" s="100" t="str">
        <f t="shared" ref="F231" si="1306">IF(F232&gt;0,"НУ","")</f>
        <v/>
      </c>
      <c r="G231" s="101" t="str">
        <f t="shared" ref="G231" si="1307">IF(G232&gt;0,"НУ","")</f>
        <v/>
      </c>
      <c r="H231" s="101" t="str">
        <f t="shared" ref="H231" si="1308">IF(H232&gt;0,"НУ","")</f>
        <v/>
      </c>
      <c r="I231" s="101" t="str">
        <f t="shared" ref="I231" si="1309">IF(I232&gt;0,"НУ","")</f>
        <v/>
      </c>
      <c r="J231" s="101" t="str">
        <f t="shared" ref="J231" si="1310">IF(J232&gt;0,"НУ","")</f>
        <v/>
      </c>
      <c r="K231" s="101" t="str">
        <f t="shared" ref="K231" si="1311">IF(K232&gt;0,"НУ","")</f>
        <v/>
      </c>
      <c r="L231" s="101" t="str">
        <f t="shared" ref="L231" si="1312">IF(L232&gt;0,"НУ","")</f>
        <v/>
      </c>
      <c r="M231" s="101" t="str">
        <f t="shared" ref="M231" si="1313">IF(M232&gt;0,"НУ","")</f>
        <v/>
      </c>
      <c r="N231" s="101" t="str">
        <f t="shared" ref="N231" si="1314">IF(N232&gt;0,"НУ","")</f>
        <v/>
      </c>
      <c r="O231" s="101" t="str">
        <f t="shared" ref="O231" si="1315">IF(O232&gt;0,"НУ","")</f>
        <v/>
      </c>
      <c r="P231" s="101" t="str">
        <f t="shared" ref="P231" si="1316">IF(P232&gt;0,"НУ","")</f>
        <v/>
      </c>
      <c r="Q231" s="101" t="str">
        <f t="shared" ref="Q231" si="1317">IF(Q232&gt;0,"НУ","")</f>
        <v/>
      </c>
      <c r="R231" s="101" t="str">
        <f t="shared" ref="R231" si="1318">IF(R232&gt;0,"НУ","")</f>
        <v/>
      </c>
      <c r="S231" s="101"/>
      <c r="T231" s="101"/>
      <c r="U231" s="101"/>
      <c r="V231" s="101"/>
      <c r="W231" s="101"/>
      <c r="X231" s="101"/>
      <c r="Y231" s="101"/>
      <c r="Z231" s="101"/>
      <c r="AA231" s="101"/>
      <c r="AB231" s="101"/>
      <c r="AC231" s="101"/>
      <c r="AD231" s="101"/>
      <c r="AE231" s="101"/>
      <c r="AF231" s="101"/>
      <c r="AG231" s="101"/>
      <c r="AH231" s="101" t="str">
        <f t="shared" si="1156"/>
        <v/>
      </c>
      <c r="AI231" s="101" t="str">
        <f t="shared" si="1156"/>
        <v/>
      </c>
      <c r="AJ231" s="130" t="str">
        <f t="shared" si="1156"/>
        <v/>
      </c>
      <c r="AK231" s="321"/>
      <c r="AL231" s="279"/>
      <c r="AM231" s="305"/>
      <c r="AN231" s="308"/>
      <c r="AO231" s="311"/>
      <c r="AP231" s="311"/>
      <c r="AQ231" s="311"/>
      <c r="AR231" s="241"/>
      <c r="AS231" s="241"/>
      <c r="AT231" s="241"/>
      <c r="AU231" s="241"/>
      <c r="AV231" s="241"/>
      <c r="AW231" s="241"/>
      <c r="AX231" s="241"/>
      <c r="AY231" s="316"/>
      <c r="AZ231" s="316"/>
      <c r="BA231" s="319"/>
    </row>
    <row r="232" spans="1:53" ht="13.5" customHeight="1" thickBot="1" x14ac:dyDescent="0.25">
      <c r="A232" s="294"/>
      <c r="B232" s="297"/>
      <c r="C232" s="300"/>
      <c r="D232" s="326"/>
      <c r="E232" s="147"/>
      <c r="F232" s="105"/>
      <c r="G232" s="106"/>
      <c r="H232" s="106"/>
      <c r="I232" s="106"/>
      <c r="J232" s="106"/>
      <c r="K232" s="106"/>
      <c r="L232" s="106"/>
      <c r="M232" s="106"/>
      <c r="N232" s="106"/>
      <c r="O232" s="106"/>
      <c r="P232" s="106"/>
      <c r="Q232" s="106"/>
      <c r="R232" s="106"/>
      <c r="S232" s="106"/>
      <c r="T232" s="106"/>
      <c r="U232" s="106"/>
      <c r="V232" s="106"/>
      <c r="W232" s="106"/>
      <c r="X232" s="106"/>
      <c r="Y232" s="106"/>
      <c r="Z232" s="106"/>
      <c r="AA232" s="106"/>
      <c r="AB232" s="106"/>
      <c r="AC232" s="106"/>
      <c r="AD232" s="106"/>
      <c r="AE232" s="106"/>
      <c r="AF232" s="106"/>
      <c r="AG232" s="106"/>
      <c r="AH232" s="106"/>
      <c r="AI232" s="106"/>
      <c r="AJ232" s="107"/>
      <c r="AK232" s="322"/>
      <c r="AL232" s="280"/>
      <c r="AM232" s="306"/>
      <c r="AN232" s="309"/>
      <c r="AO232" s="312"/>
      <c r="AP232" s="312"/>
      <c r="AQ232" s="312"/>
      <c r="AR232" s="242"/>
      <c r="AS232" s="242"/>
      <c r="AT232" s="242"/>
      <c r="AU232" s="242"/>
      <c r="AV232" s="242"/>
      <c r="AW232" s="242"/>
      <c r="AX232" s="242"/>
      <c r="AY232" s="317"/>
      <c r="AZ232" s="317"/>
      <c r="BA232" s="320"/>
    </row>
    <row r="233" spans="1:53" ht="12.75" customHeight="1" x14ac:dyDescent="0.2">
      <c r="A233" s="292">
        <v>57</v>
      </c>
      <c r="B233" s="295" t="str">
        <f>IFERROR(VLOOKUP($C233,Списки!$A$1:$C$4003,2,0),"")</f>
        <v/>
      </c>
      <c r="C233" s="323"/>
      <c r="D233" s="324" t="str">
        <f>IFERROR(VLOOKUP($C233,Списки!$A$1:$C$4003,3,0),"")</f>
        <v/>
      </c>
      <c r="E233" s="145"/>
      <c r="F233" s="92" t="str">
        <f>VLOOKUP(F$7,Графік!$M$5:$P$35,3,0)</f>
        <v>Р</v>
      </c>
      <c r="G233" s="124" t="str">
        <f>VLOOKUP(G$7,Графік!$M$5:$P$35,3,0)</f>
        <v>ВВ</v>
      </c>
      <c r="H233" s="124" t="str">
        <f>VLOOKUP(H$7,Графік!$M$5:$P$35,3,0)</f>
        <v>ВВ</v>
      </c>
      <c r="I233" s="124" t="str">
        <f>VLOOKUP(I$7,Графік!$M$5:$P$35,3,0)</f>
        <v>Р</v>
      </c>
      <c r="J233" s="124" t="str">
        <f>VLOOKUP(J$7,Графік!$M$5:$P$35,3,0)</f>
        <v>Р</v>
      </c>
      <c r="K233" s="124" t="str">
        <f>VLOOKUP(K$7,Графік!$M$5:$P$35,3,0)</f>
        <v>Р</v>
      </c>
      <c r="L233" s="124" t="str">
        <f>VLOOKUP(L$7,Графік!$M$5:$P$35,3,0)</f>
        <v>Р</v>
      </c>
      <c r="M233" s="124" t="str">
        <f>VLOOKUP(M$7,Графік!$M$5:$P$35,3,0)</f>
        <v>Р</v>
      </c>
      <c r="N233" s="124" t="str">
        <f>VLOOKUP(N$7,Графік!$M$5:$P$35,3,0)</f>
        <v>ВВ</v>
      </c>
      <c r="O233" s="124" t="str">
        <f>VLOOKUP(O$7,Графік!$M$5:$P$35,3,0)</f>
        <v>ВВ</v>
      </c>
      <c r="P233" s="124" t="str">
        <f>VLOOKUP(P$7,Графік!$M$5:$P$35,3,0)</f>
        <v>Р</v>
      </c>
      <c r="Q233" s="124" t="str">
        <f>VLOOKUP(Q$7,Графік!$M$5:$P$35,3,0)</f>
        <v>Р</v>
      </c>
      <c r="R233" s="124" t="str">
        <f>VLOOKUP(R$7,Графік!$M$5:$P$35,3,0)</f>
        <v>Р</v>
      </c>
      <c r="S233" s="124"/>
      <c r="T233" s="124"/>
      <c r="U233" s="124"/>
      <c r="V233" s="124"/>
      <c r="W233" s="124"/>
      <c r="X233" s="124"/>
      <c r="Y233" s="124"/>
      <c r="Z233" s="124"/>
      <c r="AA233" s="124"/>
      <c r="AB233" s="124"/>
      <c r="AC233" s="124"/>
      <c r="AD233" s="124"/>
      <c r="AE233" s="124"/>
      <c r="AF233" s="124"/>
      <c r="AG233" s="124"/>
      <c r="AH233" s="124"/>
      <c r="AI233" s="124"/>
      <c r="AJ233" s="125"/>
      <c r="AK233" s="321">
        <f ca="1">SUMIF($F233:$AJ236,"Р",$F234:$AJ234)</f>
        <v>72</v>
      </c>
      <c r="AL233" s="279">
        <f ca="1">SUMIF($F235:$AJ236,"НУ",$F236:$AJ236)</f>
        <v>0</v>
      </c>
      <c r="AM233" s="305">
        <f ca="1">SUMIF(F233:AJ236,"РВ",F234:AJ234)</f>
        <v>0</v>
      </c>
      <c r="AN233" s="308">
        <f ca="1">AK233+AL233+AM233</f>
        <v>72</v>
      </c>
      <c r="AO233" s="310">
        <f t="shared" ref="AO233" si="1319">COUNTIF($F233:$AJ236,"=Р")</f>
        <v>9</v>
      </c>
      <c r="AP233" s="311">
        <f>COUNTIF($F233:$AJ236,"=ВВ")</f>
        <v>4</v>
      </c>
      <c r="AQ233" s="311">
        <f>COUNTIF($F233:$AJ236,"=В")</f>
        <v>0</v>
      </c>
      <c r="AR233" s="241">
        <f>COUNTIF($F233:$AJ236,"=НА")</f>
        <v>0</v>
      </c>
      <c r="AS233" s="241">
        <f>COUNTIF(F233:AJ236,"=ТН")</f>
        <v>0</v>
      </c>
      <c r="AT233" s="241">
        <f>COUNTIF($F233:$AJ236,"=ВД")</f>
        <v>0</v>
      </c>
      <c r="AU233" s="241">
        <f>COUNTIF($F233:$AJ236,"=ВП")</f>
        <v>0</v>
      </c>
      <c r="AV233" s="241">
        <f>COUNTIF($F233:$AJ236,"=ДД")</f>
        <v>0</v>
      </c>
      <c r="AW233" s="241">
        <f>COUNTIF($F233:$AJ236,"=П")</f>
        <v>0</v>
      </c>
      <c r="AX233" s="241">
        <f>COUNTIF($F233:$AJ236,"=ПР")</f>
        <v>0</v>
      </c>
      <c r="AY233" s="316">
        <f>COUNTIF($F233:$AJ236,"=І")</f>
        <v>0</v>
      </c>
      <c r="AZ233" s="316">
        <f>COUNTIF($F233:$AJ236,"=НЗ")</f>
        <v>0</v>
      </c>
      <c r="BA233" s="318" t="str">
        <f>IF(C233&gt;1,Графік!$P$36,"")</f>
        <v/>
      </c>
    </row>
    <row r="234" spans="1:53" ht="12.75" customHeight="1" x14ac:dyDescent="0.2">
      <c r="A234" s="293"/>
      <c r="B234" s="296"/>
      <c r="C234" s="299"/>
      <c r="D234" s="325"/>
      <c r="E234" s="146"/>
      <c r="F234" s="96">
        <f t="shared" ref="F234" si="1320">IF(F233="Р",8,"")</f>
        <v>8</v>
      </c>
      <c r="G234" s="97" t="str">
        <f t="shared" ref="G234" si="1321">IF(G233="Р",8,"")</f>
        <v/>
      </c>
      <c r="H234" s="97" t="str">
        <f t="shared" ref="H234" si="1322">IF(H233="Р",8,"")</f>
        <v/>
      </c>
      <c r="I234" s="97">
        <f t="shared" ref="I234" si="1323">IF(I233="Р",8,"")</f>
        <v>8</v>
      </c>
      <c r="J234" s="97">
        <f t="shared" ref="J234" si="1324">IF(J233="Р",8,"")</f>
        <v>8</v>
      </c>
      <c r="K234" s="97">
        <f t="shared" ref="K234" si="1325">IF(K233="Р",8,"")</f>
        <v>8</v>
      </c>
      <c r="L234" s="97">
        <f t="shared" ref="L234" si="1326">IF(L233="Р",8,"")</f>
        <v>8</v>
      </c>
      <c r="M234" s="97">
        <f t="shared" ref="M234" si="1327">IF(M233="Р",8,"")</f>
        <v>8</v>
      </c>
      <c r="N234" s="97" t="str">
        <f t="shared" ref="N234" si="1328">IF(N233="Р",8,"")</f>
        <v/>
      </c>
      <c r="O234" s="97" t="str">
        <f t="shared" ref="O234" si="1329">IF(O233="Р",8,"")</f>
        <v/>
      </c>
      <c r="P234" s="97">
        <f t="shared" ref="P234" si="1330">IF(P233="Р",8,"")</f>
        <v>8</v>
      </c>
      <c r="Q234" s="97">
        <f t="shared" ref="Q234" si="1331">IF(Q233="Р",8,"")</f>
        <v>8</v>
      </c>
      <c r="R234" s="97">
        <f t="shared" ref="R234" si="1332">IF(R233="Р",8,"")</f>
        <v>8</v>
      </c>
      <c r="S234" s="97"/>
      <c r="T234" s="97"/>
      <c r="U234" s="97"/>
      <c r="V234" s="97"/>
      <c r="W234" s="97"/>
      <c r="X234" s="97"/>
      <c r="Y234" s="97"/>
      <c r="Z234" s="97"/>
      <c r="AA234" s="97"/>
      <c r="AB234" s="97"/>
      <c r="AC234" s="97"/>
      <c r="AD234" s="97"/>
      <c r="AE234" s="97"/>
      <c r="AF234" s="97"/>
      <c r="AG234" s="97"/>
      <c r="AH234" s="97"/>
      <c r="AI234" s="97"/>
      <c r="AJ234" s="98"/>
      <c r="AK234" s="321"/>
      <c r="AL234" s="279"/>
      <c r="AM234" s="305"/>
      <c r="AN234" s="308"/>
      <c r="AO234" s="311"/>
      <c r="AP234" s="311"/>
      <c r="AQ234" s="311"/>
      <c r="AR234" s="241"/>
      <c r="AS234" s="241"/>
      <c r="AT234" s="241"/>
      <c r="AU234" s="241"/>
      <c r="AV234" s="241"/>
      <c r="AW234" s="241"/>
      <c r="AX234" s="241"/>
      <c r="AY234" s="316"/>
      <c r="AZ234" s="316"/>
      <c r="BA234" s="319"/>
    </row>
    <row r="235" spans="1:53" ht="12.75" customHeight="1" x14ac:dyDescent="0.2">
      <c r="A235" s="293"/>
      <c r="B235" s="296"/>
      <c r="C235" s="299"/>
      <c r="D235" s="325"/>
      <c r="E235" s="146"/>
      <c r="F235" s="100" t="str">
        <f t="shared" ref="F235" si="1333">IF(F236&gt;0,"НУ","")</f>
        <v/>
      </c>
      <c r="G235" s="101" t="str">
        <f t="shared" ref="G235" si="1334">IF(G236&gt;0,"НУ","")</f>
        <v/>
      </c>
      <c r="H235" s="101" t="str">
        <f t="shared" ref="H235" si="1335">IF(H236&gt;0,"НУ","")</f>
        <v/>
      </c>
      <c r="I235" s="101" t="str">
        <f t="shared" ref="I235" si="1336">IF(I236&gt;0,"НУ","")</f>
        <v/>
      </c>
      <c r="J235" s="101" t="str">
        <f t="shared" ref="J235" si="1337">IF(J236&gt;0,"НУ","")</f>
        <v/>
      </c>
      <c r="K235" s="101" t="str">
        <f t="shared" ref="K235" si="1338">IF(K236&gt;0,"НУ","")</f>
        <v/>
      </c>
      <c r="L235" s="101" t="str">
        <f t="shared" ref="L235" si="1339">IF(L236&gt;0,"НУ","")</f>
        <v/>
      </c>
      <c r="M235" s="101" t="str">
        <f t="shared" ref="M235" si="1340">IF(M236&gt;0,"НУ","")</f>
        <v/>
      </c>
      <c r="N235" s="101" t="str">
        <f t="shared" ref="N235" si="1341">IF(N236&gt;0,"НУ","")</f>
        <v/>
      </c>
      <c r="O235" s="101" t="str">
        <f t="shared" ref="O235" si="1342">IF(O236&gt;0,"НУ","")</f>
        <v/>
      </c>
      <c r="P235" s="101" t="str">
        <f t="shared" ref="P235" si="1343">IF(P236&gt;0,"НУ","")</f>
        <v/>
      </c>
      <c r="Q235" s="101" t="str">
        <f t="shared" ref="Q235" si="1344">IF(Q236&gt;0,"НУ","")</f>
        <v/>
      </c>
      <c r="R235" s="101" t="str">
        <f t="shared" ref="R235" si="1345">IF(R236&gt;0,"НУ","")</f>
        <v/>
      </c>
      <c r="S235" s="101"/>
      <c r="T235" s="101"/>
      <c r="U235" s="101"/>
      <c r="V235" s="101"/>
      <c r="W235" s="101"/>
      <c r="X235" s="101"/>
      <c r="Y235" s="101"/>
      <c r="Z235" s="101"/>
      <c r="AA235" s="101"/>
      <c r="AB235" s="101"/>
      <c r="AC235" s="101"/>
      <c r="AD235" s="101"/>
      <c r="AE235" s="101"/>
      <c r="AF235" s="101"/>
      <c r="AG235" s="101"/>
      <c r="AH235" s="101" t="str">
        <f t="shared" si="1156"/>
        <v/>
      </c>
      <c r="AI235" s="101" t="str">
        <f t="shared" si="1156"/>
        <v/>
      </c>
      <c r="AJ235" s="130" t="str">
        <f t="shared" si="1156"/>
        <v/>
      </c>
      <c r="AK235" s="321"/>
      <c r="AL235" s="279"/>
      <c r="AM235" s="305"/>
      <c r="AN235" s="308"/>
      <c r="AO235" s="311"/>
      <c r="AP235" s="311"/>
      <c r="AQ235" s="311"/>
      <c r="AR235" s="241"/>
      <c r="AS235" s="241"/>
      <c r="AT235" s="241"/>
      <c r="AU235" s="241"/>
      <c r="AV235" s="241"/>
      <c r="AW235" s="241"/>
      <c r="AX235" s="241"/>
      <c r="AY235" s="316"/>
      <c r="AZ235" s="316"/>
      <c r="BA235" s="319"/>
    </row>
    <row r="236" spans="1:53" ht="13.5" customHeight="1" thickBot="1" x14ac:dyDescent="0.25">
      <c r="A236" s="294"/>
      <c r="B236" s="297"/>
      <c r="C236" s="300"/>
      <c r="D236" s="326"/>
      <c r="E236" s="147"/>
      <c r="F236" s="105"/>
      <c r="G236" s="106"/>
      <c r="H236" s="106"/>
      <c r="I236" s="106"/>
      <c r="J236" s="106"/>
      <c r="K236" s="106"/>
      <c r="L236" s="106"/>
      <c r="M236" s="106"/>
      <c r="N236" s="106"/>
      <c r="O236" s="106"/>
      <c r="P236" s="106"/>
      <c r="Q236" s="106"/>
      <c r="R236" s="106"/>
      <c r="S236" s="106"/>
      <c r="T236" s="106"/>
      <c r="U236" s="106"/>
      <c r="V236" s="106"/>
      <c r="W236" s="106"/>
      <c r="X236" s="106"/>
      <c r="Y236" s="106"/>
      <c r="Z236" s="106"/>
      <c r="AA236" s="106"/>
      <c r="AB236" s="106"/>
      <c r="AC236" s="106"/>
      <c r="AD236" s="106"/>
      <c r="AE236" s="106"/>
      <c r="AF236" s="106"/>
      <c r="AG236" s="106"/>
      <c r="AH236" s="106"/>
      <c r="AI236" s="106"/>
      <c r="AJ236" s="107"/>
      <c r="AK236" s="322"/>
      <c r="AL236" s="280"/>
      <c r="AM236" s="306"/>
      <c r="AN236" s="309"/>
      <c r="AO236" s="312"/>
      <c r="AP236" s="312"/>
      <c r="AQ236" s="312"/>
      <c r="AR236" s="242"/>
      <c r="AS236" s="242"/>
      <c r="AT236" s="242"/>
      <c r="AU236" s="242"/>
      <c r="AV236" s="242"/>
      <c r="AW236" s="242"/>
      <c r="AX236" s="242"/>
      <c r="AY236" s="317"/>
      <c r="AZ236" s="317"/>
      <c r="BA236" s="320"/>
    </row>
    <row r="237" spans="1:53" ht="12.75" customHeight="1" x14ac:dyDescent="0.2">
      <c r="A237" s="292">
        <v>58</v>
      </c>
      <c r="B237" s="295" t="str">
        <f>IFERROR(VLOOKUP($C237,Списки!$A$1:$C$4003,2,0),"")</f>
        <v/>
      </c>
      <c r="C237" s="323"/>
      <c r="D237" s="324" t="str">
        <f>IFERROR(VLOOKUP($C237,Списки!$A$1:$C$4003,3,0),"")</f>
        <v/>
      </c>
      <c r="E237" s="145"/>
      <c r="F237" s="92" t="str">
        <f>VLOOKUP(F$7,Графік!$M$5:$P$35,3,0)</f>
        <v>Р</v>
      </c>
      <c r="G237" s="124" t="str">
        <f>VLOOKUP(G$7,Графік!$M$5:$P$35,3,0)</f>
        <v>ВВ</v>
      </c>
      <c r="H237" s="124" t="str">
        <f>VLOOKUP(H$7,Графік!$M$5:$P$35,3,0)</f>
        <v>ВВ</v>
      </c>
      <c r="I237" s="124" t="str">
        <f>VLOOKUP(I$7,Графік!$M$5:$P$35,3,0)</f>
        <v>Р</v>
      </c>
      <c r="J237" s="124" t="str">
        <f>VLOOKUP(J$7,Графік!$M$5:$P$35,3,0)</f>
        <v>Р</v>
      </c>
      <c r="K237" s="124" t="str">
        <f>VLOOKUP(K$7,Графік!$M$5:$P$35,3,0)</f>
        <v>Р</v>
      </c>
      <c r="L237" s="124" t="str">
        <f>VLOOKUP(L$7,Графік!$M$5:$P$35,3,0)</f>
        <v>Р</v>
      </c>
      <c r="M237" s="124" t="str">
        <f>VLOOKUP(M$7,Графік!$M$5:$P$35,3,0)</f>
        <v>Р</v>
      </c>
      <c r="N237" s="124" t="str">
        <f>VLOOKUP(N$7,Графік!$M$5:$P$35,3,0)</f>
        <v>ВВ</v>
      </c>
      <c r="O237" s="124" t="str">
        <f>VLOOKUP(O$7,Графік!$M$5:$P$35,3,0)</f>
        <v>ВВ</v>
      </c>
      <c r="P237" s="124" t="str">
        <f>VLOOKUP(P$7,Графік!$M$5:$P$35,3,0)</f>
        <v>Р</v>
      </c>
      <c r="Q237" s="124" t="str">
        <f>VLOOKUP(Q$7,Графік!$M$5:$P$35,3,0)</f>
        <v>Р</v>
      </c>
      <c r="R237" s="124" t="str">
        <f>VLOOKUP(R$7,Графік!$M$5:$P$35,3,0)</f>
        <v>Р</v>
      </c>
      <c r="S237" s="124"/>
      <c r="T237" s="124"/>
      <c r="U237" s="124"/>
      <c r="V237" s="124"/>
      <c r="W237" s="124"/>
      <c r="X237" s="124"/>
      <c r="Y237" s="124"/>
      <c r="Z237" s="124"/>
      <c r="AA237" s="124"/>
      <c r="AB237" s="124"/>
      <c r="AC237" s="124"/>
      <c r="AD237" s="124"/>
      <c r="AE237" s="124"/>
      <c r="AF237" s="124"/>
      <c r="AG237" s="124"/>
      <c r="AH237" s="124"/>
      <c r="AI237" s="124"/>
      <c r="AJ237" s="125"/>
      <c r="AK237" s="321">
        <f ca="1">SUMIF($F237:$AJ240,"Р",$F238:$AJ238)</f>
        <v>72</v>
      </c>
      <c r="AL237" s="279">
        <f ca="1">SUMIF($F239:$AJ240,"НУ",$F240:$AJ240)</f>
        <v>0</v>
      </c>
      <c r="AM237" s="305">
        <f ca="1">SUMIF(F237:AJ240,"РВ",F238:AJ238)</f>
        <v>0</v>
      </c>
      <c r="AN237" s="308">
        <f ca="1">AK237+AL237+AM237</f>
        <v>72</v>
      </c>
      <c r="AO237" s="310">
        <f t="shared" ref="AO237" si="1346">COUNTIF($F237:$AJ240,"=Р")</f>
        <v>9</v>
      </c>
      <c r="AP237" s="311">
        <f>COUNTIF($F237:$AJ240,"=ВВ")</f>
        <v>4</v>
      </c>
      <c r="AQ237" s="311">
        <f>COUNTIF($F237:$AJ240,"=В")</f>
        <v>0</v>
      </c>
      <c r="AR237" s="241">
        <f>COUNTIF($F237:$AJ240,"=НА")</f>
        <v>0</v>
      </c>
      <c r="AS237" s="241">
        <f>COUNTIF(F237:AJ240,"=ТН")</f>
        <v>0</v>
      </c>
      <c r="AT237" s="241">
        <f>COUNTIF($F237:$AJ240,"=ВД")</f>
        <v>0</v>
      </c>
      <c r="AU237" s="241">
        <f>COUNTIF($F237:$AJ240,"=ВП")</f>
        <v>0</v>
      </c>
      <c r="AV237" s="241">
        <f>COUNTIF($F237:$AJ240,"=ДД")</f>
        <v>0</v>
      </c>
      <c r="AW237" s="241">
        <f>COUNTIF($F237:$AJ240,"=П")</f>
        <v>0</v>
      </c>
      <c r="AX237" s="241">
        <f>COUNTIF($F237:$AJ240,"=ПР")</f>
        <v>0</v>
      </c>
      <c r="AY237" s="316">
        <f>COUNTIF($F237:$AJ240,"=І")</f>
        <v>0</v>
      </c>
      <c r="AZ237" s="316">
        <f>COUNTIF($F237:$AJ240,"=НЗ")</f>
        <v>0</v>
      </c>
      <c r="BA237" s="318" t="str">
        <f>IF(C237&gt;1,Графік!$P$36,"")</f>
        <v/>
      </c>
    </row>
    <row r="238" spans="1:53" ht="12.75" customHeight="1" x14ac:dyDescent="0.2">
      <c r="A238" s="293"/>
      <c r="B238" s="296"/>
      <c r="C238" s="299"/>
      <c r="D238" s="325"/>
      <c r="E238" s="146"/>
      <c r="F238" s="96">
        <f t="shared" ref="F238" si="1347">IF(F237="Р",8,"")</f>
        <v>8</v>
      </c>
      <c r="G238" s="97" t="str">
        <f t="shared" ref="G238" si="1348">IF(G237="Р",8,"")</f>
        <v/>
      </c>
      <c r="H238" s="97" t="str">
        <f t="shared" ref="H238" si="1349">IF(H237="Р",8,"")</f>
        <v/>
      </c>
      <c r="I238" s="97">
        <f t="shared" ref="I238" si="1350">IF(I237="Р",8,"")</f>
        <v>8</v>
      </c>
      <c r="J238" s="97">
        <f t="shared" ref="J238" si="1351">IF(J237="Р",8,"")</f>
        <v>8</v>
      </c>
      <c r="K238" s="97">
        <f t="shared" ref="K238" si="1352">IF(K237="Р",8,"")</f>
        <v>8</v>
      </c>
      <c r="L238" s="97">
        <f t="shared" ref="L238" si="1353">IF(L237="Р",8,"")</f>
        <v>8</v>
      </c>
      <c r="M238" s="97">
        <f t="shared" ref="M238" si="1354">IF(M237="Р",8,"")</f>
        <v>8</v>
      </c>
      <c r="N238" s="97" t="str">
        <f t="shared" ref="N238" si="1355">IF(N237="Р",8,"")</f>
        <v/>
      </c>
      <c r="O238" s="97" t="str">
        <f t="shared" ref="O238" si="1356">IF(O237="Р",8,"")</f>
        <v/>
      </c>
      <c r="P238" s="97">
        <f t="shared" ref="P238" si="1357">IF(P237="Р",8,"")</f>
        <v>8</v>
      </c>
      <c r="Q238" s="97">
        <f t="shared" ref="Q238" si="1358">IF(Q237="Р",8,"")</f>
        <v>8</v>
      </c>
      <c r="R238" s="97">
        <f t="shared" ref="R238" si="1359">IF(R237="Р",8,"")</f>
        <v>8</v>
      </c>
      <c r="S238" s="97"/>
      <c r="T238" s="97"/>
      <c r="U238" s="97"/>
      <c r="V238" s="97"/>
      <c r="W238" s="97"/>
      <c r="X238" s="97"/>
      <c r="Y238" s="97"/>
      <c r="Z238" s="97"/>
      <c r="AA238" s="97"/>
      <c r="AB238" s="97"/>
      <c r="AC238" s="97"/>
      <c r="AD238" s="97"/>
      <c r="AE238" s="97"/>
      <c r="AF238" s="97"/>
      <c r="AG238" s="97"/>
      <c r="AH238" s="97"/>
      <c r="AI238" s="97"/>
      <c r="AJ238" s="98"/>
      <c r="AK238" s="321"/>
      <c r="AL238" s="279"/>
      <c r="AM238" s="305"/>
      <c r="AN238" s="308"/>
      <c r="AO238" s="311"/>
      <c r="AP238" s="311"/>
      <c r="AQ238" s="311"/>
      <c r="AR238" s="241"/>
      <c r="AS238" s="241"/>
      <c r="AT238" s="241"/>
      <c r="AU238" s="241"/>
      <c r="AV238" s="241"/>
      <c r="AW238" s="241"/>
      <c r="AX238" s="241"/>
      <c r="AY238" s="316"/>
      <c r="AZ238" s="316"/>
      <c r="BA238" s="319"/>
    </row>
    <row r="239" spans="1:53" ht="12.75" customHeight="1" x14ac:dyDescent="0.2">
      <c r="A239" s="293"/>
      <c r="B239" s="296"/>
      <c r="C239" s="299"/>
      <c r="D239" s="325"/>
      <c r="E239" s="146"/>
      <c r="F239" s="100" t="str">
        <f t="shared" ref="F239" si="1360">IF(F240&gt;0,"НУ","")</f>
        <v/>
      </c>
      <c r="G239" s="101" t="str">
        <f t="shared" ref="G239" si="1361">IF(G240&gt;0,"НУ","")</f>
        <v/>
      </c>
      <c r="H239" s="101" t="str">
        <f t="shared" ref="H239" si="1362">IF(H240&gt;0,"НУ","")</f>
        <v/>
      </c>
      <c r="I239" s="101" t="str">
        <f t="shared" ref="I239" si="1363">IF(I240&gt;0,"НУ","")</f>
        <v/>
      </c>
      <c r="J239" s="101" t="str">
        <f t="shared" ref="J239" si="1364">IF(J240&gt;0,"НУ","")</f>
        <v/>
      </c>
      <c r="K239" s="101" t="str">
        <f t="shared" ref="K239" si="1365">IF(K240&gt;0,"НУ","")</f>
        <v/>
      </c>
      <c r="L239" s="101" t="str">
        <f t="shared" ref="L239" si="1366">IF(L240&gt;0,"НУ","")</f>
        <v/>
      </c>
      <c r="M239" s="101" t="str">
        <f t="shared" ref="M239" si="1367">IF(M240&gt;0,"НУ","")</f>
        <v/>
      </c>
      <c r="N239" s="101" t="str">
        <f t="shared" ref="N239" si="1368">IF(N240&gt;0,"НУ","")</f>
        <v/>
      </c>
      <c r="O239" s="101" t="str">
        <f t="shared" ref="O239" si="1369">IF(O240&gt;0,"НУ","")</f>
        <v/>
      </c>
      <c r="P239" s="101" t="str">
        <f t="shared" ref="P239" si="1370">IF(P240&gt;0,"НУ","")</f>
        <v/>
      </c>
      <c r="Q239" s="101" t="str">
        <f t="shared" ref="Q239" si="1371">IF(Q240&gt;0,"НУ","")</f>
        <v/>
      </c>
      <c r="R239" s="101" t="str">
        <f t="shared" ref="R239" si="1372">IF(R240&gt;0,"НУ","")</f>
        <v/>
      </c>
      <c r="S239" s="101"/>
      <c r="T239" s="101"/>
      <c r="U239" s="101"/>
      <c r="V239" s="101"/>
      <c r="W239" s="101"/>
      <c r="X239" s="101"/>
      <c r="Y239" s="101"/>
      <c r="Z239" s="101"/>
      <c r="AA239" s="101"/>
      <c r="AB239" s="101"/>
      <c r="AC239" s="101"/>
      <c r="AD239" s="101"/>
      <c r="AE239" s="101"/>
      <c r="AF239" s="101"/>
      <c r="AG239" s="101"/>
      <c r="AH239" s="101" t="str">
        <f t="shared" si="1156"/>
        <v/>
      </c>
      <c r="AI239" s="101" t="str">
        <f t="shared" si="1156"/>
        <v/>
      </c>
      <c r="AJ239" s="130" t="str">
        <f t="shared" si="1156"/>
        <v/>
      </c>
      <c r="AK239" s="321"/>
      <c r="AL239" s="279"/>
      <c r="AM239" s="305"/>
      <c r="AN239" s="308"/>
      <c r="AO239" s="311"/>
      <c r="AP239" s="311"/>
      <c r="AQ239" s="311"/>
      <c r="AR239" s="241"/>
      <c r="AS239" s="241"/>
      <c r="AT239" s="241"/>
      <c r="AU239" s="241"/>
      <c r="AV239" s="241"/>
      <c r="AW239" s="241"/>
      <c r="AX239" s="241"/>
      <c r="AY239" s="316"/>
      <c r="AZ239" s="316"/>
      <c r="BA239" s="319"/>
    </row>
    <row r="240" spans="1:53" ht="13.5" customHeight="1" thickBot="1" x14ac:dyDescent="0.25">
      <c r="A240" s="294"/>
      <c r="B240" s="297"/>
      <c r="C240" s="300"/>
      <c r="D240" s="326"/>
      <c r="E240" s="147"/>
      <c r="F240" s="105"/>
      <c r="G240" s="106"/>
      <c r="H240" s="106"/>
      <c r="I240" s="106"/>
      <c r="J240" s="106"/>
      <c r="K240" s="106"/>
      <c r="L240" s="106"/>
      <c r="M240" s="106"/>
      <c r="N240" s="106"/>
      <c r="O240" s="106"/>
      <c r="P240" s="106"/>
      <c r="Q240" s="106"/>
      <c r="R240" s="106"/>
      <c r="S240" s="106"/>
      <c r="T240" s="106"/>
      <c r="U240" s="106"/>
      <c r="V240" s="106"/>
      <c r="W240" s="106"/>
      <c r="X240" s="106"/>
      <c r="Y240" s="106"/>
      <c r="Z240" s="106"/>
      <c r="AA240" s="106"/>
      <c r="AB240" s="106"/>
      <c r="AC240" s="106"/>
      <c r="AD240" s="106"/>
      <c r="AE240" s="106"/>
      <c r="AF240" s="106"/>
      <c r="AG240" s="106"/>
      <c r="AH240" s="106"/>
      <c r="AI240" s="106"/>
      <c r="AJ240" s="107"/>
      <c r="AK240" s="322"/>
      <c r="AL240" s="280"/>
      <c r="AM240" s="306"/>
      <c r="AN240" s="309"/>
      <c r="AO240" s="312"/>
      <c r="AP240" s="312"/>
      <c r="AQ240" s="312"/>
      <c r="AR240" s="242"/>
      <c r="AS240" s="242"/>
      <c r="AT240" s="242"/>
      <c r="AU240" s="242"/>
      <c r="AV240" s="242"/>
      <c r="AW240" s="242"/>
      <c r="AX240" s="242"/>
      <c r="AY240" s="317"/>
      <c r="AZ240" s="317"/>
      <c r="BA240" s="320"/>
    </row>
    <row r="241" spans="1:53" ht="12.75" customHeight="1" x14ac:dyDescent="0.2">
      <c r="A241" s="292">
        <v>59</v>
      </c>
      <c r="B241" s="295" t="str">
        <f>IFERROR(VLOOKUP($C241,Списки!$A$1:$C$4003,2,0),"")</f>
        <v/>
      </c>
      <c r="C241" s="323"/>
      <c r="D241" s="324" t="str">
        <f>IFERROR(VLOOKUP($C241,Списки!$A$1:$C$4003,3,0),"")</f>
        <v/>
      </c>
      <c r="E241" s="145"/>
      <c r="F241" s="92" t="str">
        <f>VLOOKUP(F$7,Графік!$M$5:$P$35,3,0)</f>
        <v>Р</v>
      </c>
      <c r="G241" s="124" t="str">
        <f>VLOOKUP(G$7,Графік!$M$5:$P$35,3,0)</f>
        <v>ВВ</v>
      </c>
      <c r="H241" s="124" t="str">
        <f>VLOOKUP(H$7,Графік!$M$5:$P$35,3,0)</f>
        <v>ВВ</v>
      </c>
      <c r="I241" s="124" t="str">
        <f>VLOOKUP(I$7,Графік!$M$5:$P$35,3,0)</f>
        <v>Р</v>
      </c>
      <c r="J241" s="124" t="str">
        <f>VLOOKUP(J$7,Графік!$M$5:$P$35,3,0)</f>
        <v>Р</v>
      </c>
      <c r="K241" s="124" t="str">
        <f>VLOOKUP(K$7,Графік!$M$5:$P$35,3,0)</f>
        <v>Р</v>
      </c>
      <c r="L241" s="124" t="str">
        <f>VLOOKUP(L$7,Графік!$M$5:$P$35,3,0)</f>
        <v>Р</v>
      </c>
      <c r="M241" s="124" t="str">
        <f>VLOOKUP(M$7,Графік!$M$5:$P$35,3,0)</f>
        <v>Р</v>
      </c>
      <c r="N241" s="124" t="str">
        <f>VLOOKUP(N$7,Графік!$M$5:$P$35,3,0)</f>
        <v>ВВ</v>
      </c>
      <c r="O241" s="124" t="str">
        <f>VLOOKUP(O$7,Графік!$M$5:$P$35,3,0)</f>
        <v>ВВ</v>
      </c>
      <c r="P241" s="124" t="str">
        <f>VLOOKUP(P$7,Графік!$M$5:$P$35,3,0)</f>
        <v>Р</v>
      </c>
      <c r="Q241" s="124" t="str">
        <f>VLOOKUP(Q$7,Графік!$M$5:$P$35,3,0)</f>
        <v>Р</v>
      </c>
      <c r="R241" s="124" t="str">
        <f>VLOOKUP(R$7,Графік!$M$5:$P$35,3,0)</f>
        <v>Р</v>
      </c>
      <c r="S241" s="124"/>
      <c r="T241" s="124"/>
      <c r="U241" s="124"/>
      <c r="V241" s="124"/>
      <c r="W241" s="124"/>
      <c r="X241" s="124"/>
      <c r="Y241" s="124"/>
      <c r="Z241" s="124"/>
      <c r="AA241" s="124"/>
      <c r="AB241" s="124"/>
      <c r="AC241" s="124"/>
      <c r="AD241" s="124"/>
      <c r="AE241" s="124"/>
      <c r="AF241" s="124"/>
      <c r="AG241" s="124"/>
      <c r="AH241" s="124"/>
      <c r="AI241" s="124"/>
      <c r="AJ241" s="125"/>
      <c r="AK241" s="321">
        <f ca="1">SUMIF($F241:$AJ244,"Р",$F242:$AJ242)</f>
        <v>72</v>
      </c>
      <c r="AL241" s="279">
        <f ca="1">SUMIF($F243:$AJ244,"НУ",$F244:$AJ244)</f>
        <v>0</v>
      </c>
      <c r="AM241" s="305">
        <f ca="1">SUMIF(F241:AJ244,"РВ",F242:AJ242)</f>
        <v>0</v>
      </c>
      <c r="AN241" s="308">
        <f ca="1">AK241+AL241+AM241</f>
        <v>72</v>
      </c>
      <c r="AO241" s="310">
        <f t="shared" ref="AO241" si="1373">COUNTIF($F241:$AJ244,"=Р")</f>
        <v>9</v>
      </c>
      <c r="AP241" s="311">
        <f>COUNTIF($F241:$AJ244,"=ВВ")</f>
        <v>4</v>
      </c>
      <c r="AQ241" s="311">
        <f>COUNTIF($F241:$AJ244,"=В")</f>
        <v>0</v>
      </c>
      <c r="AR241" s="241">
        <f>COUNTIF($F241:$AJ244,"=НА")</f>
        <v>0</v>
      </c>
      <c r="AS241" s="241">
        <f>COUNTIF(F241:AJ244,"=ТН")</f>
        <v>0</v>
      </c>
      <c r="AT241" s="241">
        <f>COUNTIF($F241:$AJ244,"=ВД")</f>
        <v>0</v>
      </c>
      <c r="AU241" s="241">
        <f>COUNTIF($F241:$AJ244,"=ВП")</f>
        <v>0</v>
      </c>
      <c r="AV241" s="241">
        <f>COUNTIF($F241:$AJ244,"=ДД")</f>
        <v>0</v>
      </c>
      <c r="AW241" s="241">
        <f>COUNTIF($F241:$AJ244,"=П")</f>
        <v>0</v>
      </c>
      <c r="AX241" s="241">
        <f>COUNTIF($F241:$AJ244,"=ПР")</f>
        <v>0</v>
      </c>
      <c r="AY241" s="316">
        <f>COUNTIF($F241:$AJ244,"=І")</f>
        <v>0</v>
      </c>
      <c r="AZ241" s="316">
        <f>COUNTIF($F241:$AJ244,"=НЗ")</f>
        <v>0</v>
      </c>
      <c r="BA241" s="318" t="str">
        <f>IF(C241&gt;1,Графік!$P$36,"")</f>
        <v/>
      </c>
    </row>
    <row r="242" spans="1:53" ht="12.75" customHeight="1" x14ac:dyDescent="0.2">
      <c r="A242" s="293"/>
      <c r="B242" s="296"/>
      <c r="C242" s="299"/>
      <c r="D242" s="325"/>
      <c r="E242" s="146"/>
      <c r="F242" s="96">
        <f t="shared" ref="F242" si="1374">IF(F241="Р",8,"")</f>
        <v>8</v>
      </c>
      <c r="G242" s="97" t="str">
        <f t="shared" ref="G242" si="1375">IF(G241="Р",8,"")</f>
        <v/>
      </c>
      <c r="H242" s="97" t="str">
        <f t="shared" ref="H242" si="1376">IF(H241="Р",8,"")</f>
        <v/>
      </c>
      <c r="I242" s="97">
        <f t="shared" ref="I242" si="1377">IF(I241="Р",8,"")</f>
        <v>8</v>
      </c>
      <c r="J242" s="97">
        <f t="shared" ref="J242" si="1378">IF(J241="Р",8,"")</f>
        <v>8</v>
      </c>
      <c r="K242" s="97">
        <f t="shared" ref="K242" si="1379">IF(K241="Р",8,"")</f>
        <v>8</v>
      </c>
      <c r="L242" s="97">
        <f t="shared" ref="L242" si="1380">IF(L241="Р",8,"")</f>
        <v>8</v>
      </c>
      <c r="M242" s="97">
        <f t="shared" ref="M242" si="1381">IF(M241="Р",8,"")</f>
        <v>8</v>
      </c>
      <c r="N242" s="97" t="str">
        <f t="shared" ref="N242" si="1382">IF(N241="Р",8,"")</f>
        <v/>
      </c>
      <c r="O242" s="97" t="str">
        <f t="shared" ref="O242" si="1383">IF(O241="Р",8,"")</f>
        <v/>
      </c>
      <c r="P242" s="97">
        <f t="shared" ref="P242" si="1384">IF(P241="Р",8,"")</f>
        <v>8</v>
      </c>
      <c r="Q242" s="97">
        <f t="shared" ref="Q242" si="1385">IF(Q241="Р",8,"")</f>
        <v>8</v>
      </c>
      <c r="R242" s="97">
        <f t="shared" ref="R242" si="1386">IF(R241="Р",8,"")</f>
        <v>8</v>
      </c>
      <c r="S242" s="97"/>
      <c r="T242" s="97"/>
      <c r="U242" s="97"/>
      <c r="V242" s="97"/>
      <c r="W242" s="97"/>
      <c r="X242" s="97"/>
      <c r="Y242" s="97"/>
      <c r="Z242" s="97"/>
      <c r="AA242" s="97"/>
      <c r="AB242" s="97"/>
      <c r="AC242" s="97"/>
      <c r="AD242" s="97"/>
      <c r="AE242" s="97"/>
      <c r="AF242" s="97"/>
      <c r="AG242" s="97"/>
      <c r="AH242" s="97"/>
      <c r="AI242" s="97"/>
      <c r="AJ242" s="98"/>
      <c r="AK242" s="321"/>
      <c r="AL242" s="279"/>
      <c r="AM242" s="305"/>
      <c r="AN242" s="308"/>
      <c r="AO242" s="311"/>
      <c r="AP242" s="311"/>
      <c r="AQ242" s="311"/>
      <c r="AR242" s="241"/>
      <c r="AS242" s="241"/>
      <c r="AT242" s="241"/>
      <c r="AU242" s="241"/>
      <c r="AV242" s="241"/>
      <c r="AW242" s="241"/>
      <c r="AX242" s="241"/>
      <c r="AY242" s="316"/>
      <c r="AZ242" s="316"/>
      <c r="BA242" s="319"/>
    </row>
    <row r="243" spans="1:53" ht="12.75" customHeight="1" x14ac:dyDescent="0.2">
      <c r="A243" s="293"/>
      <c r="B243" s="296"/>
      <c r="C243" s="299"/>
      <c r="D243" s="325"/>
      <c r="E243" s="146"/>
      <c r="F243" s="100" t="str">
        <f t="shared" ref="F243" si="1387">IF(F244&gt;0,"НУ","")</f>
        <v/>
      </c>
      <c r="G243" s="101" t="str">
        <f t="shared" ref="G243" si="1388">IF(G244&gt;0,"НУ","")</f>
        <v/>
      </c>
      <c r="H243" s="101" t="str">
        <f t="shared" ref="H243" si="1389">IF(H244&gt;0,"НУ","")</f>
        <v/>
      </c>
      <c r="I243" s="101" t="str">
        <f t="shared" ref="I243" si="1390">IF(I244&gt;0,"НУ","")</f>
        <v/>
      </c>
      <c r="J243" s="101" t="str">
        <f t="shared" ref="J243" si="1391">IF(J244&gt;0,"НУ","")</f>
        <v/>
      </c>
      <c r="K243" s="101" t="str">
        <f t="shared" ref="K243" si="1392">IF(K244&gt;0,"НУ","")</f>
        <v/>
      </c>
      <c r="L243" s="101" t="str">
        <f t="shared" ref="L243" si="1393">IF(L244&gt;0,"НУ","")</f>
        <v/>
      </c>
      <c r="M243" s="101" t="str">
        <f t="shared" ref="M243" si="1394">IF(M244&gt;0,"НУ","")</f>
        <v/>
      </c>
      <c r="N243" s="101" t="str">
        <f t="shared" ref="N243" si="1395">IF(N244&gt;0,"НУ","")</f>
        <v/>
      </c>
      <c r="O243" s="101" t="str">
        <f t="shared" ref="O243" si="1396">IF(O244&gt;0,"НУ","")</f>
        <v/>
      </c>
      <c r="P243" s="101" t="str">
        <f t="shared" ref="P243" si="1397">IF(P244&gt;0,"НУ","")</f>
        <v/>
      </c>
      <c r="Q243" s="101" t="str">
        <f t="shared" ref="Q243" si="1398">IF(Q244&gt;0,"НУ","")</f>
        <v/>
      </c>
      <c r="R243" s="101" t="str">
        <f t="shared" ref="R243" si="1399">IF(R244&gt;0,"НУ","")</f>
        <v/>
      </c>
      <c r="S243" s="101"/>
      <c r="T243" s="101"/>
      <c r="U243" s="101"/>
      <c r="V243" s="101"/>
      <c r="W243" s="101"/>
      <c r="X243" s="101"/>
      <c r="Y243" s="101"/>
      <c r="Z243" s="101"/>
      <c r="AA243" s="101"/>
      <c r="AB243" s="101"/>
      <c r="AC243" s="101"/>
      <c r="AD243" s="101"/>
      <c r="AE243" s="101"/>
      <c r="AF243" s="101"/>
      <c r="AG243" s="101"/>
      <c r="AH243" s="101" t="str">
        <f t="shared" si="1156"/>
        <v/>
      </c>
      <c r="AI243" s="101" t="str">
        <f t="shared" si="1156"/>
        <v/>
      </c>
      <c r="AJ243" s="130" t="str">
        <f t="shared" si="1156"/>
        <v/>
      </c>
      <c r="AK243" s="321"/>
      <c r="AL243" s="279"/>
      <c r="AM243" s="305"/>
      <c r="AN243" s="308"/>
      <c r="AO243" s="311"/>
      <c r="AP243" s="311"/>
      <c r="AQ243" s="311"/>
      <c r="AR243" s="241"/>
      <c r="AS243" s="241"/>
      <c r="AT243" s="241"/>
      <c r="AU243" s="241"/>
      <c r="AV243" s="241"/>
      <c r="AW243" s="241"/>
      <c r="AX243" s="241"/>
      <c r="AY243" s="316"/>
      <c r="AZ243" s="316"/>
      <c r="BA243" s="319"/>
    </row>
    <row r="244" spans="1:53" ht="13.5" customHeight="1" thickBot="1" x14ac:dyDescent="0.25">
      <c r="A244" s="294"/>
      <c r="B244" s="297"/>
      <c r="C244" s="300"/>
      <c r="D244" s="326"/>
      <c r="E244" s="147"/>
      <c r="F244" s="105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06"/>
      <c r="U244" s="106"/>
      <c r="V244" s="106"/>
      <c r="W244" s="106"/>
      <c r="X244" s="106"/>
      <c r="Y244" s="106"/>
      <c r="Z244" s="106"/>
      <c r="AA244" s="106"/>
      <c r="AB244" s="106"/>
      <c r="AC244" s="106"/>
      <c r="AD244" s="106"/>
      <c r="AE244" s="106"/>
      <c r="AF244" s="106"/>
      <c r="AG244" s="106"/>
      <c r="AH244" s="106"/>
      <c r="AI244" s="106"/>
      <c r="AJ244" s="107"/>
      <c r="AK244" s="322"/>
      <c r="AL244" s="280"/>
      <c r="AM244" s="306"/>
      <c r="AN244" s="309"/>
      <c r="AO244" s="312"/>
      <c r="AP244" s="312"/>
      <c r="AQ244" s="312"/>
      <c r="AR244" s="242"/>
      <c r="AS244" s="242"/>
      <c r="AT244" s="242"/>
      <c r="AU244" s="242"/>
      <c r="AV244" s="242"/>
      <c r="AW244" s="242"/>
      <c r="AX244" s="242"/>
      <c r="AY244" s="317"/>
      <c r="AZ244" s="317"/>
      <c r="BA244" s="320"/>
    </row>
    <row r="245" spans="1:53" ht="12.75" customHeight="1" x14ac:dyDescent="0.2">
      <c r="A245" s="292">
        <v>60</v>
      </c>
      <c r="B245" s="295" t="str">
        <f>IFERROR(VLOOKUP($C245,Списки!$A$1:$C$4003,2,0),"")</f>
        <v/>
      </c>
      <c r="C245" s="323"/>
      <c r="D245" s="324" t="str">
        <f>IFERROR(VLOOKUP($C245,Списки!$A$1:$C$4003,3,0),"")</f>
        <v/>
      </c>
      <c r="E245" s="145"/>
      <c r="F245" s="92" t="str">
        <f>VLOOKUP(F$7,Графік!$M$5:$P$35,3,0)</f>
        <v>Р</v>
      </c>
      <c r="G245" s="124" t="str">
        <f>VLOOKUP(G$7,Графік!$M$5:$P$35,3,0)</f>
        <v>ВВ</v>
      </c>
      <c r="H245" s="124" t="str">
        <f>VLOOKUP(H$7,Графік!$M$5:$P$35,3,0)</f>
        <v>ВВ</v>
      </c>
      <c r="I245" s="124" t="str">
        <f>VLOOKUP(I$7,Графік!$M$5:$P$35,3,0)</f>
        <v>Р</v>
      </c>
      <c r="J245" s="124" t="str">
        <f>VLOOKUP(J$7,Графік!$M$5:$P$35,3,0)</f>
        <v>Р</v>
      </c>
      <c r="K245" s="124" t="str">
        <f>VLOOKUP(K$7,Графік!$M$5:$P$35,3,0)</f>
        <v>Р</v>
      </c>
      <c r="L245" s="124" t="str">
        <f>VLOOKUP(L$7,Графік!$M$5:$P$35,3,0)</f>
        <v>Р</v>
      </c>
      <c r="M245" s="124" t="str">
        <f>VLOOKUP(M$7,Графік!$M$5:$P$35,3,0)</f>
        <v>Р</v>
      </c>
      <c r="N245" s="124" t="str">
        <f>VLOOKUP(N$7,Графік!$M$5:$P$35,3,0)</f>
        <v>ВВ</v>
      </c>
      <c r="O245" s="124" t="str">
        <f>VLOOKUP(O$7,Графік!$M$5:$P$35,3,0)</f>
        <v>ВВ</v>
      </c>
      <c r="P245" s="124" t="str">
        <f>VLOOKUP(P$7,Графік!$M$5:$P$35,3,0)</f>
        <v>Р</v>
      </c>
      <c r="Q245" s="124" t="str">
        <f>VLOOKUP(Q$7,Графік!$M$5:$P$35,3,0)</f>
        <v>Р</v>
      </c>
      <c r="R245" s="124" t="str">
        <f>VLOOKUP(R$7,Графік!$M$5:$P$35,3,0)</f>
        <v>Р</v>
      </c>
      <c r="S245" s="124"/>
      <c r="T245" s="124"/>
      <c r="U245" s="124"/>
      <c r="V245" s="124"/>
      <c r="W245" s="124"/>
      <c r="X245" s="124"/>
      <c r="Y245" s="124"/>
      <c r="Z245" s="124"/>
      <c r="AA245" s="124"/>
      <c r="AB245" s="124"/>
      <c r="AC245" s="124"/>
      <c r="AD245" s="124"/>
      <c r="AE245" s="124"/>
      <c r="AF245" s="124"/>
      <c r="AG245" s="124"/>
      <c r="AH245" s="124"/>
      <c r="AI245" s="124"/>
      <c r="AJ245" s="125"/>
      <c r="AK245" s="321">
        <f ca="1">SUMIF($F245:$AJ248,"Р",$F246:$AJ246)</f>
        <v>72</v>
      </c>
      <c r="AL245" s="279">
        <f ca="1">SUMIF($F247:$AJ248,"НУ",$F248:$AJ248)</f>
        <v>0</v>
      </c>
      <c r="AM245" s="305">
        <f ca="1">SUMIF(F245:AJ248,"РВ",F246:AJ246)</f>
        <v>0</v>
      </c>
      <c r="AN245" s="308">
        <f ca="1">AK245+AL245+AM245</f>
        <v>72</v>
      </c>
      <c r="AO245" s="310">
        <f t="shared" ref="AO245" si="1400">COUNTIF($F245:$AJ248,"=Р")</f>
        <v>9</v>
      </c>
      <c r="AP245" s="311">
        <f>COUNTIF($F245:$AJ248,"=ВВ")</f>
        <v>4</v>
      </c>
      <c r="AQ245" s="311">
        <f>COUNTIF($F245:$AJ248,"=В")</f>
        <v>0</v>
      </c>
      <c r="AR245" s="241">
        <f>COUNTIF($F245:$AJ248,"=НА")</f>
        <v>0</v>
      </c>
      <c r="AS245" s="241">
        <f>COUNTIF(F245:AJ248,"=ТН")</f>
        <v>0</v>
      </c>
      <c r="AT245" s="241">
        <f>COUNTIF($F245:$AJ248,"=ВД")</f>
        <v>0</v>
      </c>
      <c r="AU245" s="241">
        <f>COUNTIF($F245:$AJ248,"=ВП")</f>
        <v>0</v>
      </c>
      <c r="AV245" s="241">
        <f>COUNTIF($F245:$AJ248,"=ДД")</f>
        <v>0</v>
      </c>
      <c r="AW245" s="241">
        <f>COUNTIF($F245:$AJ248,"=П")</f>
        <v>0</v>
      </c>
      <c r="AX245" s="241">
        <f>COUNTIF($F245:$AJ248,"=ПР")</f>
        <v>0</v>
      </c>
      <c r="AY245" s="316">
        <f>COUNTIF($F245:$AJ248,"=І")</f>
        <v>0</v>
      </c>
      <c r="AZ245" s="316">
        <f>COUNTIF($F245:$AJ248,"=НЗ")</f>
        <v>0</v>
      </c>
      <c r="BA245" s="318" t="str">
        <f>IF(C245&gt;1,Графік!$P$36,"")</f>
        <v/>
      </c>
    </row>
    <row r="246" spans="1:53" ht="12.75" customHeight="1" x14ac:dyDescent="0.2">
      <c r="A246" s="293"/>
      <c r="B246" s="296"/>
      <c r="C246" s="299"/>
      <c r="D246" s="325"/>
      <c r="E246" s="146"/>
      <c r="F246" s="96">
        <f t="shared" ref="F246" si="1401">IF(F245="Р",8,"")</f>
        <v>8</v>
      </c>
      <c r="G246" s="97" t="str">
        <f t="shared" ref="G246" si="1402">IF(G245="Р",8,"")</f>
        <v/>
      </c>
      <c r="H246" s="97" t="str">
        <f t="shared" ref="H246" si="1403">IF(H245="Р",8,"")</f>
        <v/>
      </c>
      <c r="I246" s="97">
        <f t="shared" ref="I246" si="1404">IF(I245="Р",8,"")</f>
        <v>8</v>
      </c>
      <c r="J246" s="97">
        <f t="shared" ref="J246" si="1405">IF(J245="Р",8,"")</f>
        <v>8</v>
      </c>
      <c r="K246" s="97">
        <f t="shared" ref="K246" si="1406">IF(K245="Р",8,"")</f>
        <v>8</v>
      </c>
      <c r="L246" s="97">
        <f t="shared" ref="L246" si="1407">IF(L245="Р",8,"")</f>
        <v>8</v>
      </c>
      <c r="M246" s="97">
        <f t="shared" ref="M246" si="1408">IF(M245="Р",8,"")</f>
        <v>8</v>
      </c>
      <c r="N246" s="97" t="str">
        <f t="shared" ref="N246" si="1409">IF(N245="Р",8,"")</f>
        <v/>
      </c>
      <c r="O246" s="97" t="str">
        <f t="shared" ref="O246" si="1410">IF(O245="Р",8,"")</f>
        <v/>
      </c>
      <c r="P246" s="97">
        <f t="shared" ref="P246" si="1411">IF(P245="Р",8,"")</f>
        <v>8</v>
      </c>
      <c r="Q246" s="97">
        <f t="shared" ref="Q246" si="1412">IF(Q245="Р",8,"")</f>
        <v>8</v>
      </c>
      <c r="R246" s="97">
        <f t="shared" ref="R246" si="1413">IF(R245="Р",8,"")</f>
        <v>8</v>
      </c>
      <c r="S246" s="97"/>
      <c r="T246" s="97"/>
      <c r="U246" s="97"/>
      <c r="V246" s="97"/>
      <c r="W246" s="97"/>
      <c r="X246" s="97"/>
      <c r="Y246" s="97"/>
      <c r="Z246" s="97"/>
      <c r="AA246" s="97"/>
      <c r="AB246" s="97"/>
      <c r="AC246" s="97"/>
      <c r="AD246" s="97"/>
      <c r="AE246" s="97"/>
      <c r="AF246" s="97"/>
      <c r="AG246" s="97"/>
      <c r="AH246" s="97"/>
      <c r="AI246" s="97"/>
      <c r="AJ246" s="98"/>
      <c r="AK246" s="321"/>
      <c r="AL246" s="279"/>
      <c r="AM246" s="305"/>
      <c r="AN246" s="308"/>
      <c r="AO246" s="311"/>
      <c r="AP246" s="311"/>
      <c r="AQ246" s="311"/>
      <c r="AR246" s="241"/>
      <c r="AS246" s="241"/>
      <c r="AT246" s="241"/>
      <c r="AU246" s="241"/>
      <c r="AV246" s="241"/>
      <c r="AW246" s="241"/>
      <c r="AX246" s="241"/>
      <c r="AY246" s="316"/>
      <c r="AZ246" s="316"/>
      <c r="BA246" s="319"/>
    </row>
    <row r="247" spans="1:53" ht="12.75" customHeight="1" x14ac:dyDescent="0.2">
      <c r="A247" s="293"/>
      <c r="B247" s="296"/>
      <c r="C247" s="299"/>
      <c r="D247" s="325"/>
      <c r="E247" s="146"/>
      <c r="F247" s="100" t="str">
        <f t="shared" ref="F247" si="1414">IF(F248&gt;0,"НУ","")</f>
        <v/>
      </c>
      <c r="G247" s="101" t="str">
        <f t="shared" ref="G247" si="1415">IF(G248&gt;0,"НУ","")</f>
        <v/>
      </c>
      <c r="H247" s="101" t="str">
        <f t="shared" ref="H247" si="1416">IF(H248&gt;0,"НУ","")</f>
        <v/>
      </c>
      <c r="I247" s="101" t="str">
        <f t="shared" ref="I247" si="1417">IF(I248&gt;0,"НУ","")</f>
        <v/>
      </c>
      <c r="J247" s="101" t="str">
        <f t="shared" ref="J247" si="1418">IF(J248&gt;0,"НУ","")</f>
        <v/>
      </c>
      <c r="K247" s="101" t="str">
        <f t="shared" ref="K247" si="1419">IF(K248&gt;0,"НУ","")</f>
        <v/>
      </c>
      <c r="L247" s="101" t="str">
        <f t="shared" ref="L247" si="1420">IF(L248&gt;0,"НУ","")</f>
        <v/>
      </c>
      <c r="M247" s="101" t="str">
        <f t="shared" ref="M247" si="1421">IF(M248&gt;0,"НУ","")</f>
        <v/>
      </c>
      <c r="N247" s="101" t="str">
        <f t="shared" ref="N247" si="1422">IF(N248&gt;0,"НУ","")</f>
        <v/>
      </c>
      <c r="O247" s="101" t="str">
        <f t="shared" ref="O247" si="1423">IF(O248&gt;0,"НУ","")</f>
        <v/>
      </c>
      <c r="P247" s="101" t="str">
        <f t="shared" ref="P247" si="1424">IF(P248&gt;0,"НУ","")</f>
        <v/>
      </c>
      <c r="Q247" s="101" t="str">
        <f t="shared" ref="Q247" si="1425">IF(Q248&gt;0,"НУ","")</f>
        <v/>
      </c>
      <c r="R247" s="101" t="str">
        <f t="shared" ref="R247" si="1426">IF(R248&gt;0,"НУ","")</f>
        <v/>
      </c>
      <c r="S247" s="101"/>
      <c r="T247" s="101"/>
      <c r="U247" s="101"/>
      <c r="V247" s="101"/>
      <c r="W247" s="101"/>
      <c r="X247" s="101"/>
      <c r="Y247" s="101"/>
      <c r="Z247" s="101"/>
      <c r="AA247" s="101"/>
      <c r="AB247" s="101"/>
      <c r="AC247" s="101"/>
      <c r="AD247" s="101"/>
      <c r="AE247" s="101"/>
      <c r="AF247" s="101"/>
      <c r="AG247" s="101"/>
      <c r="AH247" s="101" t="str">
        <f t="shared" si="1156"/>
        <v/>
      </c>
      <c r="AI247" s="101" t="str">
        <f t="shared" si="1156"/>
        <v/>
      </c>
      <c r="AJ247" s="130" t="str">
        <f t="shared" si="1156"/>
        <v/>
      </c>
      <c r="AK247" s="321"/>
      <c r="AL247" s="279"/>
      <c r="AM247" s="305"/>
      <c r="AN247" s="308"/>
      <c r="AO247" s="311"/>
      <c r="AP247" s="311"/>
      <c r="AQ247" s="311"/>
      <c r="AR247" s="241"/>
      <c r="AS247" s="241"/>
      <c r="AT247" s="241"/>
      <c r="AU247" s="241"/>
      <c r="AV247" s="241"/>
      <c r="AW247" s="241"/>
      <c r="AX247" s="241"/>
      <c r="AY247" s="316"/>
      <c r="AZ247" s="316"/>
      <c r="BA247" s="319"/>
    </row>
    <row r="248" spans="1:53" ht="13.5" customHeight="1" thickBot="1" x14ac:dyDescent="0.25">
      <c r="A248" s="294"/>
      <c r="B248" s="297"/>
      <c r="C248" s="300"/>
      <c r="D248" s="326"/>
      <c r="E248" s="147"/>
      <c r="F248" s="105"/>
      <c r="G248" s="106"/>
      <c r="H248" s="106"/>
      <c r="I248" s="106"/>
      <c r="J248" s="106"/>
      <c r="K248" s="106"/>
      <c r="L248" s="106"/>
      <c r="M248" s="106"/>
      <c r="N248" s="106"/>
      <c r="O248" s="106"/>
      <c r="P248" s="106"/>
      <c r="Q248" s="106"/>
      <c r="R248" s="106"/>
      <c r="S248" s="106"/>
      <c r="T248" s="106"/>
      <c r="U248" s="106"/>
      <c r="V248" s="106"/>
      <c r="W248" s="106"/>
      <c r="X248" s="106"/>
      <c r="Y248" s="106"/>
      <c r="Z248" s="106"/>
      <c r="AA248" s="106"/>
      <c r="AB248" s="106"/>
      <c r="AC248" s="106"/>
      <c r="AD248" s="106"/>
      <c r="AE248" s="106"/>
      <c r="AF248" s="106"/>
      <c r="AG248" s="106"/>
      <c r="AH248" s="106"/>
      <c r="AI248" s="106"/>
      <c r="AJ248" s="107"/>
      <c r="AK248" s="322"/>
      <c r="AL248" s="280"/>
      <c r="AM248" s="306"/>
      <c r="AN248" s="309"/>
      <c r="AO248" s="312"/>
      <c r="AP248" s="312"/>
      <c r="AQ248" s="312"/>
      <c r="AR248" s="242"/>
      <c r="AS248" s="242"/>
      <c r="AT248" s="242"/>
      <c r="AU248" s="242"/>
      <c r="AV248" s="242"/>
      <c r="AW248" s="242"/>
      <c r="AX248" s="242"/>
      <c r="AY248" s="317"/>
      <c r="AZ248" s="317"/>
      <c r="BA248" s="320"/>
    </row>
    <row r="249" spans="1:53" ht="12.75" customHeight="1" x14ac:dyDescent="0.2">
      <c r="A249" s="292">
        <v>61</v>
      </c>
      <c r="B249" s="295" t="str">
        <f>IFERROR(VLOOKUP($C249,Списки!$A$1:$C$4003,2,0),"")</f>
        <v/>
      </c>
      <c r="C249" s="323"/>
      <c r="D249" s="324" t="str">
        <f>IFERROR(VLOOKUP($C249,Списки!$A$1:$C$4003,3,0),"")</f>
        <v/>
      </c>
      <c r="E249" s="145"/>
      <c r="F249" s="92" t="str">
        <f>VLOOKUP(F$7,Графік!$M$5:$P$35,3,0)</f>
        <v>Р</v>
      </c>
      <c r="G249" s="124" t="str">
        <f>VLOOKUP(G$7,Графік!$M$5:$P$35,3,0)</f>
        <v>ВВ</v>
      </c>
      <c r="H249" s="124" t="str">
        <f>VLOOKUP(H$7,Графік!$M$5:$P$35,3,0)</f>
        <v>ВВ</v>
      </c>
      <c r="I249" s="124" t="str">
        <f>VLOOKUP(I$7,Графік!$M$5:$P$35,3,0)</f>
        <v>Р</v>
      </c>
      <c r="J249" s="124" t="str">
        <f>VLOOKUP(J$7,Графік!$M$5:$P$35,3,0)</f>
        <v>Р</v>
      </c>
      <c r="K249" s="124" t="str">
        <f>VLOOKUP(K$7,Графік!$M$5:$P$35,3,0)</f>
        <v>Р</v>
      </c>
      <c r="L249" s="124" t="str">
        <f>VLOOKUP(L$7,Графік!$M$5:$P$35,3,0)</f>
        <v>Р</v>
      </c>
      <c r="M249" s="124" t="str">
        <f>VLOOKUP(M$7,Графік!$M$5:$P$35,3,0)</f>
        <v>Р</v>
      </c>
      <c r="N249" s="124" t="str">
        <f>VLOOKUP(N$7,Графік!$M$5:$P$35,3,0)</f>
        <v>ВВ</v>
      </c>
      <c r="O249" s="124" t="str">
        <f>VLOOKUP(O$7,Графік!$M$5:$P$35,3,0)</f>
        <v>ВВ</v>
      </c>
      <c r="P249" s="124" t="str">
        <f>VLOOKUP(P$7,Графік!$M$5:$P$35,3,0)</f>
        <v>Р</v>
      </c>
      <c r="Q249" s="124" t="str">
        <f>VLOOKUP(Q$7,Графік!$M$5:$P$35,3,0)</f>
        <v>Р</v>
      </c>
      <c r="R249" s="124" t="str">
        <f>VLOOKUP(R$7,Графік!$M$5:$P$35,3,0)</f>
        <v>Р</v>
      </c>
      <c r="S249" s="124"/>
      <c r="T249" s="124"/>
      <c r="U249" s="124"/>
      <c r="V249" s="124"/>
      <c r="W249" s="124"/>
      <c r="X249" s="124"/>
      <c r="Y249" s="124"/>
      <c r="Z249" s="124"/>
      <c r="AA249" s="124"/>
      <c r="AB249" s="124"/>
      <c r="AC249" s="124"/>
      <c r="AD249" s="124"/>
      <c r="AE249" s="124"/>
      <c r="AF249" s="124"/>
      <c r="AG249" s="124"/>
      <c r="AH249" s="124"/>
      <c r="AI249" s="124"/>
      <c r="AJ249" s="125"/>
      <c r="AK249" s="321">
        <f ca="1">SUMIF($F249:$AJ252,"Р",$F250:$AJ250)</f>
        <v>72</v>
      </c>
      <c r="AL249" s="279">
        <f ca="1">SUMIF($F251:$AJ252,"НУ",$F252:$AJ252)</f>
        <v>0</v>
      </c>
      <c r="AM249" s="305">
        <f ca="1">SUMIF(F249:AJ252,"РВ",F250:AJ250)</f>
        <v>0</v>
      </c>
      <c r="AN249" s="308">
        <f ca="1">AK249+AL249+AM249</f>
        <v>72</v>
      </c>
      <c r="AO249" s="310">
        <f t="shared" ref="AO249" si="1427">COUNTIF($F249:$AJ252,"=Р")</f>
        <v>9</v>
      </c>
      <c r="AP249" s="311">
        <f>COUNTIF($F249:$AJ252,"=ВВ")</f>
        <v>4</v>
      </c>
      <c r="AQ249" s="311">
        <f>COUNTIF($F249:$AJ252,"=В")</f>
        <v>0</v>
      </c>
      <c r="AR249" s="241">
        <f>COUNTIF($F249:$AJ252,"=НА")</f>
        <v>0</v>
      </c>
      <c r="AS249" s="241">
        <f>COUNTIF(F249:AJ252,"=ТН")</f>
        <v>0</v>
      </c>
      <c r="AT249" s="241">
        <f>COUNTIF($F249:$AJ252,"=ВД")</f>
        <v>0</v>
      </c>
      <c r="AU249" s="241">
        <f>COUNTIF($F249:$AJ252,"=ВП")</f>
        <v>0</v>
      </c>
      <c r="AV249" s="241">
        <f>COUNTIF($F249:$AJ252,"=ДД")</f>
        <v>0</v>
      </c>
      <c r="AW249" s="241">
        <f>COUNTIF($F249:$AJ252,"=П")</f>
        <v>0</v>
      </c>
      <c r="AX249" s="241">
        <f>COUNTIF($F249:$AJ252,"=ПР")</f>
        <v>0</v>
      </c>
      <c r="AY249" s="316">
        <f>COUNTIF($F249:$AJ252,"=І")</f>
        <v>0</v>
      </c>
      <c r="AZ249" s="316">
        <f>COUNTIF($F249:$AJ252,"=НЗ")</f>
        <v>0</v>
      </c>
      <c r="BA249" s="318" t="str">
        <f>IF(C249&gt;1,Графік!$P$36,"")</f>
        <v/>
      </c>
    </row>
    <row r="250" spans="1:53" ht="12.75" customHeight="1" x14ac:dyDescent="0.2">
      <c r="A250" s="293"/>
      <c r="B250" s="296"/>
      <c r="C250" s="299"/>
      <c r="D250" s="325"/>
      <c r="E250" s="146"/>
      <c r="F250" s="96">
        <f t="shared" ref="F250" si="1428">IF(F249="Р",8,"")</f>
        <v>8</v>
      </c>
      <c r="G250" s="97" t="str">
        <f t="shared" ref="G250" si="1429">IF(G249="Р",8,"")</f>
        <v/>
      </c>
      <c r="H250" s="97" t="str">
        <f t="shared" ref="H250" si="1430">IF(H249="Р",8,"")</f>
        <v/>
      </c>
      <c r="I250" s="97">
        <f t="shared" ref="I250" si="1431">IF(I249="Р",8,"")</f>
        <v>8</v>
      </c>
      <c r="J250" s="97">
        <f t="shared" ref="J250" si="1432">IF(J249="Р",8,"")</f>
        <v>8</v>
      </c>
      <c r="K250" s="97">
        <f t="shared" ref="K250" si="1433">IF(K249="Р",8,"")</f>
        <v>8</v>
      </c>
      <c r="L250" s="97">
        <f t="shared" ref="L250" si="1434">IF(L249="Р",8,"")</f>
        <v>8</v>
      </c>
      <c r="M250" s="97">
        <f t="shared" ref="M250" si="1435">IF(M249="Р",8,"")</f>
        <v>8</v>
      </c>
      <c r="N250" s="97" t="str">
        <f t="shared" ref="N250" si="1436">IF(N249="Р",8,"")</f>
        <v/>
      </c>
      <c r="O250" s="97" t="str">
        <f t="shared" ref="O250" si="1437">IF(O249="Р",8,"")</f>
        <v/>
      </c>
      <c r="P250" s="97">
        <f t="shared" ref="P250" si="1438">IF(P249="Р",8,"")</f>
        <v>8</v>
      </c>
      <c r="Q250" s="97">
        <f t="shared" ref="Q250" si="1439">IF(Q249="Р",8,"")</f>
        <v>8</v>
      </c>
      <c r="R250" s="97">
        <f t="shared" ref="R250" si="1440">IF(R249="Р",8,"")</f>
        <v>8</v>
      </c>
      <c r="S250" s="97"/>
      <c r="T250" s="97"/>
      <c r="U250" s="97"/>
      <c r="V250" s="97"/>
      <c r="W250" s="97"/>
      <c r="X250" s="97"/>
      <c r="Y250" s="97"/>
      <c r="Z250" s="97"/>
      <c r="AA250" s="97"/>
      <c r="AB250" s="97"/>
      <c r="AC250" s="97"/>
      <c r="AD250" s="97"/>
      <c r="AE250" s="97"/>
      <c r="AF250" s="97"/>
      <c r="AG250" s="97"/>
      <c r="AH250" s="97"/>
      <c r="AI250" s="97"/>
      <c r="AJ250" s="98"/>
      <c r="AK250" s="321"/>
      <c r="AL250" s="279"/>
      <c r="AM250" s="305"/>
      <c r="AN250" s="308"/>
      <c r="AO250" s="311"/>
      <c r="AP250" s="311"/>
      <c r="AQ250" s="311"/>
      <c r="AR250" s="241"/>
      <c r="AS250" s="241"/>
      <c r="AT250" s="241"/>
      <c r="AU250" s="241"/>
      <c r="AV250" s="241"/>
      <c r="AW250" s="241"/>
      <c r="AX250" s="241"/>
      <c r="AY250" s="316"/>
      <c r="AZ250" s="316"/>
      <c r="BA250" s="319"/>
    </row>
    <row r="251" spans="1:53" ht="12.75" customHeight="1" x14ac:dyDescent="0.2">
      <c r="A251" s="293"/>
      <c r="B251" s="296"/>
      <c r="C251" s="299"/>
      <c r="D251" s="325"/>
      <c r="E251" s="146"/>
      <c r="F251" s="100" t="str">
        <f t="shared" ref="F251" si="1441">IF(F252&gt;0,"НУ","")</f>
        <v/>
      </c>
      <c r="G251" s="101" t="str">
        <f t="shared" ref="G251" si="1442">IF(G252&gt;0,"НУ","")</f>
        <v/>
      </c>
      <c r="H251" s="101" t="str">
        <f t="shared" ref="H251" si="1443">IF(H252&gt;0,"НУ","")</f>
        <v/>
      </c>
      <c r="I251" s="101" t="str">
        <f t="shared" ref="I251" si="1444">IF(I252&gt;0,"НУ","")</f>
        <v/>
      </c>
      <c r="J251" s="101" t="str">
        <f t="shared" ref="J251" si="1445">IF(J252&gt;0,"НУ","")</f>
        <v/>
      </c>
      <c r="K251" s="101" t="str">
        <f t="shared" ref="K251" si="1446">IF(K252&gt;0,"НУ","")</f>
        <v/>
      </c>
      <c r="L251" s="101" t="str">
        <f t="shared" ref="L251" si="1447">IF(L252&gt;0,"НУ","")</f>
        <v/>
      </c>
      <c r="M251" s="101" t="str">
        <f t="shared" ref="M251" si="1448">IF(M252&gt;0,"НУ","")</f>
        <v/>
      </c>
      <c r="N251" s="101" t="str">
        <f t="shared" ref="N251" si="1449">IF(N252&gt;0,"НУ","")</f>
        <v/>
      </c>
      <c r="O251" s="101" t="str">
        <f t="shared" ref="O251" si="1450">IF(O252&gt;0,"НУ","")</f>
        <v/>
      </c>
      <c r="P251" s="101" t="str">
        <f t="shared" ref="P251" si="1451">IF(P252&gt;0,"НУ","")</f>
        <v/>
      </c>
      <c r="Q251" s="101" t="str">
        <f t="shared" ref="Q251" si="1452">IF(Q252&gt;0,"НУ","")</f>
        <v/>
      </c>
      <c r="R251" s="101" t="str">
        <f t="shared" ref="R251" si="1453">IF(R252&gt;0,"НУ","")</f>
        <v/>
      </c>
      <c r="S251" s="101"/>
      <c r="T251" s="101"/>
      <c r="U251" s="101"/>
      <c r="V251" s="101"/>
      <c r="W251" s="101"/>
      <c r="X251" s="101"/>
      <c r="Y251" s="101"/>
      <c r="Z251" s="101"/>
      <c r="AA251" s="101"/>
      <c r="AB251" s="101"/>
      <c r="AC251" s="101"/>
      <c r="AD251" s="101"/>
      <c r="AE251" s="101"/>
      <c r="AF251" s="101"/>
      <c r="AG251" s="101"/>
      <c r="AH251" s="101" t="str">
        <f t="shared" si="1156"/>
        <v/>
      </c>
      <c r="AI251" s="101" t="str">
        <f t="shared" si="1156"/>
        <v/>
      </c>
      <c r="AJ251" s="130" t="str">
        <f t="shared" si="1156"/>
        <v/>
      </c>
      <c r="AK251" s="321"/>
      <c r="AL251" s="279"/>
      <c r="AM251" s="305"/>
      <c r="AN251" s="308"/>
      <c r="AO251" s="311"/>
      <c r="AP251" s="311"/>
      <c r="AQ251" s="311"/>
      <c r="AR251" s="241"/>
      <c r="AS251" s="241"/>
      <c r="AT251" s="241"/>
      <c r="AU251" s="241"/>
      <c r="AV251" s="241"/>
      <c r="AW251" s="241"/>
      <c r="AX251" s="241"/>
      <c r="AY251" s="316"/>
      <c r="AZ251" s="316"/>
      <c r="BA251" s="319"/>
    </row>
    <row r="252" spans="1:53" ht="13.5" customHeight="1" thickBot="1" x14ac:dyDescent="0.25">
      <c r="A252" s="294"/>
      <c r="B252" s="297"/>
      <c r="C252" s="300"/>
      <c r="D252" s="326"/>
      <c r="E252" s="147"/>
      <c r="F252" s="105"/>
      <c r="G252" s="106"/>
      <c r="H252" s="106"/>
      <c r="I252" s="106"/>
      <c r="J252" s="106"/>
      <c r="K252" s="106"/>
      <c r="L252" s="106"/>
      <c r="M252" s="106"/>
      <c r="N252" s="106"/>
      <c r="O252" s="106"/>
      <c r="P252" s="106"/>
      <c r="Q252" s="106"/>
      <c r="R252" s="106"/>
      <c r="S252" s="106"/>
      <c r="T252" s="106"/>
      <c r="U252" s="106"/>
      <c r="V252" s="106"/>
      <c r="W252" s="106"/>
      <c r="X252" s="106"/>
      <c r="Y252" s="106"/>
      <c r="Z252" s="106"/>
      <c r="AA252" s="106"/>
      <c r="AB252" s="106"/>
      <c r="AC252" s="106"/>
      <c r="AD252" s="106"/>
      <c r="AE252" s="106"/>
      <c r="AF252" s="106"/>
      <c r="AG252" s="106"/>
      <c r="AH252" s="106"/>
      <c r="AI252" s="106"/>
      <c r="AJ252" s="107"/>
      <c r="AK252" s="322"/>
      <c r="AL252" s="280"/>
      <c r="AM252" s="306"/>
      <c r="AN252" s="309"/>
      <c r="AO252" s="312"/>
      <c r="AP252" s="312"/>
      <c r="AQ252" s="312"/>
      <c r="AR252" s="242"/>
      <c r="AS252" s="242"/>
      <c r="AT252" s="242"/>
      <c r="AU252" s="242"/>
      <c r="AV252" s="242"/>
      <c r="AW252" s="242"/>
      <c r="AX252" s="242"/>
      <c r="AY252" s="317"/>
      <c r="AZ252" s="317"/>
      <c r="BA252" s="320"/>
    </row>
    <row r="253" spans="1:53" ht="12.75" customHeight="1" x14ac:dyDescent="0.2">
      <c r="A253" s="292">
        <v>62</v>
      </c>
      <c r="B253" s="295" t="str">
        <f>IFERROR(VLOOKUP($C253,Списки!$A$1:$C$4003,2,0),"")</f>
        <v/>
      </c>
      <c r="C253" s="323"/>
      <c r="D253" s="324" t="str">
        <f>IFERROR(VLOOKUP($C253,Списки!$A$1:$C$4003,3,0),"")</f>
        <v/>
      </c>
      <c r="E253" s="145"/>
      <c r="F253" s="92" t="str">
        <f>VLOOKUP(F$7,Графік!$M$5:$P$35,3,0)</f>
        <v>Р</v>
      </c>
      <c r="G253" s="124" t="str">
        <f>VLOOKUP(G$7,Графік!$M$5:$P$35,3,0)</f>
        <v>ВВ</v>
      </c>
      <c r="H253" s="124" t="str">
        <f>VLOOKUP(H$7,Графік!$M$5:$P$35,3,0)</f>
        <v>ВВ</v>
      </c>
      <c r="I253" s="124" t="str">
        <f>VLOOKUP(I$7,Графік!$M$5:$P$35,3,0)</f>
        <v>Р</v>
      </c>
      <c r="J253" s="124" t="str">
        <f>VLOOKUP(J$7,Графік!$M$5:$P$35,3,0)</f>
        <v>Р</v>
      </c>
      <c r="K253" s="124" t="str">
        <f>VLOOKUP(K$7,Графік!$M$5:$P$35,3,0)</f>
        <v>Р</v>
      </c>
      <c r="L253" s="124" t="str">
        <f>VLOOKUP(L$7,Графік!$M$5:$P$35,3,0)</f>
        <v>Р</v>
      </c>
      <c r="M253" s="124" t="str">
        <f>VLOOKUP(M$7,Графік!$M$5:$P$35,3,0)</f>
        <v>Р</v>
      </c>
      <c r="N253" s="124" t="str">
        <f>VLOOKUP(N$7,Графік!$M$5:$P$35,3,0)</f>
        <v>ВВ</v>
      </c>
      <c r="O253" s="124" t="str">
        <f>VLOOKUP(O$7,Графік!$M$5:$P$35,3,0)</f>
        <v>ВВ</v>
      </c>
      <c r="P253" s="124" t="str">
        <f>VLOOKUP(P$7,Графік!$M$5:$P$35,3,0)</f>
        <v>Р</v>
      </c>
      <c r="Q253" s="124" t="str">
        <f>VLOOKUP(Q$7,Графік!$M$5:$P$35,3,0)</f>
        <v>Р</v>
      </c>
      <c r="R253" s="124" t="str">
        <f>VLOOKUP(R$7,Графік!$M$5:$P$35,3,0)</f>
        <v>Р</v>
      </c>
      <c r="S253" s="124"/>
      <c r="T253" s="124"/>
      <c r="U253" s="124"/>
      <c r="V253" s="124"/>
      <c r="W253" s="124"/>
      <c r="X253" s="124"/>
      <c r="Y253" s="124"/>
      <c r="Z253" s="124"/>
      <c r="AA253" s="124"/>
      <c r="AB253" s="124"/>
      <c r="AC253" s="124"/>
      <c r="AD253" s="124"/>
      <c r="AE253" s="124"/>
      <c r="AF253" s="124"/>
      <c r="AG253" s="124"/>
      <c r="AH253" s="124"/>
      <c r="AI253" s="124"/>
      <c r="AJ253" s="125"/>
      <c r="AK253" s="321">
        <f ca="1">SUMIF($F253:$AJ256,"Р",$F254:$AJ254)</f>
        <v>72</v>
      </c>
      <c r="AL253" s="279">
        <f ca="1">SUMIF($F255:$AJ256,"НУ",$F256:$AJ256)</f>
        <v>0</v>
      </c>
      <c r="AM253" s="305">
        <f ca="1">SUMIF(F253:AJ256,"РВ",F254:AJ254)</f>
        <v>0</v>
      </c>
      <c r="AN253" s="308">
        <f ca="1">AK253+AL253+AM253</f>
        <v>72</v>
      </c>
      <c r="AO253" s="310">
        <f t="shared" ref="AO253" si="1454">COUNTIF($F253:$AJ256,"=Р")</f>
        <v>9</v>
      </c>
      <c r="AP253" s="311">
        <f>COUNTIF($F253:$AJ256,"=ВВ")</f>
        <v>4</v>
      </c>
      <c r="AQ253" s="311">
        <f>COUNTIF($F253:$AJ256,"=В")</f>
        <v>0</v>
      </c>
      <c r="AR253" s="241">
        <f>COUNTIF($F253:$AJ256,"=НА")</f>
        <v>0</v>
      </c>
      <c r="AS253" s="241">
        <f>COUNTIF(F253:AJ256,"=ТН")</f>
        <v>0</v>
      </c>
      <c r="AT253" s="241">
        <f>COUNTIF($F253:$AJ256,"=ВД")</f>
        <v>0</v>
      </c>
      <c r="AU253" s="241">
        <f>COUNTIF($F253:$AJ256,"=ВП")</f>
        <v>0</v>
      </c>
      <c r="AV253" s="241">
        <f>COUNTIF($F253:$AJ256,"=ДД")</f>
        <v>0</v>
      </c>
      <c r="AW253" s="241">
        <f>COUNTIF($F253:$AJ256,"=П")</f>
        <v>0</v>
      </c>
      <c r="AX253" s="241">
        <f>COUNTIF($F253:$AJ256,"=ПР")</f>
        <v>0</v>
      </c>
      <c r="AY253" s="316">
        <f>COUNTIF($F253:$AJ256,"=І")</f>
        <v>0</v>
      </c>
      <c r="AZ253" s="316">
        <f>COUNTIF($F253:$AJ256,"=НЗ")</f>
        <v>0</v>
      </c>
      <c r="BA253" s="318" t="str">
        <f>IF(C253&gt;1,Графік!$P$36,"")</f>
        <v/>
      </c>
    </row>
    <row r="254" spans="1:53" ht="12.75" customHeight="1" x14ac:dyDescent="0.2">
      <c r="A254" s="293"/>
      <c r="B254" s="296"/>
      <c r="C254" s="299"/>
      <c r="D254" s="325"/>
      <c r="E254" s="146"/>
      <c r="F254" s="96">
        <f t="shared" ref="F254" si="1455">IF(F253="Р",8,"")</f>
        <v>8</v>
      </c>
      <c r="G254" s="97" t="str">
        <f t="shared" ref="G254" si="1456">IF(G253="Р",8,"")</f>
        <v/>
      </c>
      <c r="H254" s="97" t="str">
        <f t="shared" ref="H254" si="1457">IF(H253="Р",8,"")</f>
        <v/>
      </c>
      <c r="I254" s="97">
        <f t="shared" ref="I254" si="1458">IF(I253="Р",8,"")</f>
        <v>8</v>
      </c>
      <c r="J254" s="97">
        <f t="shared" ref="J254" si="1459">IF(J253="Р",8,"")</f>
        <v>8</v>
      </c>
      <c r="K254" s="97">
        <f t="shared" ref="K254" si="1460">IF(K253="Р",8,"")</f>
        <v>8</v>
      </c>
      <c r="L254" s="97">
        <f t="shared" ref="L254" si="1461">IF(L253="Р",8,"")</f>
        <v>8</v>
      </c>
      <c r="M254" s="97">
        <f t="shared" ref="M254" si="1462">IF(M253="Р",8,"")</f>
        <v>8</v>
      </c>
      <c r="N254" s="97" t="str">
        <f t="shared" ref="N254" si="1463">IF(N253="Р",8,"")</f>
        <v/>
      </c>
      <c r="O254" s="97" t="str">
        <f t="shared" ref="O254" si="1464">IF(O253="Р",8,"")</f>
        <v/>
      </c>
      <c r="P254" s="97">
        <f t="shared" ref="P254" si="1465">IF(P253="Р",8,"")</f>
        <v>8</v>
      </c>
      <c r="Q254" s="97">
        <f t="shared" ref="Q254" si="1466">IF(Q253="Р",8,"")</f>
        <v>8</v>
      </c>
      <c r="R254" s="97">
        <f t="shared" ref="R254" si="1467">IF(R253="Р",8,"")</f>
        <v>8</v>
      </c>
      <c r="S254" s="97"/>
      <c r="T254" s="97"/>
      <c r="U254" s="97"/>
      <c r="V254" s="97"/>
      <c r="W254" s="97"/>
      <c r="X254" s="97"/>
      <c r="Y254" s="97"/>
      <c r="Z254" s="97"/>
      <c r="AA254" s="97"/>
      <c r="AB254" s="97"/>
      <c r="AC254" s="97"/>
      <c r="AD254" s="97"/>
      <c r="AE254" s="97"/>
      <c r="AF254" s="97"/>
      <c r="AG254" s="97"/>
      <c r="AH254" s="97"/>
      <c r="AI254" s="97"/>
      <c r="AJ254" s="98"/>
      <c r="AK254" s="321"/>
      <c r="AL254" s="279"/>
      <c r="AM254" s="305"/>
      <c r="AN254" s="308"/>
      <c r="AO254" s="311"/>
      <c r="AP254" s="311"/>
      <c r="AQ254" s="311"/>
      <c r="AR254" s="241"/>
      <c r="AS254" s="241"/>
      <c r="AT254" s="241"/>
      <c r="AU254" s="241"/>
      <c r="AV254" s="241"/>
      <c r="AW254" s="241"/>
      <c r="AX254" s="241"/>
      <c r="AY254" s="316"/>
      <c r="AZ254" s="316"/>
      <c r="BA254" s="319"/>
    </row>
    <row r="255" spans="1:53" ht="12.75" customHeight="1" x14ac:dyDescent="0.2">
      <c r="A255" s="293"/>
      <c r="B255" s="296"/>
      <c r="C255" s="299"/>
      <c r="D255" s="325"/>
      <c r="E255" s="146"/>
      <c r="F255" s="100" t="str">
        <f t="shared" ref="F255" si="1468">IF(F256&gt;0,"НУ","")</f>
        <v/>
      </c>
      <c r="G255" s="101" t="str">
        <f t="shared" ref="G255" si="1469">IF(G256&gt;0,"НУ","")</f>
        <v/>
      </c>
      <c r="H255" s="101" t="str">
        <f t="shared" ref="H255" si="1470">IF(H256&gt;0,"НУ","")</f>
        <v/>
      </c>
      <c r="I255" s="101" t="str">
        <f t="shared" ref="I255" si="1471">IF(I256&gt;0,"НУ","")</f>
        <v/>
      </c>
      <c r="J255" s="101" t="str">
        <f t="shared" ref="J255" si="1472">IF(J256&gt;0,"НУ","")</f>
        <v/>
      </c>
      <c r="K255" s="101" t="str">
        <f t="shared" ref="K255" si="1473">IF(K256&gt;0,"НУ","")</f>
        <v/>
      </c>
      <c r="L255" s="101" t="str">
        <f t="shared" ref="L255" si="1474">IF(L256&gt;0,"НУ","")</f>
        <v/>
      </c>
      <c r="M255" s="101" t="str">
        <f t="shared" ref="M255" si="1475">IF(M256&gt;0,"НУ","")</f>
        <v/>
      </c>
      <c r="N255" s="101" t="str">
        <f t="shared" ref="N255" si="1476">IF(N256&gt;0,"НУ","")</f>
        <v/>
      </c>
      <c r="O255" s="101" t="str">
        <f t="shared" ref="O255" si="1477">IF(O256&gt;0,"НУ","")</f>
        <v/>
      </c>
      <c r="P255" s="101" t="str">
        <f t="shared" ref="P255" si="1478">IF(P256&gt;0,"НУ","")</f>
        <v/>
      </c>
      <c r="Q255" s="101" t="str">
        <f t="shared" ref="Q255" si="1479">IF(Q256&gt;0,"НУ","")</f>
        <v/>
      </c>
      <c r="R255" s="101" t="str">
        <f t="shared" ref="R255" si="1480">IF(R256&gt;0,"НУ","")</f>
        <v/>
      </c>
      <c r="S255" s="101"/>
      <c r="T255" s="101"/>
      <c r="U255" s="101"/>
      <c r="V255" s="101"/>
      <c r="W255" s="101"/>
      <c r="X255" s="101"/>
      <c r="Y255" s="101"/>
      <c r="Z255" s="101"/>
      <c r="AA255" s="101"/>
      <c r="AB255" s="101"/>
      <c r="AC255" s="101"/>
      <c r="AD255" s="101"/>
      <c r="AE255" s="101"/>
      <c r="AF255" s="101"/>
      <c r="AG255" s="101"/>
      <c r="AH255" s="101" t="str">
        <f t="shared" si="1156"/>
        <v/>
      </c>
      <c r="AI255" s="101" t="str">
        <f t="shared" si="1156"/>
        <v/>
      </c>
      <c r="AJ255" s="130" t="str">
        <f t="shared" si="1156"/>
        <v/>
      </c>
      <c r="AK255" s="321"/>
      <c r="AL255" s="279"/>
      <c r="AM255" s="305"/>
      <c r="AN255" s="308"/>
      <c r="AO255" s="311"/>
      <c r="AP255" s="311"/>
      <c r="AQ255" s="311"/>
      <c r="AR255" s="241"/>
      <c r="AS255" s="241"/>
      <c r="AT255" s="241"/>
      <c r="AU255" s="241"/>
      <c r="AV255" s="241"/>
      <c r="AW255" s="241"/>
      <c r="AX255" s="241"/>
      <c r="AY255" s="316"/>
      <c r="AZ255" s="316"/>
      <c r="BA255" s="319"/>
    </row>
    <row r="256" spans="1:53" ht="13.5" customHeight="1" thickBot="1" x14ac:dyDescent="0.25">
      <c r="A256" s="294"/>
      <c r="B256" s="297"/>
      <c r="C256" s="300"/>
      <c r="D256" s="326"/>
      <c r="E256" s="147"/>
      <c r="F256" s="105"/>
      <c r="G256" s="106"/>
      <c r="H256" s="106"/>
      <c r="I256" s="106"/>
      <c r="J256" s="106"/>
      <c r="K256" s="106"/>
      <c r="L256" s="106"/>
      <c r="M256" s="106"/>
      <c r="N256" s="106"/>
      <c r="O256" s="106"/>
      <c r="P256" s="106"/>
      <c r="Q256" s="106"/>
      <c r="R256" s="106"/>
      <c r="S256" s="106"/>
      <c r="T256" s="106"/>
      <c r="U256" s="106"/>
      <c r="V256" s="106"/>
      <c r="W256" s="106"/>
      <c r="X256" s="106"/>
      <c r="Y256" s="106"/>
      <c r="Z256" s="106"/>
      <c r="AA256" s="106"/>
      <c r="AB256" s="106"/>
      <c r="AC256" s="106"/>
      <c r="AD256" s="106"/>
      <c r="AE256" s="106"/>
      <c r="AF256" s="106"/>
      <c r="AG256" s="106"/>
      <c r="AH256" s="106"/>
      <c r="AI256" s="106"/>
      <c r="AJ256" s="107"/>
      <c r="AK256" s="322"/>
      <c r="AL256" s="280"/>
      <c r="AM256" s="306"/>
      <c r="AN256" s="309"/>
      <c r="AO256" s="312"/>
      <c r="AP256" s="312"/>
      <c r="AQ256" s="312"/>
      <c r="AR256" s="242"/>
      <c r="AS256" s="242"/>
      <c r="AT256" s="242"/>
      <c r="AU256" s="242"/>
      <c r="AV256" s="242"/>
      <c r="AW256" s="242"/>
      <c r="AX256" s="242"/>
      <c r="AY256" s="317"/>
      <c r="AZ256" s="317"/>
      <c r="BA256" s="320"/>
    </row>
    <row r="257" spans="1:53" ht="12.75" customHeight="1" x14ac:dyDescent="0.2">
      <c r="A257" s="292">
        <v>63</v>
      </c>
      <c r="B257" s="295" t="str">
        <f>IFERROR(VLOOKUP($C257,Списки!$A$1:$C$4003,2,0),"")</f>
        <v/>
      </c>
      <c r="C257" s="323"/>
      <c r="D257" s="324" t="str">
        <f>IFERROR(VLOOKUP($C257,Списки!$A$1:$C$4003,3,0),"")</f>
        <v/>
      </c>
      <c r="E257" s="145"/>
      <c r="F257" s="92" t="str">
        <f>VLOOKUP(F$7,Графік!$M$5:$P$35,3,0)</f>
        <v>Р</v>
      </c>
      <c r="G257" s="124" t="str">
        <f>VLOOKUP(G$7,Графік!$M$5:$P$35,3,0)</f>
        <v>ВВ</v>
      </c>
      <c r="H257" s="124" t="str">
        <f>VLOOKUP(H$7,Графік!$M$5:$P$35,3,0)</f>
        <v>ВВ</v>
      </c>
      <c r="I257" s="124" t="str">
        <f>VLOOKUP(I$7,Графік!$M$5:$P$35,3,0)</f>
        <v>Р</v>
      </c>
      <c r="J257" s="124" t="str">
        <f>VLOOKUP(J$7,Графік!$M$5:$P$35,3,0)</f>
        <v>Р</v>
      </c>
      <c r="K257" s="124" t="str">
        <f>VLOOKUP(K$7,Графік!$M$5:$P$35,3,0)</f>
        <v>Р</v>
      </c>
      <c r="L257" s="124" t="str">
        <f>VLOOKUP(L$7,Графік!$M$5:$P$35,3,0)</f>
        <v>Р</v>
      </c>
      <c r="M257" s="124" t="str">
        <f>VLOOKUP(M$7,Графік!$M$5:$P$35,3,0)</f>
        <v>Р</v>
      </c>
      <c r="N257" s="124" t="str">
        <f>VLOOKUP(N$7,Графік!$M$5:$P$35,3,0)</f>
        <v>ВВ</v>
      </c>
      <c r="O257" s="124" t="str">
        <f>VLOOKUP(O$7,Графік!$M$5:$P$35,3,0)</f>
        <v>ВВ</v>
      </c>
      <c r="P257" s="124" t="str">
        <f>VLOOKUP(P$7,Графік!$M$5:$P$35,3,0)</f>
        <v>Р</v>
      </c>
      <c r="Q257" s="124" t="str">
        <f>VLOOKUP(Q$7,Графік!$M$5:$P$35,3,0)</f>
        <v>Р</v>
      </c>
      <c r="R257" s="124" t="str">
        <f>VLOOKUP(R$7,Графік!$M$5:$P$35,3,0)</f>
        <v>Р</v>
      </c>
      <c r="S257" s="124"/>
      <c r="T257" s="124"/>
      <c r="U257" s="124"/>
      <c r="V257" s="124"/>
      <c r="W257" s="124"/>
      <c r="X257" s="124"/>
      <c r="Y257" s="124"/>
      <c r="Z257" s="124"/>
      <c r="AA257" s="124"/>
      <c r="AB257" s="124"/>
      <c r="AC257" s="124"/>
      <c r="AD257" s="124"/>
      <c r="AE257" s="124"/>
      <c r="AF257" s="124"/>
      <c r="AG257" s="124"/>
      <c r="AH257" s="124"/>
      <c r="AI257" s="124"/>
      <c r="AJ257" s="125"/>
      <c r="AK257" s="321">
        <f ca="1">SUMIF($F257:$AJ260,"Р",$F258:$AJ258)</f>
        <v>72</v>
      </c>
      <c r="AL257" s="279">
        <f ca="1">SUMIF($F259:$AJ260,"НУ",$F260:$AJ260)</f>
        <v>0</v>
      </c>
      <c r="AM257" s="305">
        <f ca="1">SUMIF(F257:AJ260,"РВ",F258:AJ258)</f>
        <v>0</v>
      </c>
      <c r="AN257" s="308">
        <f ca="1">AK257+AL257+AM257</f>
        <v>72</v>
      </c>
      <c r="AO257" s="310">
        <f t="shared" ref="AO257" si="1481">COUNTIF($F257:$AJ260,"=Р")</f>
        <v>9</v>
      </c>
      <c r="AP257" s="311">
        <f>COUNTIF($F257:$AJ260,"=ВВ")</f>
        <v>4</v>
      </c>
      <c r="AQ257" s="311">
        <f>COUNTIF($F257:$AJ260,"=В")</f>
        <v>0</v>
      </c>
      <c r="AR257" s="241">
        <f>COUNTIF($F257:$AJ260,"=НА")</f>
        <v>0</v>
      </c>
      <c r="AS257" s="241">
        <f>COUNTIF(F257:AJ260,"=ТН")</f>
        <v>0</v>
      </c>
      <c r="AT257" s="241">
        <f>COUNTIF($F257:$AJ260,"=ВД")</f>
        <v>0</v>
      </c>
      <c r="AU257" s="241">
        <f>COUNTIF($F257:$AJ260,"=ВП")</f>
        <v>0</v>
      </c>
      <c r="AV257" s="241">
        <f>COUNTIF($F257:$AJ260,"=ДД")</f>
        <v>0</v>
      </c>
      <c r="AW257" s="241">
        <f>COUNTIF($F257:$AJ260,"=П")</f>
        <v>0</v>
      </c>
      <c r="AX257" s="241">
        <f>COUNTIF($F257:$AJ260,"=ПР")</f>
        <v>0</v>
      </c>
      <c r="AY257" s="316">
        <f>COUNTIF($F257:$AJ260,"=І")</f>
        <v>0</v>
      </c>
      <c r="AZ257" s="316">
        <f>COUNTIF($F257:$AJ260,"=НЗ")</f>
        <v>0</v>
      </c>
      <c r="BA257" s="318" t="str">
        <f>IF(C257&gt;1,Графік!$P$36,"")</f>
        <v/>
      </c>
    </row>
    <row r="258" spans="1:53" ht="12.75" customHeight="1" x14ac:dyDescent="0.2">
      <c r="A258" s="293"/>
      <c r="B258" s="296"/>
      <c r="C258" s="299"/>
      <c r="D258" s="325"/>
      <c r="E258" s="146"/>
      <c r="F258" s="96">
        <f t="shared" ref="F258" si="1482">IF(F257="Р",8,"")</f>
        <v>8</v>
      </c>
      <c r="G258" s="97" t="str">
        <f t="shared" ref="G258" si="1483">IF(G257="Р",8,"")</f>
        <v/>
      </c>
      <c r="H258" s="97" t="str">
        <f t="shared" ref="H258" si="1484">IF(H257="Р",8,"")</f>
        <v/>
      </c>
      <c r="I258" s="97">
        <f t="shared" ref="I258" si="1485">IF(I257="Р",8,"")</f>
        <v>8</v>
      </c>
      <c r="J258" s="97">
        <f t="shared" ref="J258" si="1486">IF(J257="Р",8,"")</f>
        <v>8</v>
      </c>
      <c r="K258" s="97">
        <f t="shared" ref="K258" si="1487">IF(K257="Р",8,"")</f>
        <v>8</v>
      </c>
      <c r="L258" s="97">
        <f t="shared" ref="L258" si="1488">IF(L257="Р",8,"")</f>
        <v>8</v>
      </c>
      <c r="M258" s="97">
        <f t="shared" ref="M258" si="1489">IF(M257="Р",8,"")</f>
        <v>8</v>
      </c>
      <c r="N258" s="97" t="str">
        <f t="shared" ref="N258" si="1490">IF(N257="Р",8,"")</f>
        <v/>
      </c>
      <c r="O258" s="97" t="str">
        <f t="shared" ref="O258" si="1491">IF(O257="Р",8,"")</f>
        <v/>
      </c>
      <c r="P258" s="97">
        <f t="shared" ref="P258" si="1492">IF(P257="Р",8,"")</f>
        <v>8</v>
      </c>
      <c r="Q258" s="97">
        <f t="shared" ref="Q258" si="1493">IF(Q257="Р",8,"")</f>
        <v>8</v>
      </c>
      <c r="R258" s="97">
        <f t="shared" ref="R258" si="1494">IF(R257="Р",8,"")</f>
        <v>8</v>
      </c>
      <c r="S258" s="97"/>
      <c r="T258" s="97"/>
      <c r="U258" s="97"/>
      <c r="V258" s="97"/>
      <c r="W258" s="97"/>
      <c r="X258" s="97"/>
      <c r="Y258" s="97"/>
      <c r="Z258" s="97"/>
      <c r="AA258" s="97"/>
      <c r="AB258" s="97"/>
      <c r="AC258" s="97"/>
      <c r="AD258" s="97"/>
      <c r="AE258" s="97"/>
      <c r="AF258" s="97"/>
      <c r="AG258" s="97"/>
      <c r="AH258" s="97"/>
      <c r="AI258" s="97"/>
      <c r="AJ258" s="98"/>
      <c r="AK258" s="321"/>
      <c r="AL258" s="279"/>
      <c r="AM258" s="305"/>
      <c r="AN258" s="308"/>
      <c r="AO258" s="311"/>
      <c r="AP258" s="311"/>
      <c r="AQ258" s="311"/>
      <c r="AR258" s="241"/>
      <c r="AS258" s="241"/>
      <c r="AT258" s="241"/>
      <c r="AU258" s="241"/>
      <c r="AV258" s="241"/>
      <c r="AW258" s="241"/>
      <c r="AX258" s="241"/>
      <c r="AY258" s="316"/>
      <c r="AZ258" s="316"/>
      <c r="BA258" s="319"/>
    </row>
    <row r="259" spans="1:53" ht="12.75" customHeight="1" x14ac:dyDescent="0.2">
      <c r="A259" s="293"/>
      <c r="B259" s="296"/>
      <c r="C259" s="299"/>
      <c r="D259" s="325"/>
      <c r="E259" s="146"/>
      <c r="F259" s="100" t="str">
        <f t="shared" ref="F259" si="1495">IF(F260&gt;0,"НУ","")</f>
        <v/>
      </c>
      <c r="G259" s="101" t="str">
        <f t="shared" ref="G259" si="1496">IF(G260&gt;0,"НУ","")</f>
        <v/>
      </c>
      <c r="H259" s="101" t="str">
        <f t="shared" ref="H259" si="1497">IF(H260&gt;0,"НУ","")</f>
        <v/>
      </c>
      <c r="I259" s="101" t="str">
        <f t="shared" ref="I259" si="1498">IF(I260&gt;0,"НУ","")</f>
        <v/>
      </c>
      <c r="J259" s="101" t="str">
        <f t="shared" ref="J259" si="1499">IF(J260&gt;0,"НУ","")</f>
        <v/>
      </c>
      <c r="K259" s="101" t="str">
        <f t="shared" ref="K259" si="1500">IF(K260&gt;0,"НУ","")</f>
        <v/>
      </c>
      <c r="L259" s="101" t="str">
        <f t="shared" ref="L259" si="1501">IF(L260&gt;0,"НУ","")</f>
        <v/>
      </c>
      <c r="M259" s="101" t="str">
        <f t="shared" ref="M259" si="1502">IF(M260&gt;0,"НУ","")</f>
        <v/>
      </c>
      <c r="N259" s="101" t="str">
        <f t="shared" ref="N259" si="1503">IF(N260&gt;0,"НУ","")</f>
        <v/>
      </c>
      <c r="O259" s="101" t="str">
        <f t="shared" ref="O259" si="1504">IF(O260&gt;0,"НУ","")</f>
        <v/>
      </c>
      <c r="P259" s="101" t="str">
        <f t="shared" ref="P259" si="1505">IF(P260&gt;0,"НУ","")</f>
        <v/>
      </c>
      <c r="Q259" s="101" t="str">
        <f t="shared" ref="Q259" si="1506">IF(Q260&gt;0,"НУ","")</f>
        <v/>
      </c>
      <c r="R259" s="101" t="str">
        <f t="shared" ref="R259" si="1507">IF(R260&gt;0,"НУ","")</f>
        <v/>
      </c>
      <c r="S259" s="101"/>
      <c r="T259" s="101"/>
      <c r="U259" s="101"/>
      <c r="V259" s="101"/>
      <c r="W259" s="101"/>
      <c r="X259" s="101"/>
      <c r="Y259" s="101"/>
      <c r="Z259" s="101"/>
      <c r="AA259" s="101"/>
      <c r="AB259" s="101"/>
      <c r="AC259" s="101"/>
      <c r="AD259" s="101"/>
      <c r="AE259" s="101"/>
      <c r="AF259" s="101"/>
      <c r="AG259" s="101"/>
      <c r="AH259" s="101" t="str">
        <f t="shared" si="1156"/>
        <v/>
      </c>
      <c r="AI259" s="101" t="str">
        <f t="shared" si="1156"/>
        <v/>
      </c>
      <c r="AJ259" s="130" t="str">
        <f t="shared" si="1156"/>
        <v/>
      </c>
      <c r="AK259" s="321"/>
      <c r="AL259" s="279"/>
      <c r="AM259" s="305"/>
      <c r="AN259" s="308"/>
      <c r="AO259" s="311"/>
      <c r="AP259" s="311"/>
      <c r="AQ259" s="311"/>
      <c r="AR259" s="241"/>
      <c r="AS259" s="241"/>
      <c r="AT259" s="241"/>
      <c r="AU259" s="241"/>
      <c r="AV259" s="241"/>
      <c r="AW259" s="241"/>
      <c r="AX259" s="241"/>
      <c r="AY259" s="316"/>
      <c r="AZ259" s="316"/>
      <c r="BA259" s="319"/>
    </row>
    <row r="260" spans="1:53" ht="13.5" customHeight="1" thickBot="1" x14ac:dyDescent="0.25">
      <c r="A260" s="294"/>
      <c r="B260" s="297"/>
      <c r="C260" s="300"/>
      <c r="D260" s="326"/>
      <c r="E260" s="147"/>
      <c r="F260" s="105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U260" s="106"/>
      <c r="V260" s="106"/>
      <c r="W260" s="106"/>
      <c r="X260" s="106"/>
      <c r="Y260" s="106"/>
      <c r="Z260" s="106"/>
      <c r="AA260" s="106"/>
      <c r="AB260" s="106"/>
      <c r="AC260" s="106"/>
      <c r="AD260" s="106"/>
      <c r="AE260" s="106"/>
      <c r="AF260" s="106"/>
      <c r="AG260" s="106"/>
      <c r="AH260" s="106"/>
      <c r="AI260" s="106"/>
      <c r="AJ260" s="107"/>
      <c r="AK260" s="322"/>
      <c r="AL260" s="280"/>
      <c r="AM260" s="306"/>
      <c r="AN260" s="309"/>
      <c r="AO260" s="312"/>
      <c r="AP260" s="312"/>
      <c r="AQ260" s="312"/>
      <c r="AR260" s="242"/>
      <c r="AS260" s="242"/>
      <c r="AT260" s="242"/>
      <c r="AU260" s="242"/>
      <c r="AV260" s="242"/>
      <c r="AW260" s="242"/>
      <c r="AX260" s="242"/>
      <c r="AY260" s="317"/>
      <c r="AZ260" s="317"/>
      <c r="BA260" s="320"/>
    </row>
    <row r="261" spans="1:53" ht="12.75" customHeight="1" x14ac:dyDescent="0.2">
      <c r="A261" s="292">
        <v>64</v>
      </c>
      <c r="B261" s="295" t="str">
        <f>IFERROR(VLOOKUP($C261,Списки!$A$1:$C$4003,2,0),"")</f>
        <v/>
      </c>
      <c r="C261" s="323"/>
      <c r="D261" s="324" t="str">
        <f>IFERROR(VLOOKUP($C261,Списки!$A$1:$C$4003,3,0),"")</f>
        <v/>
      </c>
      <c r="E261" s="145"/>
      <c r="F261" s="92" t="str">
        <f>VLOOKUP(F$7,Графік!$M$5:$P$35,3,0)</f>
        <v>Р</v>
      </c>
      <c r="G261" s="124" t="str">
        <f>VLOOKUP(G$7,Графік!$M$5:$P$35,3,0)</f>
        <v>ВВ</v>
      </c>
      <c r="H261" s="124" t="str">
        <f>VLOOKUP(H$7,Графік!$M$5:$P$35,3,0)</f>
        <v>ВВ</v>
      </c>
      <c r="I261" s="124" t="str">
        <f>VLOOKUP(I$7,Графік!$M$5:$P$35,3,0)</f>
        <v>Р</v>
      </c>
      <c r="J261" s="124" t="str">
        <f>VLOOKUP(J$7,Графік!$M$5:$P$35,3,0)</f>
        <v>Р</v>
      </c>
      <c r="K261" s="124" t="str">
        <f>VLOOKUP(K$7,Графік!$M$5:$P$35,3,0)</f>
        <v>Р</v>
      </c>
      <c r="L261" s="124" t="str">
        <f>VLOOKUP(L$7,Графік!$M$5:$P$35,3,0)</f>
        <v>Р</v>
      </c>
      <c r="M261" s="124" t="str">
        <f>VLOOKUP(M$7,Графік!$M$5:$P$35,3,0)</f>
        <v>Р</v>
      </c>
      <c r="N261" s="124" t="str">
        <f>VLOOKUP(N$7,Графік!$M$5:$P$35,3,0)</f>
        <v>ВВ</v>
      </c>
      <c r="O261" s="124" t="str">
        <f>VLOOKUP(O$7,Графік!$M$5:$P$35,3,0)</f>
        <v>ВВ</v>
      </c>
      <c r="P261" s="124" t="str">
        <f>VLOOKUP(P$7,Графік!$M$5:$P$35,3,0)</f>
        <v>Р</v>
      </c>
      <c r="Q261" s="124" t="str">
        <f>VLOOKUP(Q$7,Графік!$M$5:$P$35,3,0)</f>
        <v>Р</v>
      </c>
      <c r="R261" s="124" t="str">
        <f>VLOOKUP(R$7,Графік!$M$5:$P$35,3,0)</f>
        <v>Р</v>
      </c>
      <c r="S261" s="124"/>
      <c r="T261" s="124"/>
      <c r="U261" s="124"/>
      <c r="V261" s="124"/>
      <c r="W261" s="124"/>
      <c r="X261" s="124"/>
      <c r="Y261" s="124"/>
      <c r="Z261" s="124"/>
      <c r="AA261" s="124"/>
      <c r="AB261" s="124"/>
      <c r="AC261" s="124"/>
      <c r="AD261" s="124"/>
      <c r="AE261" s="124"/>
      <c r="AF261" s="124"/>
      <c r="AG261" s="124"/>
      <c r="AH261" s="124"/>
      <c r="AI261" s="124"/>
      <c r="AJ261" s="125"/>
      <c r="AK261" s="321">
        <f ca="1">SUMIF($F261:$AJ264,"Р",$F262:$AJ262)</f>
        <v>72</v>
      </c>
      <c r="AL261" s="279">
        <f ca="1">SUMIF($F263:$AJ264,"НУ",$F264:$AJ264)</f>
        <v>0</v>
      </c>
      <c r="AM261" s="305">
        <f ca="1">SUMIF(F261:AJ264,"РВ",F262:AJ262)</f>
        <v>0</v>
      </c>
      <c r="AN261" s="308">
        <f ca="1">AK261+AL261+AM261</f>
        <v>72</v>
      </c>
      <c r="AO261" s="310">
        <f t="shared" ref="AO261" si="1508">COUNTIF($F261:$AJ264,"=Р")</f>
        <v>9</v>
      </c>
      <c r="AP261" s="311">
        <f>COUNTIF($F261:$AJ264,"=ВВ")</f>
        <v>4</v>
      </c>
      <c r="AQ261" s="311">
        <f>COUNTIF($F261:$AJ264,"=В")</f>
        <v>0</v>
      </c>
      <c r="AR261" s="241">
        <f>COUNTIF($F261:$AJ264,"=НА")</f>
        <v>0</v>
      </c>
      <c r="AS261" s="241">
        <f>COUNTIF(F261:AJ264,"=ТН")</f>
        <v>0</v>
      </c>
      <c r="AT261" s="241">
        <f>COUNTIF($F261:$AJ264,"=ВД")</f>
        <v>0</v>
      </c>
      <c r="AU261" s="241">
        <f>COUNTIF($F261:$AJ264,"=ВП")</f>
        <v>0</v>
      </c>
      <c r="AV261" s="241">
        <f>COUNTIF($F261:$AJ264,"=ДД")</f>
        <v>0</v>
      </c>
      <c r="AW261" s="241">
        <f>COUNTIF($F261:$AJ264,"=П")</f>
        <v>0</v>
      </c>
      <c r="AX261" s="241">
        <f>COUNTIF($F261:$AJ264,"=ПР")</f>
        <v>0</v>
      </c>
      <c r="AY261" s="316">
        <f>COUNTIF($F261:$AJ264,"=І")</f>
        <v>0</v>
      </c>
      <c r="AZ261" s="316">
        <f>COUNTIF($F261:$AJ264,"=НЗ")</f>
        <v>0</v>
      </c>
      <c r="BA261" s="318" t="str">
        <f>IF(C261&gt;1,Графік!$P$36,"")</f>
        <v/>
      </c>
    </row>
    <row r="262" spans="1:53" ht="12.75" customHeight="1" x14ac:dyDescent="0.2">
      <c r="A262" s="293"/>
      <c r="B262" s="296"/>
      <c r="C262" s="299"/>
      <c r="D262" s="325"/>
      <c r="E262" s="146"/>
      <c r="F262" s="96">
        <f t="shared" ref="F262" si="1509">IF(F261="Р",8,"")</f>
        <v>8</v>
      </c>
      <c r="G262" s="97" t="str">
        <f t="shared" ref="G262" si="1510">IF(G261="Р",8,"")</f>
        <v/>
      </c>
      <c r="H262" s="97" t="str">
        <f t="shared" ref="H262" si="1511">IF(H261="Р",8,"")</f>
        <v/>
      </c>
      <c r="I262" s="97">
        <f t="shared" ref="I262" si="1512">IF(I261="Р",8,"")</f>
        <v>8</v>
      </c>
      <c r="J262" s="97">
        <f t="shared" ref="J262" si="1513">IF(J261="Р",8,"")</f>
        <v>8</v>
      </c>
      <c r="K262" s="97">
        <f t="shared" ref="K262" si="1514">IF(K261="Р",8,"")</f>
        <v>8</v>
      </c>
      <c r="L262" s="97">
        <f t="shared" ref="L262" si="1515">IF(L261="Р",8,"")</f>
        <v>8</v>
      </c>
      <c r="M262" s="97">
        <f t="shared" ref="M262" si="1516">IF(M261="Р",8,"")</f>
        <v>8</v>
      </c>
      <c r="N262" s="97" t="str">
        <f t="shared" ref="N262" si="1517">IF(N261="Р",8,"")</f>
        <v/>
      </c>
      <c r="O262" s="97" t="str">
        <f t="shared" ref="O262" si="1518">IF(O261="Р",8,"")</f>
        <v/>
      </c>
      <c r="P262" s="97">
        <f t="shared" ref="P262" si="1519">IF(P261="Р",8,"")</f>
        <v>8</v>
      </c>
      <c r="Q262" s="97">
        <f t="shared" ref="Q262" si="1520">IF(Q261="Р",8,"")</f>
        <v>8</v>
      </c>
      <c r="R262" s="97">
        <f t="shared" ref="R262" si="1521">IF(R261="Р",8,"")</f>
        <v>8</v>
      </c>
      <c r="S262" s="97"/>
      <c r="T262" s="97"/>
      <c r="U262" s="97"/>
      <c r="V262" s="97"/>
      <c r="W262" s="97"/>
      <c r="X262" s="97"/>
      <c r="Y262" s="97"/>
      <c r="Z262" s="97"/>
      <c r="AA262" s="97"/>
      <c r="AB262" s="97"/>
      <c r="AC262" s="97"/>
      <c r="AD262" s="97"/>
      <c r="AE262" s="97"/>
      <c r="AF262" s="97"/>
      <c r="AG262" s="97"/>
      <c r="AH262" s="97"/>
      <c r="AI262" s="97"/>
      <c r="AJ262" s="98"/>
      <c r="AK262" s="321"/>
      <c r="AL262" s="279"/>
      <c r="AM262" s="305"/>
      <c r="AN262" s="308"/>
      <c r="AO262" s="311"/>
      <c r="AP262" s="311"/>
      <c r="AQ262" s="311"/>
      <c r="AR262" s="241"/>
      <c r="AS262" s="241"/>
      <c r="AT262" s="241"/>
      <c r="AU262" s="241"/>
      <c r="AV262" s="241"/>
      <c r="AW262" s="241"/>
      <c r="AX262" s="241"/>
      <c r="AY262" s="316"/>
      <c r="AZ262" s="316"/>
      <c r="BA262" s="319"/>
    </row>
    <row r="263" spans="1:53" ht="12.75" customHeight="1" x14ac:dyDescent="0.2">
      <c r="A263" s="293"/>
      <c r="B263" s="296"/>
      <c r="C263" s="299"/>
      <c r="D263" s="325"/>
      <c r="E263" s="146"/>
      <c r="F263" s="100" t="str">
        <f t="shared" ref="F263" si="1522">IF(F264&gt;0,"НУ","")</f>
        <v/>
      </c>
      <c r="G263" s="101" t="str">
        <f t="shared" ref="G263" si="1523">IF(G264&gt;0,"НУ","")</f>
        <v/>
      </c>
      <c r="H263" s="101" t="str">
        <f t="shared" ref="H263" si="1524">IF(H264&gt;0,"НУ","")</f>
        <v/>
      </c>
      <c r="I263" s="101" t="str">
        <f t="shared" ref="I263" si="1525">IF(I264&gt;0,"НУ","")</f>
        <v/>
      </c>
      <c r="J263" s="101" t="str">
        <f t="shared" ref="J263" si="1526">IF(J264&gt;0,"НУ","")</f>
        <v/>
      </c>
      <c r="K263" s="101" t="str">
        <f t="shared" ref="K263" si="1527">IF(K264&gt;0,"НУ","")</f>
        <v/>
      </c>
      <c r="L263" s="101" t="str">
        <f t="shared" ref="L263" si="1528">IF(L264&gt;0,"НУ","")</f>
        <v/>
      </c>
      <c r="M263" s="101" t="str">
        <f t="shared" ref="M263" si="1529">IF(M264&gt;0,"НУ","")</f>
        <v/>
      </c>
      <c r="N263" s="101" t="str">
        <f t="shared" ref="N263" si="1530">IF(N264&gt;0,"НУ","")</f>
        <v/>
      </c>
      <c r="O263" s="101" t="str">
        <f t="shared" ref="O263" si="1531">IF(O264&gt;0,"НУ","")</f>
        <v/>
      </c>
      <c r="P263" s="101" t="str">
        <f t="shared" ref="P263" si="1532">IF(P264&gt;0,"НУ","")</f>
        <v/>
      </c>
      <c r="Q263" s="101" t="str">
        <f t="shared" ref="Q263" si="1533">IF(Q264&gt;0,"НУ","")</f>
        <v/>
      </c>
      <c r="R263" s="101" t="str">
        <f t="shared" ref="R263" si="1534">IF(R264&gt;0,"НУ","")</f>
        <v/>
      </c>
      <c r="S263" s="101"/>
      <c r="T263" s="101"/>
      <c r="U263" s="101"/>
      <c r="V263" s="101"/>
      <c r="W263" s="101"/>
      <c r="X263" s="101"/>
      <c r="Y263" s="101"/>
      <c r="Z263" s="101"/>
      <c r="AA263" s="101"/>
      <c r="AB263" s="101"/>
      <c r="AC263" s="101"/>
      <c r="AD263" s="101"/>
      <c r="AE263" s="101"/>
      <c r="AF263" s="101"/>
      <c r="AG263" s="101"/>
      <c r="AH263" s="101" t="str">
        <f t="shared" si="1156"/>
        <v/>
      </c>
      <c r="AI263" s="101" t="str">
        <f t="shared" si="1156"/>
        <v/>
      </c>
      <c r="AJ263" s="130" t="str">
        <f t="shared" si="1156"/>
        <v/>
      </c>
      <c r="AK263" s="321"/>
      <c r="AL263" s="279"/>
      <c r="AM263" s="305"/>
      <c r="AN263" s="308"/>
      <c r="AO263" s="311"/>
      <c r="AP263" s="311"/>
      <c r="AQ263" s="311"/>
      <c r="AR263" s="241"/>
      <c r="AS263" s="241"/>
      <c r="AT263" s="241"/>
      <c r="AU263" s="241"/>
      <c r="AV263" s="241"/>
      <c r="AW263" s="241"/>
      <c r="AX263" s="241"/>
      <c r="AY263" s="316"/>
      <c r="AZ263" s="316"/>
      <c r="BA263" s="319"/>
    </row>
    <row r="264" spans="1:53" ht="13.5" customHeight="1" thickBot="1" x14ac:dyDescent="0.25">
      <c r="A264" s="294"/>
      <c r="B264" s="297"/>
      <c r="C264" s="300"/>
      <c r="D264" s="326"/>
      <c r="E264" s="147"/>
      <c r="F264" s="105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06"/>
      <c r="U264" s="106"/>
      <c r="V264" s="106"/>
      <c r="W264" s="106"/>
      <c r="X264" s="106"/>
      <c r="Y264" s="106"/>
      <c r="Z264" s="106"/>
      <c r="AA264" s="106"/>
      <c r="AB264" s="106"/>
      <c r="AC264" s="106"/>
      <c r="AD264" s="106"/>
      <c r="AE264" s="106"/>
      <c r="AF264" s="106"/>
      <c r="AG264" s="106"/>
      <c r="AH264" s="106"/>
      <c r="AI264" s="106"/>
      <c r="AJ264" s="107"/>
      <c r="AK264" s="322"/>
      <c r="AL264" s="280"/>
      <c r="AM264" s="306"/>
      <c r="AN264" s="309"/>
      <c r="AO264" s="312"/>
      <c r="AP264" s="312"/>
      <c r="AQ264" s="312"/>
      <c r="AR264" s="242"/>
      <c r="AS264" s="242"/>
      <c r="AT264" s="242"/>
      <c r="AU264" s="242"/>
      <c r="AV264" s="242"/>
      <c r="AW264" s="242"/>
      <c r="AX264" s="242"/>
      <c r="AY264" s="317"/>
      <c r="AZ264" s="317"/>
      <c r="BA264" s="320"/>
    </row>
    <row r="265" spans="1:53" ht="12.75" customHeight="1" x14ac:dyDescent="0.2">
      <c r="A265" s="292">
        <v>65</v>
      </c>
      <c r="B265" s="295" t="str">
        <f>IFERROR(VLOOKUP($C265,Списки!$A$1:$C$4003,2,0),"")</f>
        <v/>
      </c>
      <c r="C265" s="323"/>
      <c r="D265" s="324" t="str">
        <f>IFERROR(VLOOKUP($C265,Списки!$A$1:$C$4003,3,0),"")</f>
        <v/>
      </c>
      <c r="E265" s="145"/>
      <c r="F265" s="92" t="str">
        <f>VLOOKUP(F$7,Графік!$M$5:$P$35,3,0)</f>
        <v>Р</v>
      </c>
      <c r="G265" s="124" t="str">
        <f>VLOOKUP(G$7,Графік!$M$5:$P$35,3,0)</f>
        <v>ВВ</v>
      </c>
      <c r="H265" s="124" t="str">
        <f>VLOOKUP(H$7,Графік!$M$5:$P$35,3,0)</f>
        <v>ВВ</v>
      </c>
      <c r="I265" s="124" t="str">
        <f>VLOOKUP(I$7,Графік!$M$5:$P$35,3,0)</f>
        <v>Р</v>
      </c>
      <c r="J265" s="124" t="str">
        <f>VLOOKUP(J$7,Графік!$M$5:$P$35,3,0)</f>
        <v>Р</v>
      </c>
      <c r="K265" s="124" t="str">
        <f>VLOOKUP(K$7,Графік!$M$5:$P$35,3,0)</f>
        <v>Р</v>
      </c>
      <c r="L265" s="124" t="str">
        <f>VLOOKUP(L$7,Графік!$M$5:$P$35,3,0)</f>
        <v>Р</v>
      </c>
      <c r="M265" s="124" t="str">
        <f>VLOOKUP(M$7,Графік!$M$5:$P$35,3,0)</f>
        <v>Р</v>
      </c>
      <c r="N265" s="124" t="str">
        <f>VLOOKUP(N$7,Графік!$M$5:$P$35,3,0)</f>
        <v>ВВ</v>
      </c>
      <c r="O265" s="124" t="str">
        <f>VLOOKUP(O$7,Графік!$M$5:$P$35,3,0)</f>
        <v>ВВ</v>
      </c>
      <c r="P265" s="124" t="str">
        <f>VLOOKUP(P$7,Графік!$M$5:$P$35,3,0)</f>
        <v>Р</v>
      </c>
      <c r="Q265" s="124" t="str">
        <f>VLOOKUP(Q$7,Графік!$M$5:$P$35,3,0)</f>
        <v>Р</v>
      </c>
      <c r="R265" s="124" t="str">
        <f>VLOOKUP(R$7,Графік!$M$5:$P$35,3,0)</f>
        <v>Р</v>
      </c>
      <c r="S265" s="124"/>
      <c r="T265" s="124"/>
      <c r="U265" s="124"/>
      <c r="V265" s="124"/>
      <c r="W265" s="124"/>
      <c r="X265" s="124"/>
      <c r="Y265" s="124"/>
      <c r="Z265" s="124"/>
      <c r="AA265" s="124"/>
      <c r="AB265" s="124"/>
      <c r="AC265" s="124"/>
      <c r="AD265" s="124"/>
      <c r="AE265" s="124"/>
      <c r="AF265" s="124"/>
      <c r="AG265" s="124"/>
      <c r="AH265" s="124"/>
      <c r="AI265" s="124"/>
      <c r="AJ265" s="125"/>
      <c r="AK265" s="321">
        <f ca="1">SUMIF($F265:$AJ268,"Р",$F266:$AJ266)</f>
        <v>72</v>
      </c>
      <c r="AL265" s="279">
        <f ca="1">SUMIF($F267:$AJ268,"НУ",$F268:$AJ268)</f>
        <v>0</v>
      </c>
      <c r="AM265" s="305">
        <f ca="1">SUMIF(F265:AJ268,"РВ",F266:AJ266)</f>
        <v>0</v>
      </c>
      <c r="AN265" s="308">
        <f ca="1">AK265+AL265+AM265</f>
        <v>72</v>
      </c>
      <c r="AO265" s="310">
        <f t="shared" ref="AO265" si="1535">COUNTIF($F265:$AJ268,"=Р")</f>
        <v>9</v>
      </c>
      <c r="AP265" s="311">
        <f>COUNTIF($F265:$AJ268,"=ВВ")</f>
        <v>4</v>
      </c>
      <c r="AQ265" s="311">
        <f>COUNTIF($F265:$AJ268,"=В")</f>
        <v>0</v>
      </c>
      <c r="AR265" s="241">
        <f>COUNTIF($F265:$AJ268,"=НА")</f>
        <v>0</v>
      </c>
      <c r="AS265" s="241">
        <f>COUNTIF(F265:AJ268,"=ТН")</f>
        <v>0</v>
      </c>
      <c r="AT265" s="241">
        <f>COUNTIF($F265:$AJ268,"=ВД")</f>
        <v>0</v>
      </c>
      <c r="AU265" s="241">
        <f>COUNTIF($F265:$AJ268,"=ВП")</f>
        <v>0</v>
      </c>
      <c r="AV265" s="241">
        <f>COUNTIF($F265:$AJ268,"=ДД")</f>
        <v>0</v>
      </c>
      <c r="AW265" s="241">
        <f>COUNTIF($F265:$AJ268,"=П")</f>
        <v>0</v>
      </c>
      <c r="AX265" s="241">
        <f>COUNTIF($F265:$AJ268,"=ПР")</f>
        <v>0</v>
      </c>
      <c r="AY265" s="316">
        <f>COUNTIF($F265:$AJ268,"=І")</f>
        <v>0</v>
      </c>
      <c r="AZ265" s="316">
        <f>COUNTIF($F265:$AJ268,"=НЗ")</f>
        <v>0</v>
      </c>
      <c r="BA265" s="318" t="str">
        <f>IF(C265&gt;1,Графік!$P$36,"")</f>
        <v/>
      </c>
    </row>
    <row r="266" spans="1:53" ht="12.75" customHeight="1" x14ac:dyDescent="0.2">
      <c r="A266" s="293"/>
      <c r="B266" s="296"/>
      <c r="C266" s="299"/>
      <c r="D266" s="325"/>
      <c r="E266" s="146"/>
      <c r="F266" s="96">
        <f t="shared" ref="F266" si="1536">IF(F265="Р",8,"")</f>
        <v>8</v>
      </c>
      <c r="G266" s="97" t="str">
        <f t="shared" ref="G266" si="1537">IF(G265="Р",8,"")</f>
        <v/>
      </c>
      <c r="H266" s="97" t="str">
        <f t="shared" ref="H266" si="1538">IF(H265="Р",8,"")</f>
        <v/>
      </c>
      <c r="I266" s="97">
        <f t="shared" ref="I266" si="1539">IF(I265="Р",8,"")</f>
        <v>8</v>
      </c>
      <c r="J266" s="97">
        <f t="shared" ref="J266" si="1540">IF(J265="Р",8,"")</f>
        <v>8</v>
      </c>
      <c r="K266" s="97">
        <f t="shared" ref="K266" si="1541">IF(K265="Р",8,"")</f>
        <v>8</v>
      </c>
      <c r="L266" s="97">
        <f t="shared" ref="L266" si="1542">IF(L265="Р",8,"")</f>
        <v>8</v>
      </c>
      <c r="M266" s="97">
        <f t="shared" ref="M266" si="1543">IF(M265="Р",8,"")</f>
        <v>8</v>
      </c>
      <c r="N266" s="97" t="str">
        <f t="shared" ref="N266" si="1544">IF(N265="Р",8,"")</f>
        <v/>
      </c>
      <c r="O266" s="97" t="str">
        <f t="shared" ref="O266" si="1545">IF(O265="Р",8,"")</f>
        <v/>
      </c>
      <c r="P266" s="97">
        <f t="shared" ref="P266" si="1546">IF(P265="Р",8,"")</f>
        <v>8</v>
      </c>
      <c r="Q266" s="97">
        <f t="shared" ref="Q266" si="1547">IF(Q265="Р",8,"")</f>
        <v>8</v>
      </c>
      <c r="R266" s="97">
        <f t="shared" ref="R266" si="1548">IF(R265="Р",8,"")</f>
        <v>8</v>
      </c>
      <c r="S266" s="97"/>
      <c r="T266" s="97"/>
      <c r="U266" s="97"/>
      <c r="V266" s="97"/>
      <c r="W266" s="97"/>
      <c r="X266" s="97"/>
      <c r="Y266" s="97"/>
      <c r="Z266" s="97"/>
      <c r="AA266" s="97"/>
      <c r="AB266" s="97"/>
      <c r="AC266" s="97"/>
      <c r="AD266" s="97"/>
      <c r="AE266" s="97"/>
      <c r="AF266" s="97"/>
      <c r="AG266" s="97"/>
      <c r="AH266" s="97"/>
      <c r="AI266" s="97"/>
      <c r="AJ266" s="98"/>
      <c r="AK266" s="321"/>
      <c r="AL266" s="279"/>
      <c r="AM266" s="305"/>
      <c r="AN266" s="308"/>
      <c r="AO266" s="311"/>
      <c r="AP266" s="311"/>
      <c r="AQ266" s="311"/>
      <c r="AR266" s="241"/>
      <c r="AS266" s="241"/>
      <c r="AT266" s="241"/>
      <c r="AU266" s="241"/>
      <c r="AV266" s="241"/>
      <c r="AW266" s="241"/>
      <c r="AX266" s="241"/>
      <c r="AY266" s="316"/>
      <c r="AZ266" s="316"/>
      <c r="BA266" s="319"/>
    </row>
    <row r="267" spans="1:53" ht="12.75" customHeight="1" x14ac:dyDescent="0.2">
      <c r="A267" s="293"/>
      <c r="B267" s="296"/>
      <c r="C267" s="299"/>
      <c r="D267" s="325"/>
      <c r="E267" s="146"/>
      <c r="F267" s="100" t="str">
        <f t="shared" ref="F267" si="1549">IF(F268&gt;0,"НУ","")</f>
        <v/>
      </c>
      <c r="G267" s="101" t="str">
        <f t="shared" ref="G267" si="1550">IF(G268&gt;0,"НУ","")</f>
        <v/>
      </c>
      <c r="H267" s="101" t="str">
        <f t="shared" ref="H267" si="1551">IF(H268&gt;0,"НУ","")</f>
        <v/>
      </c>
      <c r="I267" s="101" t="str">
        <f t="shared" ref="I267" si="1552">IF(I268&gt;0,"НУ","")</f>
        <v/>
      </c>
      <c r="J267" s="101" t="str">
        <f t="shared" ref="J267" si="1553">IF(J268&gt;0,"НУ","")</f>
        <v/>
      </c>
      <c r="K267" s="101" t="str">
        <f t="shared" ref="K267" si="1554">IF(K268&gt;0,"НУ","")</f>
        <v/>
      </c>
      <c r="L267" s="101" t="str">
        <f t="shared" ref="L267" si="1555">IF(L268&gt;0,"НУ","")</f>
        <v/>
      </c>
      <c r="M267" s="101" t="str">
        <f t="shared" ref="M267" si="1556">IF(M268&gt;0,"НУ","")</f>
        <v/>
      </c>
      <c r="N267" s="101" t="str">
        <f t="shared" ref="N267" si="1557">IF(N268&gt;0,"НУ","")</f>
        <v/>
      </c>
      <c r="O267" s="101" t="str">
        <f t="shared" ref="O267" si="1558">IF(O268&gt;0,"НУ","")</f>
        <v/>
      </c>
      <c r="P267" s="101" t="str">
        <f t="shared" ref="P267" si="1559">IF(P268&gt;0,"НУ","")</f>
        <v/>
      </c>
      <c r="Q267" s="101" t="str">
        <f t="shared" ref="Q267" si="1560">IF(Q268&gt;0,"НУ","")</f>
        <v/>
      </c>
      <c r="R267" s="101" t="str">
        <f t="shared" ref="R267" si="1561">IF(R268&gt;0,"НУ","")</f>
        <v/>
      </c>
      <c r="S267" s="101"/>
      <c r="T267" s="101"/>
      <c r="U267" s="101"/>
      <c r="V267" s="101"/>
      <c r="W267" s="101"/>
      <c r="X267" s="101"/>
      <c r="Y267" s="101"/>
      <c r="Z267" s="101"/>
      <c r="AA267" s="101"/>
      <c r="AB267" s="101"/>
      <c r="AC267" s="101"/>
      <c r="AD267" s="101"/>
      <c r="AE267" s="101"/>
      <c r="AF267" s="101"/>
      <c r="AG267" s="101"/>
      <c r="AH267" s="101" t="str">
        <f t="shared" si="1156"/>
        <v/>
      </c>
      <c r="AI267" s="101" t="str">
        <f t="shared" si="1156"/>
        <v/>
      </c>
      <c r="AJ267" s="130" t="str">
        <f t="shared" si="1156"/>
        <v/>
      </c>
      <c r="AK267" s="321"/>
      <c r="AL267" s="279"/>
      <c r="AM267" s="305"/>
      <c r="AN267" s="308"/>
      <c r="AO267" s="311"/>
      <c r="AP267" s="311"/>
      <c r="AQ267" s="311"/>
      <c r="AR267" s="241"/>
      <c r="AS267" s="241"/>
      <c r="AT267" s="241"/>
      <c r="AU267" s="241"/>
      <c r="AV267" s="241"/>
      <c r="AW267" s="241"/>
      <c r="AX267" s="241"/>
      <c r="AY267" s="316"/>
      <c r="AZ267" s="316"/>
      <c r="BA267" s="319"/>
    </row>
    <row r="268" spans="1:53" ht="13.5" customHeight="1" thickBot="1" x14ac:dyDescent="0.25">
      <c r="A268" s="294"/>
      <c r="B268" s="297"/>
      <c r="C268" s="300"/>
      <c r="D268" s="326"/>
      <c r="E268" s="147"/>
      <c r="F268" s="105"/>
      <c r="G268" s="106"/>
      <c r="H268" s="106"/>
      <c r="I268" s="106"/>
      <c r="J268" s="106"/>
      <c r="K268" s="106"/>
      <c r="L268" s="106"/>
      <c r="M268" s="106"/>
      <c r="N268" s="106"/>
      <c r="O268" s="106"/>
      <c r="P268" s="106"/>
      <c r="Q268" s="106"/>
      <c r="R268" s="106"/>
      <c r="S268" s="106"/>
      <c r="T268" s="106"/>
      <c r="U268" s="106"/>
      <c r="V268" s="106"/>
      <c r="W268" s="106"/>
      <c r="X268" s="106"/>
      <c r="Y268" s="106"/>
      <c r="Z268" s="106"/>
      <c r="AA268" s="106"/>
      <c r="AB268" s="106"/>
      <c r="AC268" s="106"/>
      <c r="AD268" s="106"/>
      <c r="AE268" s="106"/>
      <c r="AF268" s="106"/>
      <c r="AG268" s="106"/>
      <c r="AH268" s="106"/>
      <c r="AI268" s="106"/>
      <c r="AJ268" s="107"/>
      <c r="AK268" s="322"/>
      <c r="AL268" s="280"/>
      <c r="AM268" s="306"/>
      <c r="AN268" s="309"/>
      <c r="AO268" s="312"/>
      <c r="AP268" s="312"/>
      <c r="AQ268" s="312"/>
      <c r="AR268" s="242"/>
      <c r="AS268" s="242"/>
      <c r="AT268" s="242"/>
      <c r="AU268" s="242"/>
      <c r="AV268" s="242"/>
      <c r="AW268" s="242"/>
      <c r="AX268" s="242"/>
      <c r="AY268" s="317"/>
      <c r="AZ268" s="317"/>
      <c r="BA268" s="320"/>
    </row>
    <row r="269" spans="1:53" ht="12.75" customHeight="1" x14ac:dyDescent="0.2">
      <c r="A269" s="292">
        <v>66</v>
      </c>
      <c r="B269" s="295" t="str">
        <f>IFERROR(VLOOKUP($C269,Списки!$A$1:$C$4003,2,0),"")</f>
        <v/>
      </c>
      <c r="C269" s="323"/>
      <c r="D269" s="324" t="str">
        <f>IFERROR(VLOOKUP($C269,Списки!$A$1:$C$4003,3,0),"")</f>
        <v/>
      </c>
      <c r="E269" s="145"/>
      <c r="F269" s="92" t="str">
        <f>VLOOKUP(F$7,Графік!$M$5:$P$35,3,0)</f>
        <v>Р</v>
      </c>
      <c r="G269" s="124" t="str">
        <f>VLOOKUP(G$7,Графік!$M$5:$P$35,3,0)</f>
        <v>ВВ</v>
      </c>
      <c r="H269" s="124" t="str">
        <f>VLOOKUP(H$7,Графік!$M$5:$P$35,3,0)</f>
        <v>ВВ</v>
      </c>
      <c r="I269" s="124" t="str">
        <f>VLOOKUP(I$7,Графік!$M$5:$P$35,3,0)</f>
        <v>Р</v>
      </c>
      <c r="J269" s="124" t="str">
        <f>VLOOKUP(J$7,Графік!$M$5:$P$35,3,0)</f>
        <v>Р</v>
      </c>
      <c r="K269" s="124" t="str">
        <f>VLOOKUP(K$7,Графік!$M$5:$P$35,3,0)</f>
        <v>Р</v>
      </c>
      <c r="L269" s="124" t="str">
        <f>VLOOKUP(L$7,Графік!$M$5:$P$35,3,0)</f>
        <v>Р</v>
      </c>
      <c r="M269" s="124" t="str">
        <f>VLOOKUP(M$7,Графік!$M$5:$P$35,3,0)</f>
        <v>Р</v>
      </c>
      <c r="N269" s="124" t="str">
        <f>VLOOKUP(N$7,Графік!$M$5:$P$35,3,0)</f>
        <v>ВВ</v>
      </c>
      <c r="O269" s="124" t="str">
        <f>VLOOKUP(O$7,Графік!$M$5:$P$35,3,0)</f>
        <v>ВВ</v>
      </c>
      <c r="P269" s="124" t="str">
        <f>VLOOKUP(P$7,Графік!$M$5:$P$35,3,0)</f>
        <v>Р</v>
      </c>
      <c r="Q269" s="124" t="str">
        <f>VLOOKUP(Q$7,Графік!$M$5:$P$35,3,0)</f>
        <v>Р</v>
      </c>
      <c r="R269" s="124" t="str">
        <f>VLOOKUP(R$7,Графік!$M$5:$P$35,3,0)</f>
        <v>Р</v>
      </c>
      <c r="S269" s="124"/>
      <c r="T269" s="124"/>
      <c r="U269" s="124"/>
      <c r="V269" s="124"/>
      <c r="W269" s="124"/>
      <c r="X269" s="124"/>
      <c r="Y269" s="124"/>
      <c r="Z269" s="124"/>
      <c r="AA269" s="124"/>
      <c r="AB269" s="124"/>
      <c r="AC269" s="124"/>
      <c r="AD269" s="124"/>
      <c r="AE269" s="124"/>
      <c r="AF269" s="124"/>
      <c r="AG269" s="124"/>
      <c r="AH269" s="124"/>
      <c r="AI269" s="124"/>
      <c r="AJ269" s="125"/>
      <c r="AK269" s="321">
        <f ca="1">SUMIF($F269:$AJ272,"Р",$F270:$AJ270)</f>
        <v>72</v>
      </c>
      <c r="AL269" s="279">
        <f ca="1">SUMIF($F271:$AJ272,"НУ",$F272:$AJ272)</f>
        <v>0</v>
      </c>
      <c r="AM269" s="305">
        <f ca="1">SUMIF(F269:AJ272,"РВ",F270:AJ270)</f>
        <v>0</v>
      </c>
      <c r="AN269" s="308">
        <f ca="1">AK269+AL269+AM269</f>
        <v>72</v>
      </c>
      <c r="AO269" s="310">
        <f t="shared" ref="AO269" si="1562">COUNTIF($F269:$AJ272,"=Р")</f>
        <v>9</v>
      </c>
      <c r="AP269" s="311">
        <f>COUNTIF($F269:$AJ272,"=ВВ")</f>
        <v>4</v>
      </c>
      <c r="AQ269" s="311">
        <f>COUNTIF($F269:$AJ272,"=В")</f>
        <v>0</v>
      </c>
      <c r="AR269" s="241">
        <f>COUNTIF($F269:$AJ272,"=НА")</f>
        <v>0</v>
      </c>
      <c r="AS269" s="241">
        <f>COUNTIF(F269:AJ272,"=ТН")</f>
        <v>0</v>
      </c>
      <c r="AT269" s="241">
        <f>COUNTIF($F269:$AJ272,"=ВД")</f>
        <v>0</v>
      </c>
      <c r="AU269" s="241">
        <f>COUNTIF($F269:$AJ272,"=ВП")</f>
        <v>0</v>
      </c>
      <c r="AV269" s="241">
        <f>COUNTIF($F269:$AJ272,"=ДД")</f>
        <v>0</v>
      </c>
      <c r="AW269" s="241">
        <f>COUNTIF($F269:$AJ272,"=П")</f>
        <v>0</v>
      </c>
      <c r="AX269" s="241">
        <f>COUNTIF($F269:$AJ272,"=ПР")</f>
        <v>0</v>
      </c>
      <c r="AY269" s="316">
        <f>COUNTIF($F269:$AJ272,"=І")</f>
        <v>0</v>
      </c>
      <c r="AZ269" s="316">
        <f>COUNTIF($F269:$AJ272,"=НЗ")</f>
        <v>0</v>
      </c>
      <c r="BA269" s="318" t="str">
        <f>IF(C269&gt;1,Графік!$P$36,"")</f>
        <v/>
      </c>
    </row>
    <row r="270" spans="1:53" ht="12.75" customHeight="1" x14ac:dyDescent="0.2">
      <c r="A270" s="293"/>
      <c r="B270" s="296"/>
      <c r="C270" s="299"/>
      <c r="D270" s="325"/>
      <c r="E270" s="146"/>
      <c r="F270" s="96">
        <f t="shared" ref="F270" si="1563">IF(F269="Р",8,"")</f>
        <v>8</v>
      </c>
      <c r="G270" s="97" t="str">
        <f t="shared" ref="G270" si="1564">IF(G269="Р",8,"")</f>
        <v/>
      </c>
      <c r="H270" s="97" t="str">
        <f t="shared" ref="H270" si="1565">IF(H269="Р",8,"")</f>
        <v/>
      </c>
      <c r="I270" s="97">
        <f t="shared" ref="I270" si="1566">IF(I269="Р",8,"")</f>
        <v>8</v>
      </c>
      <c r="J270" s="97">
        <f t="shared" ref="J270" si="1567">IF(J269="Р",8,"")</f>
        <v>8</v>
      </c>
      <c r="K270" s="97">
        <f t="shared" ref="K270" si="1568">IF(K269="Р",8,"")</f>
        <v>8</v>
      </c>
      <c r="L270" s="97">
        <f t="shared" ref="L270" si="1569">IF(L269="Р",8,"")</f>
        <v>8</v>
      </c>
      <c r="M270" s="97">
        <f t="shared" ref="M270" si="1570">IF(M269="Р",8,"")</f>
        <v>8</v>
      </c>
      <c r="N270" s="97" t="str">
        <f t="shared" ref="N270" si="1571">IF(N269="Р",8,"")</f>
        <v/>
      </c>
      <c r="O270" s="97" t="str">
        <f t="shared" ref="O270" si="1572">IF(O269="Р",8,"")</f>
        <v/>
      </c>
      <c r="P270" s="97">
        <f t="shared" ref="P270" si="1573">IF(P269="Р",8,"")</f>
        <v>8</v>
      </c>
      <c r="Q270" s="97">
        <f t="shared" ref="Q270" si="1574">IF(Q269="Р",8,"")</f>
        <v>8</v>
      </c>
      <c r="R270" s="97">
        <f t="shared" ref="R270" si="1575">IF(R269="Р",8,"")</f>
        <v>8</v>
      </c>
      <c r="S270" s="97"/>
      <c r="T270" s="97"/>
      <c r="U270" s="97"/>
      <c r="V270" s="97"/>
      <c r="W270" s="97"/>
      <c r="X270" s="97"/>
      <c r="Y270" s="97"/>
      <c r="Z270" s="97"/>
      <c r="AA270" s="97"/>
      <c r="AB270" s="97"/>
      <c r="AC270" s="97"/>
      <c r="AD270" s="97"/>
      <c r="AE270" s="97"/>
      <c r="AF270" s="97"/>
      <c r="AG270" s="97"/>
      <c r="AH270" s="97"/>
      <c r="AI270" s="97"/>
      <c r="AJ270" s="98"/>
      <c r="AK270" s="321"/>
      <c r="AL270" s="279"/>
      <c r="AM270" s="305"/>
      <c r="AN270" s="308"/>
      <c r="AO270" s="311"/>
      <c r="AP270" s="311"/>
      <c r="AQ270" s="311"/>
      <c r="AR270" s="241"/>
      <c r="AS270" s="241"/>
      <c r="AT270" s="241"/>
      <c r="AU270" s="241"/>
      <c r="AV270" s="241"/>
      <c r="AW270" s="241"/>
      <c r="AX270" s="241"/>
      <c r="AY270" s="316"/>
      <c r="AZ270" s="316"/>
      <c r="BA270" s="319"/>
    </row>
    <row r="271" spans="1:53" ht="12.75" customHeight="1" x14ac:dyDescent="0.2">
      <c r="A271" s="293"/>
      <c r="B271" s="296"/>
      <c r="C271" s="299"/>
      <c r="D271" s="325"/>
      <c r="E271" s="146"/>
      <c r="F271" s="100" t="str">
        <f t="shared" ref="F271" si="1576">IF(F272&gt;0,"НУ","")</f>
        <v/>
      </c>
      <c r="G271" s="101" t="str">
        <f t="shared" ref="G271" si="1577">IF(G272&gt;0,"НУ","")</f>
        <v/>
      </c>
      <c r="H271" s="101" t="str">
        <f t="shared" ref="H271" si="1578">IF(H272&gt;0,"НУ","")</f>
        <v/>
      </c>
      <c r="I271" s="101" t="str">
        <f t="shared" ref="I271" si="1579">IF(I272&gt;0,"НУ","")</f>
        <v/>
      </c>
      <c r="J271" s="101" t="str">
        <f t="shared" ref="J271" si="1580">IF(J272&gt;0,"НУ","")</f>
        <v/>
      </c>
      <c r="K271" s="101" t="str">
        <f t="shared" ref="K271" si="1581">IF(K272&gt;0,"НУ","")</f>
        <v/>
      </c>
      <c r="L271" s="101" t="str">
        <f t="shared" ref="L271" si="1582">IF(L272&gt;0,"НУ","")</f>
        <v/>
      </c>
      <c r="M271" s="101" t="str">
        <f t="shared" ref="M271" si="1583">IF(M272&gt;0,"НУ","")</f>
        <v/>
      </c>
      <c r="N271" s="101" t="str">
        <f t="shared" ref="N271" si="1584">IF(N272&gt;0,"НУ","")</f>
        <v/>
      </c>
      <c r="O271" s="101" t="str">
        <f t="shared" ref="O271" si="1585">IF(O272&gt;0,"НУ","")</f>
        <v/>
      </c>
      <c r="P271" s="101" t="str">
        <f t="shared" ref="P271" si="1586">IF(P272&gt;0,"НУ","")</f>
        <v/>
      </c>
      <c r="Q271" s="101" t="str">
        <f t="shared" ref="Q271" si="1587">IF(Q272&gt;0,"НУ","")</f>
        <v/>
      </c>
      <c r="R271" s="101" t="str">
        <f t="shared" ref="R271" si="1588">IF(R272&gt;0,"НУ","")</f>
        <v/>
      </c>
      <c r="S271" s="101"/>
      <c r="T271" s="101"/>
      <c r="U271" s="101"/>
      <c r="V271" s="101"/>
      <c r="W271" s="101"/>
      <c r="X271" s="101"/>
      <c r="Y271" s="101"/>
      <c r="Z271" s="101"/>
      <c r="AA271" s="101"/>
      <c r="AB271" s="101"/>
      <c r="AC271" s="101"/>
      <c r="AD271" s="101"/>
      <c r="AE271" s="101"/>
      <c r="AF271" s="101"/>
      <c r="AG271" s="101"/>
      <c r="AH271" s="101" t="str">
        <f t="shared" ref="AH271:AJ331" si="1589">IF(AH272&gt;0,"НУ","")</f>
        <v/>
      </c>
      <c r="AI271" s="101" t="str">
        <f t="shared" si="1589"/>
        <v/>
      </c>
      <c r="AJ271" s="130" t="str">
        <f t="shared" si="1589"/>
        <v/>
      </c>
      <c r="AK271" s="321"/>
      <c r="AL271" s="279"/>
      <c r="AM271" s="305"/>
      <c r="AN271" s="308"/>
      <c r="AO271" s="311"/>
      <c r="AP271" s="311"/>
      <c r="AQ271" s="311"/>
      <c r="AR271" s="241"/>
      <c r="AS271" s="241"/>
      <c r="AT271" s="241"/>
      <c r="AU271" s="241"/>
      <c r="AV271" s="241"/>
      <c r="AW271" s="241"/>
      <c r="AX271" s="241"/>
      <c r="AY271" s="316"/>
      <c r="AZ271" s="316"/>
      <c r="BA271" s="319"/>
    </row>
    <row r="272" spans="1:53" ht="13.5" customHeight="1" thickBot="1" x14ac:dyDescent="0.25">
      <c r="A272" s="294"/>
      <c r="B272" s="297"/>
      <c r="C272" s="300"/>
      <c r="D272" s="326"/>
      <c r="E272" s="147"/>
      <c r="F272" s="105"/>
      <c r="G272" s="106"/>
      <c r="H272" s="106"/>
      <c r="I272" s="106"/>
      <c r="J272" s="106"/>
      <c r="K272" s="106"/>
      <c r="L272" s="106"/>
      <c r="M272" s="106"/>
      <c r="N272" s="106"/>
      <c r="O272" s="106"/>
      <c r="P272" s="106"/>
      <c r="Q272" s="106"/>
      <c r="R272" s="106"/>
      <c r="S272" s="106"/>
      <c r="T272" s="106"/>
      <c r="U272" s="106"/>
      <c r="V272" s="106"/>
      <c r="W272" s="106"/>
      <c r="X272" s="106"/>
      <c r="Y272" s="106"/>
      <c r="Z272" s="106"/>
      <c r="AA272" s="106"/>
      <c r="AB272" s="106"/>
      <c r="AC272" s="106"/>
      <c r="AD272" s="106"/>
      <c r="AE272" s="106"/>
      <c r="AF272" s="106"/>
      <c r="AG272" s="106"/>
      <c r="AH272" s="106"/>
      <c r="AI272" s="106"/>
      <c r="AJ272" s="107"/>
      <c r="AK272" s="322"/>
      <c r="AL272" s="280"/>
      <c r="AM272" s="306"/>
      <c r="AN272" s="309"/>
      <c r="AO272" s="312"/>
      <c r="AP272" s="312"/>
      <c r="AQ272" s="312"/>
      <c r="AR272" s="242"/>
      <c r="AS272" s="242"/>
      <c r="AT272" s="242"/>
      <c r="AU272" s="242"/>
      <c r="AV272" s="242"/>
      <c r="AW272" s="242"/>
      <c r="AX272" s="242"/>
      <c r="AY272" s="317"/>
      <c r="AZ272" s="317"/>
      <c r="BA272" s="320"/>
    </row>
    <row r="273" spans="1:53" ht="12.75" customHeight="1" x14ac:dyDescent="0.2">
      <c r="A273" s="292">
        <v>67</v>
      </c>
      <c r="B273" s="295" t="str">
        <f>IFERROR(VLOOKUP($C273,Списки!$A$1:$C$4003,2,0),"")</f>
        <v/>
      </c>
      <c r="C273" s="323"/>
      <c r="D273" s="324" t="str">
        <f>IFERROR(VLOOKUP($C273,Списки!$A$1:$C$4003,3,0),"")</f>
        <v/>
      </c>
      <c r="E273" s="145"/>
      <c r="F273" s="92" t="str">
        <f>VLOOKUP(F$7,Графік!$M$5:$P$35,3,0)</f>
        <v>Р</v>
      </c>
      <c r="G273" s="124" t="str">
        <f>VLOOKUP(G$7,Графік!$M$5:$P$35,3,0)</f>
        <v>ВВ</v>
      </c>
      <c r="H273" s="124" t="str">
        <f>VLOOKUP(H$7,Графік!$M$5:$P$35,3,0)</f>
        <v>ВВ</v>
      </c>
      <c r="I273" s="124" t="str">
        <f>VLOOKUP(I$7,Графік!$M$5:$P$35,3,0)</f>
        <v>Р</v>
      </c>
      <c r="J273" s="124" t="str">
        <f>VLOOKUP(J$7,Графік!$M$5:$P$35,3,0)</f>
        <v>Р</v>
      </c>
      <c r="K273" s="124" t="str">
        <f>VLOOKUP(K$7,Графік!$M$5:$P$35,3,0)</f>
        <v>Р</v>
      </c>
      <c r="L273" s="124" t="str">
        <f>VLOOKUP(L$7,Графік!$M$5:$P$35,3,0)</f>
        <v>Р</v>
      </c>
      <c r="M273" s="124" t="str">
        <f>VLOOKUP(M$7,Графік!$M$5:$P$35,3,0)</f>
        <v>Р</v>
      </c>
      <c r="N273" s="124" t="str">
        <f>VLOOKUP(N$7,Графік!$M$5:$P$35,3,0)</f>
        <v>ВВ</v>
      </c>
      <c r="O273" s="124" t="str">
        <f>VLOOKUP(O$7,Графік!$M$5:$P$35,3,0)</f>
        <v>ВВ</v>
      </c>
      <c r="P273" s="124" t="str">
        <f>VLOOKUP(P$7,Графік!$M$5:$P$35,3,0)</f>
        <v>Р</v>
      </c>
      <c r="Q273" s="124" t="str">
        <f>VLOOKUP(Q$7,Графік!$M$5:$P$35,3,0)</f>
        <v>Р</v>
      </c>
      <c r="R273" s="124" t="str">
        <f>VLOOKUP(R$7,Графік!$M$5:$P$35,3,0)</f>
        <v>Р</v>
      </c>
      <c r="S273" s="124"/>
      <c r="T273" s="124"/>
      <c r="U273" s="124"/>
      <c r="V273" s="124"/>
      <c r="W273" s="124"/>
      <c r="X273" s="124"/>
      <c r="Y273" s="124"/>
      <c r="Z273" s="124"/>
      <c r="AA273" s="124"/>
      <c r="AB273" s="124"/>
      <c r="AC273" s="124"/>
      <c r="AD273" s="124"/>
      <c r="AE273" s="124"/>
      <c r="AF273" s="124"/>
      <c r="AG273" s="124"/>
      <c r="AH273" s="124"/>
      <c r="AI273" s="124"/>
      <c r="AJ273" s="125"/>
      <c r="AK273" s="321">
        <f ca="1">SUMIF($F273:$AJ276,"Р",$F274:$AJ274)</f>
        <v>72</v>
      </c>
      <c r="AL273" s="279">
        <f ca="1">SUMIF($F275:$AJ276,"НУ",$F276:$AJ276)</f>
        <v>0</v>
      </c>
      <c r="AM273" s="305">
        <f ca="1">SUMIF(F273:AJ276,"РВ",F274:AJ274)</f>
        <v>0</v>
      </c>
      <c r="AN273" s="308">
        <f ca="1">AK273+AL273+AM273</f>
        <v>72</v>
      </c>
      <c r="AO273" s="310">
        <f t="shared" ref="AO273" si="1590">COUNTIF($F273:$AJ276,"=Р")</f>
        <v>9</v>
      </c>
      <c r="AP273" s="311">
        <f>COUNTIF($F273:$AJ276,"=ВВ")</f>
        <v>4</v>
      </c>
      <c r="AQ273" s="311">
        <f>COUNTIF($F273:$AJ276,"=В")</f>
        <v>0</v>
      </c>
      <c r="AR273" s="241">
        <f>COUNTIF($F273:$AJ276,"=НА")</f>
        <v>0</v>
      </c>
      <c r="AS273" s="241">
        <f>COUNTIF(F273:AJ276,"=ТН")</f>
        <v>0</v>
      </c>
      <c r="AT273" s="241">
        <f>COUNTIF($F273:$AJ276,"=ВД")</f>
        <v>0</v>
      </c>
      <c r="AU273" s="241">
        <f>COUNTIF($F273:$AJ276,"=ВП")</f>
        <v>0</v>
      </c>
      <c r="AV273" s="241">
        <f>COUNTIF($F273:$AJ276,"=ДД")</f>
        <v>0</v>
      </c>
      <c r="AW273" s="241">
        <f>COUNTIF($F273:$AJ276,"=П")</f>
        <v>0</v>
      </c>
      <c r="AX273" s="241">
        <f>COUNTIF($F273:$AJ276,"=ПР")</f>
        <v>0</v>
      </c>
      <c r="AY273" s="316">
        <f>COUNTIF($F273:$AJ276,"=І")</f>
        <v>0</v>
      </c>
      <c r="AZ273" s="316">
        <f>COUNTIF($F273:$AJ276,"=НЗ")</f>
        <v>0</v>
      </c>
      <c r="BA273" s="318" t="str">
        <f>IF(C273&gt;1,Графік!$P$36,"")</f>
        <v/>
      </c>
    </row>
    <row r="274" spans="1:53" ht="12.75" customHeight="1" x14ac:dyDescent="0.2">
      <c r="A274" s="293"/>
      <c r="B274" s="296"/>
      <c r="C274" s="299"/>
      <c r="D274" s="325"/>
      <c r="E274" s="146"/>
      <c r="F274" s="96">
        <f t="shared" ref="F274" si="1591">IF(F273="Р",8,"")</f>
        <v>8</v>
      </c>
      <c r="G274" s="97" t="str">
        <f t="shared" ref="G274" si="1592">IF(G273="Р",8,"")</f>
        <v/>
      </c>
      <c r="H274" s="97" t="str">
        <f t="shared" ref="H274" si="1593">IF(H273="Р",8,"")</f>
        <v/>
      </c>
      <c r="I274" s="97">
        <f t="shared" ref="I274" si="1594">IF(I273="Р",8,"")</f>
        <v>8</v>
      </c>
      <c r="J274" s="97">
        <f t="shared" ref="J274" si="1595">IF(J273="Р",8,"")</f>
        <v>8</v>
      </c>
      <c r="K274" s="97">
        <f t="shared" ref="K274" si="1596">IF(K273="Р",8,"")</f>
        <v>8</v>
      </c>
      <c r="L274" s="97">
        <f t="shared" ref="L274" si="1597">IF(L273="Р",8,"")</f>
        <v>8</v>
      </c>
      <c r="M274" s="97">
        <f t="shared" ref="M274" si="1598">IF(M273="Р",8,"")</f>
        <v>8</v>
      </c>
      <c r="N274" s="97" t="str">
        <f t="shared" ref="N274" si="1599">IF(N273="Р",8,"")</f>
        <v/>
      </c>
      <c r="O274" s="97" t="str">
        <f t="shared" ref="O274" si="1600">IF(O273="Р",8,"")</f>
        <v/>
      </c>
      <c r="P274" s="97">
        <f t="shared" ref="P274" si="1601">IF(P273="Р",8,"")</f>
        <v>8</v>
      </c>
      <c r="Q274" s="97">
        <f t="shared" ref="Q274" si="1602">IF(Q273="Р",8,"")</f>
        <v>8</v>
      </c>
      <c r="R274" s="97">
        <f t="shared" ref="R274" si="1603">IF(R273="Р",8,"")</f>
        <v>8</v>
      </c>
      <c r="S274" s="97"/>
      <c r="T274" s="97"/>
      <c r="U274" s="97"/>
      <c r="V274" s="97"/>
      <c r="W274" s="97"/>
      <c r="X274" s="97"/>
      <c r="Y274" s="97"/>
      <c r="Z274" s="97"/>
      <c r="AA274" s="97"/>
      <c r="AB274" s="97"/>
      <c r="AC274" s="97"/>
      <c r="AD274" s="97"/>
      <c r="AE274" s="97"/>
      <c r="AF274" s="97"/>
      <c r="AG274" s="97"/>
      <c r="AH274" s="97"/>
      <c r="AI274" s="97"/>
      <c r="AJ274" s="98"/>
      <c r="AK274" s="321"/>
      <c r="AL274" s="279"/>
      <c r="AM274" s="305"/>
      <c r="AN274" s="308"/>
      <c r="AO274" s="311"/>
      <c r="AP274" s="311"/>
      <c r="AQ274" s="311"/>
      <c r="AR274" s="241"/>
      <c r="AS274" s="241"/>
      <c r="AT274" s="241"/>
      <c r="AU274" s="241"/>
      <c r="AV274" s="241"/>
      <c r="AW274" s="241"/>
      <c r="AX274" s="241"/>
      <c r="AY274" s="316"/>
      <c r="AZ274" s="316"/>
      <c r="BA274" s="319"/>
    </row>
    <row r="275" spans="1:53" ht="12.75" customHeight="1" x14ac:dyDescent="0.2">
      <c r="A275" s="293"/>
      <c r="B275" s="296"/>
      <c r="C275" s="299"/>
      <c r="D275" s="325"/>
      <c r="E275" s="146"/>
      <c r="F275" s="100" t="str">
        <f t="shared" ref="F275" si="1604">IF(F276&gt;0,"НУ","")</f>
        <v/>
      </c>
      <c r="G275" s="101" t="str">
        <f t="shared" ref="G275" si="1605">IF(G276&gt;0,"НУ","")</f>
        <v/>
      </c>
      <c r="H275" s="101" t="str">
        <f t="shared" ref="H275" si="1606">IF(H276&gt;0,"НУ","")</f>
        <v/>
      </c>
      <c r="I275" s="101" t="str">
        <f t="shared" ref="I275" si="1607">IF(I276&gt;0,"НУ","")</f>
        <v/>
      </c>
      <c r="J275" s="101" t="str">
        <f t="shared" ref="J275" si="1608">IF(J276&gt;0,"НУ","")</f>
        <v/>
      </c>
      <c r="K275" s="101" t="str">
        <f t="shared" ref="K275" si="1609">IF(K276&gt;0,"НУ","")</f>
        <v/>
      </c>
      <c r="L275" s="101" t="str">
        <f t="shared" ref="L275" si="1610">IF(L276&gt;0,"НУ","")</f>
        <v/>
      </c>
      <c r="M275" s="101" t="str">
        <f t="shared" ref="M275" si="1611">IF(M276&gt;0,"НУ","")</f>
        <v/>
      </c>
      <c r="N275" s="101" t="str">
        <f t="shared" ref="N275" si="1612">IF(N276&gt;0,"НУ","")</f>
        <v/>
      </c>
      <c r="O275" s="101" t="str">
        <f t="shared" ref="O275" si="1613">IF(O276&gt;0,"НУ","")</f>
        <v/>
      </c>
      <c r="P275" s="101" t="str">
        <f t="shared" ref="P275" si="1614">IF(P276&gt;0,"НУ","")</f>
        <v/>
      </c>
      <c r="Q275" s="101" t="str">
        <f t="shared" ref="Q275" si="1615">IF(Q276&gt;0,"НУ","")</f>
        <v/>
      </c>
      <c r="R275" s="101" t="str">
        <f t="shared" ref="R275" si="1616">IF(R276&gt;0,"НУ","")</f>
        <v/>
      </c>
      <c r="S275" s="101"/>
      <c r="T275" s="101"/>
      <c r="U275" s="101"/>
      <c r="V275" s="101"/>
      <c r="W275" s="101"/>
      <c r="X275" s="101"/>
      <c r="Y275" s="101"/>
      <c r="Z275" s="101"/>
      <c r="AA275" s="101"/>
      <c r="AB275" s="101"/>
      <c r="AC275" s="101"/>
      <c r="AD275" s="101"/>
      <c r="AE275" s="101"/>
      <c r="AF275" s="101"/>
      <c r="AG275" s="101"/>
      <c r="AH275" s="101" t="str">
        <f t="shared" si="1589"/>
        <v/>
      </c>
      <c r="AI275" s="101" t="str">
        <f t="shared" si="1589"/>
        <v/>
      </c>
      <c r="AJ275" s="130" t="str">
        <f t="shared" si="1589"/>
        <v/>
      </c>
      <c r="AK275" s="321"/>
      <c r="AL275" s="279"/>
      <c r="AM275" s="305"/>
      <c r="AN275" s="308"/>
      <c r="AO275" s="311"/>
      <c r="AP275" s="311"/>
      <c r="AQ275" s="311"/>
      <c r="AR275" s="241"/>
      <c r="AS275" s="241"/>
      <c r="AT275" s="241"/>
      <c r="AU275" s="241"/>
      <c r="AV275" s="241"/>
      <c r="AW275" s="241"/>
      <c r="AX275" s="241"/>
      <c r="AY275" s="316"/>
      <c r="AZ275" s="316"/>
      <c r="BA275" s="319"/>
    </row>
    <row r="276" spans="1:53" ht="13.5" customHeight="1" thickBot="1" x14ac:dyDescent="0.25">
      <c r="A276" s="294"/>
      <c r="B276" s="297"/>
      <c r="C276" s="300"/>
      <c r="D276" s="326"/>
      <c r="E276" s="147"/>
      <c r="F276" s="105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06"/>
      <c r="S276" s="106"/>
      <c r="T276" s="106"/>
      <c r="U276" s="106"/>
      <c r="V276" s="106"/>
      <c r="W276" s="106"/>
      <c r="X276" s="106"/>
      <c r="Y276" s="106"/>
      <c r="Z276" s="106"/>
      <c r="AA276" s="106"/>
      <c r="AB276" s="106"/>
      <c r="AC276" s="106"/>
      <c r="AD276" s="106"/>
      <c r="AE276" s="106"/>
      <c r="AF276" s="106"/>
      <c r="AG276" s="106"/>
      <c r="AH276" s="106"/>
      <c r="AI276" s="106"/>
      <c r="AJ276" s="107"/>
      <c r="AK276" s="322"/>
      <c r="AL276" s="280"/>
      <c r="AM276" s="306"/>
      <c r="AN276" s="309"/>
      <c r="AO276" s="312"/>
      <c r="AP276" s="312"/>
      <c r="AQ276" s="312"/>
      <c r="AR276" s="242"/>
      <c r="AS276" s="242"/>
      <c r="AT276" s="242"/>
      <c r="AU276" s="242"/>
      <c r="AV276" s="242"/>
      <c r="AW276" s="242"/>
      <c r="AX276" s="242"/>
      <c r="AY276" s="317"/>
      <c r="AZ276" s="317"/>
      <c r="BA276" s="320"/>
    </row>
    <row r="277" spans="1:53" ht="12.75" customHeight="1" x14ac:dyDescent="0.2">
      <c r="A277" s="292">
        <v>68</v>
      </c>
      <c r="B277" s="295" t="str">
        <f>IFERROR(VLOOKUP($C277,Списки!$A$1:$C$4003,2,0),"")</f>
        <v/>
      </c>
      <c r="C277" s="323"/>
      <c r="D277" s="324" t="str">
        <f>IFERROR(VLOOKUP($C277,Списки!$A$1:$C$4003,3,0),"")</f>
        <v/>
      </c>
      <c r="E277" s="145"/>
      <c r="F277" s="92" t="str">
        <f>VLOOKUP(F$7,Графік!$M$5:$P$35,3,0)</f>
        <v>Р</v>
      </c>
      <c r="G277" s="124" t="str">
        <f>VLOOKUP(G$7,Графік!$M$5:$P$35,3,0)</f>
        <v>ВВ</v>
      </c>
      <c r="H277" s="124" t="str">
        <f>VLOOKUP(H$7,Графік!$M$5:$P$35,3,0)</f>
        <v>ВВ</v>
      </c>
      <c r="I277" s="124" t="str">
        <f>VLOOKUP(I$7,Графік!$M$5:$P$35,3,0)</f>
        <v>Р</v>
      </c>
      <c r="J277" s="124" t="str">
        <f>VLOOKUP(J$7,Графік!$M$5:$P$35,3,0)</f>
        <v>Р</v>
      </c>
      <c r="K277" s="124" t="str">
        <f>VLOOKUP(K$7,Графік!$M$5:$P$35,3,0)</f>
        <v>Р</v>
      </c>
      <c r="L277" s="124" t="str">
        <f>VLOOKUP(L$7,Графік!$M$5:$P$35,3,0)</f>
        <v>Р</v>
      </c>
      <c r="M277" s="124" t="str">
        <f>VLOOKUP(M$7,Графік!$M$5:$P$35,3,0)</f>
        <v>Р</v>
      </c>
      <c r="N277" s="124" t="str">
        <f>VLOOKUP(N$7,Графік!$M$5:$P$35,3,0)</f>
        <v>ВВ</v>
      </c>
      <c r="O277" s="124" t="str">
        <f>VLOOKUP(O$7,Графік!$M$5:$P$35,3,0)</f>
        <v>ВВ</v>
      </c>
      <c r="P277" s="124" t="str">
        <f>VLOOKUP(P$7,Графік!$M$5:$P$35,3,0)</f>
        <v>Р</v>
      </c>
      <c r="Q277" s="124" t="str">
        <f>VLOOKUP(Q$7,Графік!$M$5:$P$35,3,0)</f>
        <v>Р</v>
      </c>
      <c r="R277" s="124" t="str">
        <f>VLOOKUP(R$7,Графік!$M$5:$P$35,3,0)</f>
        <v>Р</v>
      </c>
      <c r="S277" s="124"/>
      <c r="T277" s="124"/>
      <c r="U277" s="124"/>
      <c r="V277" s="124"/>
      <c r="W277" s="124"/>
      <c r="X277" s="124"/>
      <c r="Y277" s="124"/>
      <c r="Z277" s="124"/>
      <c r="AA277" s="124"/>
      <c r="AB277" s="124"/>
      <c r="AC277" s="124"/>
      <c r="AD277" s="124"/>
      <c r="AE277" s="124"/>
      <c r="AF277" s="124"/>
      <c r="AG277" s="124"/>
      <c r="AH277" s="124"/>
      <c r="AI277" s="124"/>
      <c r="AJ277" s="125"/>
      <c r="AK277" s="321">
        <f ca="1">SUMIF($F277:$AJ280,"Р",$F278:$AJ278)</f>
        <v>72</v>
      </c>
      <c r="AL277" s="279">
        <f ca="1">SUMIF($F279:$AJ280,"НУ",$F280:$AJ280)</f>
        <v>0</v>
      </c>
      <c r="AM277" s="305">
        <f ca="1">SUMIF(F277:AJ280,"РВ",F278:AJ278)</f>
        <v>0</v>
      </c>
      <c r="AN277" s="308">
        <f ca="1">AK277+AL277+AM277</f>
        <v>72</v>
      </c>
      <c r="AO277" s="310">
        <f t="shared" ref="AO277" si="1617">COUNTIF($F277:$AJ280,"=Р")</f>
        <v>9</v>
      </c>
      <c r="AP277" s="311">
        <f>COUNTIF($F277:$AJ280,"=ВВ")</f>
        <v>4</v>
      </c>
      <c r="AQ277" s="311">
        <f>COUNTIF($F277:$AJ280,"=В")</f>
        <v>0</v>
      </c>
      <c r="AR277" s="241">
        <f>COUNTIF($F277:$AJ280,"=НА")</f>
        <v>0</v>
      </c>
      <c r="AS277" s="241">
        <f>COUNTIF(F277:AJ280,"=ТН")</f>
        <v>0</v>
      </c>
      <c r="AT277" s="241">
        <f>COUNTIF($F277:$AJ280,"=ВД")</f>
        <v>0</v>
      </c>
      <c r="AU277" s="241">
        <f>COUNTIF($F277:$AJ280,"=ВП")</f>
        <v>0</v>
      </c>
      <c r="AV277" s="241">
        <f>COUNTIF($F277:$AJ280,"=ДД")</f>
        <v>0</v>
      </c>
      <c r="AW277" s="241">
        <f>COUNTIF($F277:$AJ280,"=П")</f>
        <v>0</v>
      </c>
      <c r="AX277" s="241">
        <f>COUNTIF($F277:$AJ280,"=ПР")</f>
        <v>0</v>
      </c>
      <c r="AY277" s="316">
        <f>COUNTIF($F277:$AJ280,"=І")</f>
        <v>0</v>
      </c>
      <c r="AZ277" s="316">
        <f>COUNTIF($F277:$AJ280,"=НЗ")</f>
        <v>0</v>
      </c>
      <c r="BA277" s="318" t="str">
        <f>IF(C277&gt;1,Графік!$P$36,"")</f>
        <v/>
      </c>
    </row>
    <row r="278" spans="1:53" ht="12.75" customHeight="1" x14ac:dyDescent="0.2">
      <c r="A278" s="293"/>
      <c r="B278" s="296"/>
      <c r="C278" s="299"/>
      <c r="D278" s="325"/>
      <c r="E278" s="146"/>
      <c r="F278" s="96">
        <f t="shared" ref="F278" si="1618">IF(F277="Р",8,"")</f>
        <v>8</v>
      </c>
      <c r="G278" s="97" t="str">
        <f t="shared" ref="G278" si="1619">IF(G277="Р",8,"")</f>
        <v/>
      </c>
      <c r="H278" s="97" t="str">
        <f t="shared" ref="H278" si="1620">IF(H277="Р",8,"")</f>
        <v/>
      </c>
      <c r="I278" s="97">
        <f t="shared" ref="I278" si="1621">IF(I277="Р",8,"")</f>
        <v>8</v>
      </c>
      <c r="J278" s="97">
        <f t="shared" ref="J278" si="1622">IF(J277="Р",8,"")</f>
        <v>8</v>
      </c>
      <c r="K278" s="97">
        <f t="shared" ref="K278" si="1623">IF(K277="Р",8,"")</f>
        <v>8</v>
      </c>
      <c r="L278" s="97">
        <f t="shared" ref="L278" si="1624">IF(L277="Р",8,"")</f>
        <v>8</v>
      </c>
      <c r="M278" s="97">
        <f t="shared" ref="M278" si="1625">IF(M277="Р",8,"")</f>
        <v>8</v>
      </c>
      <c r="N278" s="97" t="str">
        <f t="shared" ref="N278" si="1626">IF(N277="Р",8,"")</f>
        <v/>
      </c>
      <c r="O278" s="97" t="str">
        <f t="shared" ref="O278" si="1627">IF(O277="Р",8,"")</f>
        <v/>
      </c>
      <c r="P278" s="97">
        <f t="shared" ref="P278" si="1628">IF(P277="Р",8,"")</f>
        <v>8</v>
      </c>
      <c r="Q278" s="97">
        <f t="shared" ref="Q278" si="1629">IF(Q277="Р",8,"")</f>
        <v>8</v>
      </c>
      <c r="R278" s="97">
        <f t="shared" ref="R278" si="1630">IF(R277="Р",8,"")</f>
        <v>8</v>
      </c>
      <c r="S278" s="97"/>
      <c r="T278" s="97"/>
      <c r="U278" s="97"/>
      <c r="V278" s="97"/>
      <c r="W278" s="97"/>
      <c r="X278" s="97"/>
      <c r="Y278" s="97"/>
      <c r="Z278" s="97"/>
      <c r="AA278" s="97"/>
      <c r="AB278" s="97"/>
      <c r="AC278" s="97"/>
      <c r="AD278" s="97"/>
      <c r="AE278" s="97"/>
      <c r="AF278" s="97"/>
      <c r="AG278" s="97"/>
      <c r="AH278" s="97"/>
      <c r="AI278" s="97"/>
      <c r="AJ278" s="98"/>
      <c r="AK278" s="321"/>
      <c r="AL278" s="279"/>
      <c r="AM278" s="305"/>
      <c r="AN278" s="308"/>
      <c r="AO278" s="311"/>
      <c r="AP278" s="311"/>
      <c r="AQ278" s="311"/>
      <c r="AR278" s="241"/>
      <c r="AS278" s="241"/>
      <c r="AT278" s="241"/>
      <c r="AU278" s="241"/>
      <c r="AV278" s="241"/>
      <c r="AW278" s="241"/>
      <c r="AX278" s="241"/>
      <c r="AY278" s="316"/>
      <c r="AZ278" s="316"/>
      <c r="BA278" s="319"/>
    </row>
    <row r="279" spans="1:53" ht="12.75" customHeight="1" x14ac:dyDescent="0.2">
      <c r="A279" s="293"/>
      <c r="B279" s="296"/>
      <c r="C279" s="299"/>
      <c r="D279" s="325"/>
      <c r="E279" s="146"/>
      <c r="F279" s="100" t="str">
        <f t="shared" ref="F279" si="1631">IF(F280&gt;0,"НУ","")</f>
        <v/>
      </c>
      <c r="G279" s="101" t="str">
        <f t="shared" ref="G279" si="1632">IF(G280&gt;0,"НУ","")</f>
        <v/>
      </c>
      <c r="H279" s="101" t="str">
        <f t="shared" ref="H279" si="1633">IF(H280&gt;0,"НУ","")</f>
        <v/>
      </c>
      <c r="I279" s="101" t="str">
        <f t="shared" ref="I279" si="1634">IF(I280&gt;0,"НУ","")</f>
        <v/>
      </c>
      <c r="J279" s="101" t="str">
        <f t="shared" ref="J279" si="1635">IF(J280&gt;0,"НУ","")</f>
        <v/>
      </c>
      <c r="K279" s="101" t="str">
        <f t="shared" ref="K279" si="1636">IF(K280&gt;0,"НУ","")</f>
        <v/>
      </c>
      <c r="L279" s="101" t="str">
        <f t="shared" ref="L279" si="1637">IF(L280&gt;0,"НУ","")</f>
        <v/>
      </c>
      <c r="M279" s="101" t="str">
        <f t="shared" ref="M279" si="1638">IF(M280&gt;0,"НУ","")</f>
        <v/>
      </c>
      <c r="N279" s="101" t="str">
        <f t="shared" ref="N279" si="1639">IF(N280&gt;0,"НУ","")</f>
        <v/>
      </c>
      <c r="O279" s="101" t="str">
        <f t="shared" ref="O279" si="1640">IF(O280&gt;0,"НУ","")</f>
        <v/>
      </c>
      <c r="P279" s="101" t="str">
        <f t="shared" ref="P279" si="1641">IF(P280&gt;0,"НУ","")</f>
        <v/>
      </c>
      <c r="Q279" s="101" t="str">
        <f t="shared" ref="Q279" si="1642">IF(Q280&gt;0,"НУ","")</f>
        <v/>
      </c>
      <c r="R279" s="101" t="str">
        <f t="shared" ref="R279" si="1643">IF(R280&gt;0,"НУ","")</f>
        <v/>
      </c>
      <c r="S279" s="101"/>
      <c r="T279" s="101"/>
      <c r="U279" s="101"/>
      <c r="V279" s="101"/>
      <c r="W279" s="101"/>
      <c r="X279" s="101"/>
      <c r="Y279" s="101"/>
      <c r="Z279" s="101"/>
      <c r="AA279" s="101"/>
      <c r="AB279" s="101"/>
      <c r="AC279" s="101"/>
      <c r="AD279" s="101"/>
      <c r="AE279" s="101"/>
      <c r="AF279" s="101"/>
      <c r="AG279" s="101"/>
      <c r="AH279" s="101" t="str">
        <f t="shared" si="1589"/>
        <v/>
      </c>
      <c r="AI279" s="101" t="str">
        <f t="shared" si="1589"/>
        <v/>
      </c>
      <c r="AJ279" s="130" t="str">
        <f t="shared" si="1589"/>
        <v/>
      </c>
      <c r="AK279" s="321"/>
      <c r="AL279" s="279"/>
      <c r="AM279" s="305"/>
      <c r="AN279" s="308"/>
      <c r="AO279" s="311"/>
      <c r="AP279" s="311"/>
      <c r="AQ279" s="311"/>
      <c r="AR279" s="241"/>
      <c r="AS279" s="241"/>
      <c r="AT279" s="241"/>
      <c r="AU279" s="241"/>
      <c r="AV279" s="241"/>
      <c r="AW279" s="241"/>
      <c r="AX279" s="241"/>
      <c r="AY279" s="316"/>
      <c r="AZ279" s="316"/>
      <c r="BA279" s="319"/>
    </row>
    <row r="280" spans="1:53" ht="13.5" customHeight="1" thickBot="1" x14ac:dyDescent="0.25">
      <c r="A280" s="294"/>
      <c r="B280" s="297"/>
      <c r="C280" s="300"/>
      <c r="D280" s="326"/>
      <c r="E280" s="147"/>
      <c r="F280" s="105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  <c r="T280" s="106"/>
      <c r="U280" s="106"/>
      <c r="V280" s="106"/>
      <c r="W280" s="106"/>
      <c r="X280" s="106"/>
      <c r="Y280" s="106"/>
      <c r="Z280" s="106"/>
      <c r="AA280" s="106"/>
      <c r="AB280" s="106"/>
      <c r="AC280" s="106"/>
      <c r="AD280" s="106"/>
      <c r="AE280" s="106"/>
      <c r="AF280" s="106"/>
      <c r="AG280" s="106"/>
      <c r="AH280" s="106"/>
      <c r="AI280" s="106"/>
      <c r="AJ280" s="107"/>
      <c r="AK280" s="322"/>
      <c r="AL280" s="280"/>
      <c r="AM280" s="306"/>
      <c r="AN280" s="309"/>
      <c r="AO280" s="312"/>
      <c r="AP280" s="312"/>
      <c r="AQ280" s="312"/>
      <c r="AR280" s="242"/>
      <c r="AS280" s="242"/>
      <c r="AT280" s="242"/>
      <c r="AU280" s="242"/>
      <c r="AV280" s="242"/>
      <c r="AW280" s="242"/>
      <c r="AX280" s="242"/>
      <c r="AY280" s="317"/>
      <c r="AZ280" s="317"/>
      <c r="BA280" s="320"/>
    </row>
    <row r="281" spans="1:53" ht="12.75" customHeight="1" x14ac:dyDescent="0.2">
      <c r="A281" s="292">
        <v>69</v>
      </c>
      <c r="B281" s="295" t="str">
        <f>IFERROR(VLOOKUP($C281,Списки!$A$1:$C$4003,2,0),"")</f>
        <v/>
      </c>
      <c r="C281" s="323"/>
      <c r="D281" s="324" t="str">
        <f>IFERROR(VLOOKUP($C281,Списки!$A$1:$C$4003,3,0),"")</f>
        <v/>
      </c>
      <c r="E281" s="145"/>
      <c r="F281" s="92" t="str">
        <f>VLOOKUP(F$7,Графік!$M$5:$P$35,3,0)</f>
        <v>Р</v>
      </c>
      <c r="G281" s="124" t="str">
        <f>VLOOKUP(G$7,Графік!$M$5:$P$35,3,0)</f>
        <v>ВВ</v>
      </c>
      <c r="H281" s="124" t="str">
        <f>VLOOKUP(H$7,Графік!$M$5:$P$35,3,0)</f>
        <v>ВВ</v>
      </c>
      <c r="I281" s="124" t="str">
        <f>VLOOKUP(I$7,Графік!$M$5:$P$35,3,0)</f>
        <v>Р</v>
      </c>
      <c r="J281" s="124" t="str">
        <f>VLOOKUP(J$7,Графік!$M$5:$P$35,3,0)</f>
        <v>Р</v>
      </c>
      <c r="K281" s="124" t="str">
        <f>VLOOKUP(K$7,Графік!$M$5:$P$35,3,0)</f>
        <v>Р</v>
      </c>
      <c r="L281" s="124" t="str">
        <f>VLOOKUP(L$7,Графік!$M$5:$P$35,3,0)</f>
        <v>Р</v>
      </c>
      <c r="M281" s="124" t="str">
        <f>VLOOKUP(M$7,Графік!$M$5:$P$35,3,0)</f>
        <v>Р</v>
      </c>
      <c r="N281" s="124" t="str">
        <f>VLOOKUP(N$7,Графік!$M$5:$P$35,3,0)</f>
        <v>ВВ</v>
      </c>
      <c r="O281" s="124" t="str">
        <f>VLOOKUP(O$7,Графік!$M$5:$P$35,3,0)</f>
        <v>ВВ</v>
      </c>
      <c r="P281" s="124" t="str">
        <f>VLOOKUP(P$7,Графік!$M$5:$P$35,3,0)</f>
        <v>Р</v>
      </c>
      <c r="Q281" s="124" t="str">
        <f>VLOOKUP(Q$7,Графік!$M$5:$P$35,3,0)</f>
        <v>Р</v>
      </c>
      <c r="R281" s="124" t="str">
        <f>VLOOKUP(R$7,Графік!$M$5:$P$35,3,0)</f>
        <v>Р</v>
      </c>
      <c r="S281" s="124"/>
      <c r="T281" s="124"/>
      <c r="U281" s="124"/>
      <c r="V281" s="124"/>
      <c r="W281" s="124"/>
      <c r="X281" s="124"/>
      <c r="Y281" s="124"/>
      <c r="Z281" s="124"/>
      <c r="AA281" s="124"/>
      <c r="AB281" s="124"/>
      <c r="AC281" s="124"/>
      <c r="AD281" s="124"/>
      <c r="AE281" s="124"/>
      <c r="AF281" s="124"/>
      <c r="AG281" s="124"/>
      <c r="AH281" s="124"/>
      <c r="AI281" s="124"/>
      <c r="AJ281" s="125"/>
      <c r="AK281" s="321">
        <f ca="1">SUMIF($F281:$AJ284,"Р",$F282:$AJ282)</f>
        <v>72</v>
      </c>
      <c r="AL281" s="279">
        <f ca="1">SUMIF($F283:$AJ284,"НУ",$F284:$AJ284)</f>
        <v>0</v>
      </c>
      <c r="AM281" s="305">
        <f ca="1">SUMIF(F281:AJ284,"РВ",F282:AJ282)</f>
        <v>0</v>
      </c>
      <c r="AN281" s="308">
        <f ca="1">AK281+AL281+AM281</f>
        <v>72</v>
      </c>
      <c r="AO281" s="310">
        <f t="shared" ref="AO281" si="1644">COUNTIF($F281:$AJ284,"=Р")</f>
        <v>9</v>
      </c>
      <c r="AP281" s="311">
        <f>COUNTIF($F281:$AJ284,"=ВВ")</f>
        <v>4</v>
      </c>
      <c r="AQ281" s="311">
        <f>COUNTIF($F281:$AJ284,"=В")</f>
        <v>0</v>
      </c>
      <c r="AR281" s="241">
        <f>COUNTIF($F281:$AJ284,"=НА")</f>
        <v>0</v>
      </c>
      <c r="AS281" s="241">
        <f>COUNTIF(F281:AJ284,"=ТН")</f>
        <v>0</v>
      </c>
      <c r="AT281" s="241">
        <f>COUNTIF($F281:$AJ284,"=ВД")</f>
        <v>0</v>
      </c>
      <c r="AU281" s="241">
        <f>COUNTIF($F281:$AJ284,"=ВП")</f>
        <v>0</v>
      </c>
      <c r="AV281" s="241">
        <f>COUNTIF($F281:$AJ284,"=ДД")</f>
        <v>0</v>
      </c>
      <c r="AW281" s="241">
        <f>COUNTIF($F281:$AJ284,"=П")</f>
        <v>0</v>
      </c>
      <c r="AX281" s="241">
        <f>COUNTIF($F281:$AJ284,"=ПР")</f>
        <v>0</v>
      </c>
      <c r="AY281" s="316">
        <f>COUNTIF($F281:$AJ284,"=І")</f>
        <v>0</v>
      </c>
      <c r="AZ281" s="316">
        <f>COUNTIF($F281:$AJ284,"=НЗ")</f>
        <v>0</v>
      </c>
      <c r="BA281" s="318" t="str">
        <f>IF(C281&gt;1,Графік!$P$36,"")</f>
        <v/>
      </c>
    </row>
    <row r="282" spans="1:53" ht="12.75" customHeight="1" x14ac:dyDescent="0.2">
      <c r="A282" s="293"/>
      <c r="B282" s="296"/>
      <c r="C282" s="299"/>
      <c r="D282" s="325"/>
      <c r="E282" s="146"/>
      <c r="F282" s="96">
        <f t="shared" ref="F282" si="1645">IF(F281="Р",8,"")</f>
        <v>8</v>
      </c>
      <c r="G282" s="97" t="str">
        <f t="shared" ref="G282" si="1646">IF(G281="Р",8,"")</f>
        <v/>
      </c>
      <c r="H282" s="97" t="str">
        <f t="shared" ref="H282" si="1647">IF(H281="Р",8,"")</f>
        <v/>
      </c>
      <c r="I282" s="97">
        <f t="shared" ref="I282" si="1648">IF(I281="Р",8,"")</f>
        <v>8</v>
      </c>
      <c r="J282" s="97">
        <f t="shared" ref="J282" si="1649">IF(J281="Р",8,"")</f>
        <v>8</v>
      </c>
      <c r="K282" s="97">
        <f t="shared" ref="K282" si="1650">IF(K281="Р",8,"")</f>
        <v>8</v>
      </c>
      <c r="L282" s="97">
        <f t="shared" ref="L282" si="1651">IF(L281="Р",8,"")</f>
        <v>8</v>
      </c>
      <c r="M282" s="97">
        <f t="shared" ref="M282" si="1652">IF(M281="Р",8,"")</f>
        <v>8</v>
      </c>
      <c r="N282" s="97" t="str">
        <f t="shared" ref="N282" si="1653">IF(N281="Р",8,"")</f>
        <v/>
      </c>
      <c r="O282" s="97" t="str">
        <f t="shared" ref="O282" si="1654">IF(O281="Р",8,"")</f>
        <v/>
      </c>
      <c r="P282" s="97">
        <f t="shared" ref="P282" si="1655">IF(P281="Р",8,"")</f>
        <v>8</v>
      </c>
      <c r="Q282" s="97">
        <f t="shared" ref="Q282" si="1656">IF(Q281="Р",8,"")</f>
        <v>8</v>
      </c>
      <c r="R282" s="97">
        <f t="shared" ref="R282" si="1657">IF(R281="Р",8,"")</f>
        <v>8</v>
      </c>
      <c r="S282" s="97"/>
      <c r="T282" s="97"/>
      <c r="U282" s="97"/>
      <c r="V282" s="97"/>
      <c r="W282" s="97"/>
      <c r="X282" s="97"/>
      <c r="Y282" s="97"/>
      <c r="Z282" s="97"/>
      <c r="AA282" s="97"/>
      <c r="AB282" s="97"/>
      <c r="AC282" s="97"/>
      <c r="AD282" s="97"/>
      <c r="AE282" s="97"/>
      <c r="AF282" s="97"/>
      <c r="AG282" s="97"/>
      <c r="AH282" s="97"/>
      <c r="AI282" s="97"/>
      <c r="AJ282" s="98"/>
      <c r="AK282" s="321"/>
      <c r="AL282" s="279"/>
      <c r="AM282" s="305"/>
      <c r="AN282" s="308"/>
      <c r="AO282" s="311"/>
      <c r="AP282" s="311"/>
      <c r="AQ282" s="311"/>
      <c r="AR282" s="241"/>
      <c r="AS282" s="241"/>
      <c r="AT282" s="241"/>
      <c r="AU282" s="241"/>
      <c r="AV282" s="241"/>
      <c r="AW282" s="241"/>
      <c r="AX282" s="241"/>
      <c r="AY282" s="316"/>
      <c r="AZ282" s="316"/>
      <c r="BA282" s="319"/>
    </row>
    <row r="283" spans="1:53" ht="12.75" customHeight="1" x14ac:dyDescent="0.2">
      <c r="A283" s="293"/>
      <c r="B283" s="296"/>
      <c r="C283" s="299"/>
      <c r="D283" s="325"/>
      <c r="E283" s="146"/>
      <c r="F283" s="100" t="str">
        <f t="shared" ref="F283" si="1658">IF(F284&gt;0,"НУ","")</f>
        <v/>
      </c>
      <c r="G283" s="101" t="str">
        <f t="shared" ref="G283" si="1659">IF(G284&gt;0,"НУ","")</f>
        <v/>
      </c>
      <c r="H283" s="101" t="str">
        <f t="shared" ref="H283" si="1660">IF(H284&gt;0,"НУ","")</f>
        <v/>
      </c>
      <c r="I283" s="101" t="str">
        <f t="shared" ref="I283" si="1661">IF(I284&gt;0,"НУ","")</f>
        <v/>
      </c>
      <c r="J283" s="101" t="str">
        <f t="shared" ref="J283" si="1662">IF(J284&gt;0,"НУ","")</f>
        <v/>
      </c>
      <c r="K283" s="101" t="str">
        <f t="shared" ref="K283" si="1663">IF(K284&gt;0,"НУ","")</f>
        <v/>
      </c>
      <c r="L283" s="101" t="str">
        <f t="shared" ref="L283" si="1664">IF(L284&gt;0,"НУ","")</f>
        <v/>
      </c>
      <c r="M283" s="101" t="str">
        <f t="shared" ref="M283" si="1665">IF(M284&gt;0,"НУ","")</f>
        <v/>
      </c>
      <c r="N283" s="101" t="str">
        <f t="shared" ref="N283" si="1666">IF(N284&gt;0,"НУ","")</f>
        <v/>
      </c>
      <c r="O283" s="101" t="str">
        <f t="shared" ref="O283" si="1667">IF(O284&gt;0,"НУ","")</f>
        <v/>
      </c>
      <c r="P283" s="101" t="str">
        <f t="shared" ref="P283" si="1668">IF(P284&gt;0,"НУ","")</f>
        <v/>
      </c>
      <c r="Q283" s="101" t="str">
        <f t="shared" ref="Q283" si="1669">IF(Q284&gt;0,"НУ","")</f>
        <v/>
      </c>
      <c r="R283" s="101" t="str">
        <f t="shared" ref="R283" si="1670">IF(R284&gt;0,"НУ","")</f>
        <v/>
      </c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 t="str">
        <f t="shared" si="1589"/>
        <v/>
      </c>
      <c r="AI283" s="101" t="str">
        <f t="shared" si="1589"/>
        <v/>
      </c>
      <c r="AJ283" s="130" t="str">
        <f t="shared" si="1589"/>
        <v/>
      </c>
      <c r="AK283" s="321"/>
      <c r="AL283" s="279"/>
      <c r="AM283" s="305"/>
      <c r="AN283" s="308"/>
      <c r="AO283" s="311"/>
      <c r="AP283" s="311"/>
      <c r="AQ283" s="311"/>
      <c r="AR283" s="241"/>
      <c r="AS283" s="241"/>
      <c r="AT283" s="241"/>
      <c r="AU283" s="241"/>
      <c r="AV283" s="241"/>
      <c r="AW283" s="241"/>
      <c r="AX283" s="241"/>
      <c r="AY283" s="316"/>
      <c r="AZ283" s="316"/>
      <c r="BA283" s="319"/>
    </row>
    <row r="284" spans="1:53" ht="13.5" customHeight="1" thickBot="1" x14ac:dyDescent="0.25">
      <c r="A284" s="294"/>
      <c r="B284" s="297"/>
      <c r="C284" s="300"/>
      <c r="D284" s="326"/>
      <c r="E284" s="147"/>
      <c r="F284" s="105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  <c r="T284" s="106"/>
      <c r="U284" s="106"/>
      <c r="V284" s="106"/>
      <c r="W284" s="106"/>
      <c r="X284" s="106"/>
      <c r="Y284" s="106"/>
      <c r="Z284" s="106"/>
      <c r="AA284" s="106"/>
      <c r="AB284" s="106"/>
      <c r="AC284" s="106"/>
      <c r="AD284" s="106"/>
      <c r="AE284" s="106"/>
      <c r="AF284" s="106"/>
      <c r="AG284" s="106"/>
      <c r="AH284" s="106"/>
      <c r="AI284" s="106"/>
      <c r="AJ284" s="107"/>
      <c r="AK284" s="322"/>
      <c r="AL284" s="280"/>
      <c r="AM284" s="306"/>
      <c r="AN284" s="309"/>
      <c r="AO284" s="312"/>
      <c r="AP284" s="312"/>
      <c r="AQ284" s="312"/>
      <c r="AR284" s="242"/>
      <c r="AS284" s="242"/>
      <c r="AT284" s="242"/>
      <c r="AU284" s="242"/>
      <c r="AV284" s="242"/>
      <c r="AW284" s="242"/>
      <c r="AX284" s="242"/>
      <c r="AY284" s="317"/>
      <c r="AZ284" s="317"/>
      <c r="BA284" s="320"/>
    </row>
    <row r="285" spans="1:53" ht="12.75" customHeight="1" x14ac:dyDescent="0.2">
      <c r="A285" s="292">
        <v>70</v>
      </c>
      <c r="B285" s="295" t="str">
        <f>IFERROR(VLOOKUP($C285,Списки!$A$1:$C$4003,2,0),"")</f>
        <v/>
      </c>
      <c r="C285" s="323"/>
      <c r="D285" s="324" t="str">
        <f>IFERROR(VLOOKUP($C285,Списки!$A$1:$C$4003,3,0),"")</f>
        <v/>
      </c>
      <c r="E285" s="145"/>
      <c r="F285" s="92" t="str">
        <f>VLOOKUP(F$7,Графік!$M$5:$P$35,3,0)</f>
        <v>Р</v>
      </c>
      <c r="G285" s="124" t="str">
        <f>VLOOKUP(G$7,Графік!$M$5:$P$35,3,0)</f>
        <v>ВВ</v>
      </c>
      <c r="H285" s="124" t="str">
        <f>VLOOKUP(H$7,Графік!$M$5:$P$35,3,0)</f>
        <v>ВВ</v>
      </c>
      <c r="I285" s="124" t="str">
        <f>VLOOKUP(I$7,Графік!$M$5:$P$35,3,0)</f>
        <v>Р</v>
      </c>
      <c r="J285" s="124" t="str">
        <f>VLOOKUP(J$7,Графік!$M$5:$P$35,3,0)</f>
        <v>Р</v>
      </c>
      <c r="K285" s="124" t="str">
        <f>VLOOKUP(K$7,Графік!$M$5:$P$35,3,0)</f>
        <v>Р</v>
      </c>
      <c r="L285" s="124" t="str">
        <f>VLOOKUP(L$7,Графік!$M$5:$P$35,3,0)</f>
        <v>Р</v>
      </c>
      <c r="M285" s="124" t="str">
        <f>VLOOKUP(M$7,Графік!$M$5:$P$35,3,0)</f>
        <v>Р</v>
      </c>
      <c r="N285" s="124" t="str">
        <f>VLOOKUP(N$7,Графік!$M$5:$P$35,3,0)</f>
        <v>ВВ</v>
      </c>
      <c r="O285" s="124" t="str">
        <f>VLOOKUP(O$7,Графік!$M$5:$P$35,3,0)</f>
        <v>ВВ</v>
      </c>
      <c r="P285" s="124" t="str">
        <f>VLOOKUP(P$7,Графік!$M$5:$P$35,3,0)</f>
        <v>Р</v>
      </c>
      <c r="Q285" s="124" t="str">
        <f>VLOOKUP(Q$7,Графік!$M$5:$P$35,3,0)</f>
        <v>Р</v>
      </c>
      <c r="R285" s="124" t="str">
        <f>VLOOKUP(R$7,Графік!$M$5:$P$35,3,0)</f>
        <v>Р</v>
      </c>
      <c r="S285" s="124"/>
      <c r="T285" s="124"/>
      <c r="U285" s="124"/>
      <c r="V285" s="124"/>
      <c r="W285" s="124"/>
      <c r="X285" s="124"/>
      <c r="Y285" s="124"/>
      <c r="Z285" s="124"/>
      <c r="AA285" s="124"/>
      <c r="AB285" s="124"/>
      <c r="AC285" s="124"/>
      <c r="AD285" s="124"/>
      <c r="AE285" s="124"/>
      <c r="AF285" s="124"/>
      <c r="AG285" s="124"/>
      <c r="AH285" s="124"/>
      <c r="AI285" s="124"/>
      <c r="AJ285" s="125"/>
      <c r="AK285" s="321">
        <f ca="1">SUMIF($F285:$AJ288,"Р",$F286:$AJ286)</f>
        <v>72</v>
      </c>
      <c r="AL285" s="279">
        <f ca="1">SUMIF($F287:$AJ288,"НУ",$F288:$AJ288)</f>
        <v>0</v>
      </c>
      <c r="AM285" s="305">
        <f ca="1">SUMIF(F285:AJ288,"РВ",F286:AJ286)</f>
        <v>0</v>
      </c>
      <c r="AN285" s="308">
        <f ca="1">AK285+AL285+AM285</f>
        <v>72</v>
      </c>
      <c r="AO285" s="310">
        <f t="shared" ref="AO285" si="1671">COUNTIF($F285:$AJ288,"=Р")</f>
        <v>9</v>
      </c>
      <c r="AP285" s="311">
        <f>COUNTIF($F285:$AJ288,"=ВВ")</f>
        <v>4</v>
      </c>
      <c r="AQ285" s="311">
        <f>COUNTIF($F285:$AJ288,"=В")</f>
        <v>0</v>
      </c>
      <c r="AR285" s="241">
        <f>COUNTIF($F285:$AJ288,"=НА")</f>
        <v>0</v>
      </c>
      <c r="AS285" s="241">
        <f>COUNTIF(F285:AJ288,"=ТН")</f>
        <v>0</v>
      </c>
      <c r="AT285" s="241">
        <f>COUNTIF($F285:$AJ288,"=ВД")</f>
        <v>0</v>
      </c>
      <c r="AU285" s="241">
        <f>COUNTIF($F285:$AJ288,"=ВП")</f>
        <v>0</v>
      </c>
      <c r="AV285" s="241">
        <f>COUNTIF($F285:$AJ288,"=ДД")</f>
        <v>0</v>
      </c>
      <c r="AW285" s="241">
        <f>COUNTIF($F285:$AJ288,"=П")</f>
        <v>0</v>
      </c>
      <c r="AX285" s="241">
        <f>COUNTIF($F285:$AJ288,"=ПР")</f>
        <v>0</v>
      </c>
      <c r="AY285" s="316">
        <f>COUNTIF($F285:$AJ288,"=І")</f>
        <v>0</v>
      </c>
      <c r="AZ285" s="316">
        <f>COUNTIF($F285:$AJ288,"=НЗ")</f>
        <v>0</v>
      </c>
      <c r="BA285" s="318" t="str">
        <f>IF(C285&gt;1,Графік!$P$36,"")</f>
        <v/>
      </c>
    </row>
    <row r="286" spans="1:53" ht="12.75" customHeight="1" x14ac:dyDescent="0.2">
      <c r="A286" s="293"/>
      <c r="B286" s="296"/>
      <c r="C286" s="299"/>
      <c r="D286" s="325"/>
      <c r="E286" s="146"/>
      <c r="F286" s="96">
        <f t="shared" ref="F286" si="1672">IF(F285="Р",8,"")</f>
        <v>8</v>
      </c>
      <c r="G286" s="97" t="str">
        <f t="shared" ref="G286" si="1673">IF(G285="Р",8,"")</f>
        <v/>
      </c>
      <c r="H286" s="97" t="str">
        <f t="shared" ref="H286" si="1674">IF(H285="Р",8,"")</f>
        <v/>
      </c>
      <c r="I286" s="97">
        <f t="shared" ref="I286" si="1675">IF(I285="Р",8,"")</f>
        <v>8</v>
      </c>
      <c r="J286" s="97">
        <f t="shared" ref="J286" si="1676">IF(J285="Р",8,"")</f>
        <v>8</v>
      </c>
      <c r="K286" s="97">
        <f t="shared" ref="K286" si="1677">IF(K285="Р",8,"")</f>
        <v>8</v>
      </c>
      <c r="L286" s="97">
        <f t="shared" ref="L286" si="1678">IF(L285="Р",8,"")</f>
        <v>8</v>
      </c>
      <c r="M286" s="97">
        <f t="shared" ref="M286" si="1679">IF(M285="Р",8,"")</f>
        <v>8</v>
      </c>
      <c r="N286" s="97" t="str">
        <f t="shared" ref="N286" si="1680">IF(N285="Р",8,"")</f>
        <v/>
      </c>
      <c r="O286" s="97" t="str">
        <f t="shared" ref="O286" si="1681">IF(O285="Р",8,"")</f>
        <v/>
      </c>
      <c r="P286" s="97">
        <f t="shared" ref="P286" si="1682">IF(P285="Р",8,"")</f>
        <v>8</v>
      </c>
      <c r="Q286" s="97">
        <f t="shared" ref="Q286" si="1683">IF(Q285="Р",8,"")</f>
        <v>8</v>
      </c>
      <c r="R286" s="97">
        <f t="shared" ref="R286" si="1684">IF(R285="Р",8,"")</f>
        <v>8</v>
      </c>
      <c r="S286" s="97"/>
      <c r="T286" s="97"/>
      <c r="U286" s="97"/>
      <c r="V286" s="97"/>
      <c r="W286" s="97"/>
      <c r="X286" s="97"/>
      <c r="Y286" s="97"/>
      <c r="Z286" s="97"/>
      <c r="AA286" s="97"/>
      <c r="AB286" s="97"/>
      <c r="AC286" s="97"/>
      <c r="AD286" s="97"/>
      <c r="AE286" s="97"/>
      <c r="AF286" s="97"/>
      <c r="AG286" s="97"/>
      <c r="AH286" s="97"/>
      <c r="AI286" s="97"/>
      <c r="AJ286" s="98"/>
      <c r="AK286" s="321"/>
      <c r="AL286" s="279"/>
      <c r="AM286" s="305"/>
      <c r="AN286" s="308"/>
      <c r="AO286" s="311"/>
      <c r="AP286" s="311"/>
      <c r="AQ286" s="311"/>
      <c r="AR286" s="241"/>
      <c r="AS286" s="241"/>
      <c r="AT286" s="241"/>
      <c r="AU286" s="241"/>
      <c r="AV286" s="241"/>
      <c r="AW286" s="241"/>
      <c r="AX286" s="241"/>
      <c r="AY286" s="316"/>
      <c r="AZ286" s="316"/>
      <c r="BA286" s="319"/>
    </row>
    <row r="287" spans="1:53" ht="12.75" customHeight="1" x14ac:dyDescent="0.2">
      <c r="A287" s="293"/>
      <c r="B287" s="296"/>
      <c r="C287" s="299"/>
      <c r="D287" s="325"/>
      <c r="E287" s="146"/>
      <c r="F287" s="100" t="str">
        <f t="shared" ref="F287" si="1685">IF(F288&gt;0,"НУ","")</f>
        <v/>
      </c>
      <c r="G287" s="101" t="str">
        <f t="shared" ref="G287" si="1686">IF(G288&gt;0,"НУ","")</f>
        <v/>
      </c>
      <c r="H287" s="101" t="str">
        <f t="shared" ref="H287" si="1687">IF(H288&gt;0,"НУ","")</f>
        <v/>
      </c>
      <c r="I287" s="101" t="str">
        <f t="shared" ref="I287" si="1688">IF(I288&gt;0,"НУ","")</f>
        <v/>
      </c>
      <c r="J287" s="101" t="str">
        <f t="shared" ref="J287" si="1689">IF(J288&gt;0,"НУ","")</f>
        <v/>
      </c>
      <c r="K287" s="101" t="str">
        <f t="shared" ref="K287" si="1690">IF(K288&gt;0,"НУ","")</f>
        <v/>
      </c>
      <c r="L287" s="101" t="str">
        <f t="shared" ref="L287" si="1691">IF(L288&gt;0,"НУ","")</f>
        <v/>
      </c>
      <c r="M287" s="101" t="str">
        <f t="shared" ref="M287" si="1692">IF(M288&gt;0,"НУ","")</f>
        <v/>
      </c>
      <c r="N287" s="101" t="str">
        <f t="shared" ref="N287" si="1693">IF(N288&gt;0,"НУ","")</f>
        <v/>
      </c>
      <c r="O287" s="101" t="str">
        <f t="shared" ref="O287" si="1694">IF(O288&gt;0,"НУ","")</f>
        <v/>
      </c>
      <c r="P287" s="101" t="str">
        <f t="shared" ref="P287" si="1695">IF(P288&gt;0,"НУ","")</f>
        <v/>
      </c>
      <c r="Q287" s="101" t="str">
        <f t="shared" ref="Q287" si="1696">IF(Q288&gt;0,"НУ","")</f>
        <v/>
      </c>
      <c r="R287" s="101" t="str">
        <f t="shared" ref="R287" si="1697">IF(R288&gt;0,"НУ","")</f>
        <v/>
      </c>
      <c r="S287" s="101"/>
      <c r="T287" s="101"/>
      <c r="U287" s="101"/>
      <c r="V287" s="101"/>
      <c r="W287" s="101"/>
      <c r="X287" s="101"/>
      <c r="Y287" s="101"/>
      <c r="Z287" s="101"/>
      <c r="AA287" s="101"/>
      <c r="AB287" s="101"/>
      <c r="AC287" s="101"/>
      <c r="AD287" s="101"/>
      <c r="AE287" s="101"/>
      <c r="AF287" s="101"/>
      <c r="AG287" s="101"/>
      <c r="AH287" s="101" t="str">
        <f t="shared" si="1589"/>
        <v/>
      </c>
      <c r="AI287" s="101" t="str">
        <f t="shared" si="1589"/>
        <v/>
      </c>
      <c r="AJ287" s="130" t="str">
        <f t="shared" si="1589"/>
        <v/>
      </c>
      <c r="AK287" s="321"/>
      <c r="AL287" s="279"/>
      <c r="AM287" s="305"/>
      <c r="AN287" s="308"/>
      <c r="AO287" s="311"/>
      <c r="AP287" s="311"/>
      <c r="AQ287" s="311"/>
      <c r="AR287" s="241"/>
      <c r="AS287" s="241"/>
      <c r="AT287" s="241"/>
      <c r="AU287" s="241"/>
      <c r="AV287" s="241"/>
      <c r="AW287" s="241"/>
      <c r="AX287" s="241"/>
      <c r="AY287" s="316"/>
      <c r="AZ287" s="316"/>
      <c r="BA287" s="319"/>
    </row>
    <row r="288" spans="1:53" ht="13.5" customHeight="1" thickBot="1" x14ac:dyDescent="0.25">
      <c r="A288" s="294"/>
      <c r="B288" s="297"/>
      <c r="C288" s="300"/>
      <c r="D288" s="326"/>
      <c r="E288" s="147"/>
      <c r="F288" s="105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  <c r="U288" s="106"/>
      <c r="V288" s="106"/>
      <c r="W288" s="106"/>
      <c r="X288" s="106"/>
      <c r="Y288" s="106"/>
      <c r="Z288" s="106"/>
      <c r="AA288" s="106"/>
      <c r="AB288" s="106"/>
      <c r="AC288" s="106"/>
      <c r="AD288" s="106"/>
      <c r="AE288" s="106"/>
      <c r="AF288" s="106"/>
      <c r="AG288" s="106"/>
      <c r="AH288" s="106"/>
      <c r="AI288" s="106"/>
      <c r="AJ288" s="107"/>
      <c r="AK288" s="322"/>
      <c r="AL288" s="280"/>
      <c r="AM288" s="306"/>
      <c r="AN288" s="309"/>
      <c r="AO288" s="312"/>
      <c r="AP288" s="312"/>
      <c r="AQ288" s="312"/>
      <c r="AR288" s="242"/>
      <c r="AS288" s="242"/>
      <c r="AT288" s="242"/>
      <c r="AU288" s="242"/>
      <c r="AV288" s="242"/>
      <c r="AW288" s="242"/>
      <c r="AX288" s="242"/>
      <c r="AY288" s="317"/>
      <c r="AZ288" s="317"/>
      <c r="BA288" s="320"/>
    </row>
    <row r="289" spans="1:53" ht="12.75" customHeight="1" x14ac:dyDescent="0.2">
      <c r="A289" s="292">
        <v>71</v>
      </c>
      <c r="B289" s="295" t="str">
        <f>IFERROR(VLOOKUP($C289,Списки!$A$1:$C$4003,2,0),"")</f>
        <v/>
      </c>
      <c r="C289" s="323"/>
      <c r="D289" s="324" t="str">
        <f>IFERROR(VLOOKUP($C289,Списки!$A$1:$C$4003,3,0),"")</f>
        <v/>
      </c>
      <c r="E289" s="145"/>
      <c r="F289" s="92" t="str">
        <f>VLOOKUP(F$7,Графік!$M$5:$P$35,3,0)</f>
        <v>Р</v>
      </c>
      <c r="G289" s="124" t="str">
        <f>VLOOKUP(G$7,Графік!$M$5:$P$35,3,0)</f>
        <v>ВВ</v>
      </c>
      <c r="H289" s="124" t="str">
        <f>VLOOKUP(H$7,Графік!$M$5:$P$35,3,0)</f>
        <v>ВВ</v>
      </c>
      <c r="I289" s="124" t="str">
        <f>VLOOKUP(I$7,Графік!$M$5:$P$35,3,0)</f>
        <v>Р</v>
      </c>
      <c r="J289" s="124" t="str">
        <f>VLOOKUP(J$7,Графік!$M$5:$P$35,3,0)</f>
        <v>Р</v>
      </c>
      <c r="K289" s="124" t="str">
        <f>VLOOKUP(K$7,Графік!$M$5:$P$35,3,0)</f>
        <v>Р</v>
      </c>
      <c r="L289" s="124" t="str">
        <f>VLOOKUP(L$7,Графік!$M$5:$P$35,3,0)</f>
        <v>Р</v>
      </c>
      <c r="M289" s="124" t="str">
        <f>VLOOKUP(M$7,Графік!$M$5:$P$35,3,0)</f>
        <v>Р</v>
      </c>
      <c r="N289" s="124" t="str">
        <f>VLOOKUP(N$7,Графік!$M$5:$P$35,3,0)</f>
        <v>ВВ</v>
      </c>
      <c r="O289" s="124" t="str">
        <f>VLOOKUP(O$7,Графік!$M$5:$P$35,3,0)</f>
        <v>ВВ</v>
      </c>
      <c r="P289" s="124" t="str">
        <f>VLOOKUP(P$7,Графік!$M$5:$P$35,3,0)</f>
        <v>Р</v>
      </c>
      <c r="Q289" s="124" t="str">
        <f>VLOOKUP(Q$7,Графік!$M$5:$P$35,3,0)</f>
        <v>Р</v>
      </c>
      <c r="R289" s="124" t="str">
        <f>VLOOKUP(R$7,Графік!$M$5:$P$35,3,0)</f>
        <v>Р</v>
      </c>
      <c r="S289" s="124"/>
      <c r="T289" s="124"/>
      <c r="U289" s="124"/>
      <c r="V289" s="124"/>
      <c r="W289" s="124"/>
      <c r="X289" s="124"/>
      <c r="Y289" s="124"/>
      <c r="Z289" s="124"/>
      <c r="AA289" s="124"/>
      <c r="AB289" s="124"/>
      <c r="AC289" s="124"/>
      <c r="AD289" s="124"/>
      <c r="AE289" s="124"/>
      <c r="AF289" s="124"/>
      <c r="AG289" s="124"/>
      <c r="AH289" s="124"/>
      <c r="AI289" s="124"/>
      <c r="AJ289" s="125"/>
      <c r="AK289" s="321">
        <f ca="1">SUMIF($F289:$AJ292,"Р",$F290:$AJ290)</f>
        <v>72</v>
      </c>
      <c r="AL289" s="279">
        <f ca="1">SUMIF($F291:$AJ292,"НУ",$F292:$AJ292)</f>
        <v>0</v>
      </c>
      <c r="AM289" s="305">
        <f ca="1">SUMIF(F289:AJ292,"РВ",F290:AJ290)</f>
        <v>0</v>
      </c>
      <c r="AN289" s="308">
        <f ca="1">AK289+AL289+AM289</f>
        <v>72</v>
      </c>
      <c r="AO289" s="310">
        <f t="shared" ref="AO289" si="1698">COUNTIF($F289:$AJ292,"=Р")</f>
        <v>9</v>
      </c>
      <c r="AP289" s="311">
        <f>COUNTIF($F289:$AJ292,"=ВВ")</f>
        <v>4</v>
      </c>
      <c r="AQ289" s="311">
        <f>COUNTIF($F289:$AJ292,"=В")</f>
        <v>0</v>
      </c>
      <c r="AR289" s="241">
        <f>COUNTIF($F289:$AJ292,"=НА")</f>
        <v>0</v>
      </c>
      <c r="AS289" s="241">
        <f>COUNTIF(F289:AJ292,"=ТН")</f>
        <v>0</v>
      </c>
      <c r="AT289" s="241">
        <f>COUNTIF($F289:$AJ292,"=ВД")</f>
        <v>0</v>
      </c>
      <c r="AU289" s="241">
        <f>COUNTIF($F289:$AJ292,"=ВП")</f>
        <v>0</v>
      </c>
      <c r="AV289" s="241">
        <f>COUNTIF($F289:$AJ292,"=ДД")</f>
        <v>0</v>
      </c>
      <c r="AW289" s="241">
        <f>COUNTIF($F289:$AJ292,"=П")</f>
        <v>0</v>
      </c>
      <c r="AX289" s="241">
        <f>COUNTIF($F289:$AJ292,"=ПР")</f>
        <v>0</v>
      </c>
      <c r="AY289" s="316">
        <f>COUNTIF($F289:$AJ292,"=І")</f>
        <v>0</v>
      </c>
      <c r="AZ289" s="316">
        <f>COUNTIF($F289:$AJ292,"=НЗ")</f>
        <v>0</v>
      </c>
      <c r="BA289" s="318" t="str">
        <f>IF(C289&gt;1,Графік!$P$36,"")</f>
        <v/>
      </c>
    </row>
    <row r="290" spans="1:53" ht="12.75" customHeight="1" x14ac:dyDescent="0.2">
      <c r="A290" s="293"/>
      <c r="B290" s="296"/>
      <c r="C290" s="299"/>
      <c r="D290" s="325"/>
      <c r="E290" s="146"/>
      <c r="F290" s="96">
        <f t="shared" ref="F290" si="1699">IF(F289="Р",8,"")</f>
        <v>8</v>
      </c>
      <c r="G290" s="97" t="str">
        <f t="shared" ref="G290" si="1700">IF(G289="Р",8,"")</f>
        <v/>
      </c>
      <c r="H290" s="97" t="str">
        <f t="shared" ref="H290" si="1701">IF(H289="Р",8,"")</f>
        <v/>
      </c>
      <c r="I290" s="97">
        <f t="shared" ref="I290" si="1702">IF(I289="Р",8,"")</f>
        <v>8</v>
      </c>
      <c r="J290" s="97">
        <f t="shared" ref="J290" si="1703">IF(J289="Р",8,"")</f>
        <v>8</v>
      </c>
      <c r="K290" s="97">
        <f t="shared" ref="K290" si="1704">IF(K289="Р",8,"")</f>
        <v>8</v>
      </c>
      <c r="L290" s="97">
        <f t="shared" ref="L290" si="1705">IF(L289="Р",8,"")</f>
        <v>8</v>
      </c>
      <c r="M290" s="97">
        <f t="shared" ref="M290" si="1706">IF(M289="Р",8,"")</f>
        <v>8</v>
      </c>
      <c r="N290" s="97" t="str">
        <f t="shared" ref="N290" si="1707">IF(N289="Р",8,"")</f>
        <v/>
      </c>
      <c r="O290" s="97" t="str">
        <f t="shared" ref="O290" si="1708">IF(O289="Р",8,"")</f>
        <v/>
      </c>
      <c r="P290" s="97">
        <f t="shared" ref="P290" si="1709">IF(P289="Р",8,"")</f>
        <v>8</v>
      </c>
      <c r="Q290" s="97">
        <f t="shared" ref="Q290" si="1710">IF(Q289="Р",8,"")</f>
        <v>8</v>
      </c>
      <c r="R290" s="97">
        <f t="shared" ref="R290" si="1711">IF(R289="Р",8,"")</f>
        <v>8</v>
      </c>
      <c r="S290" s="97"/>
      <c r="T290" s="97"/>
      <c r="U290" s="97"/>
      <c r="V290" s="97"/>
      <c r="W290" s="97"/>
      <c r="X290" s="97"/>
      <c r="Y290" s="97"/>
      <c r="Z290" s="97"/>
      <c r="AA290" s="97"/>
      <c r="AB290" s="97"/>
      <c r="AC290" s="97"/>
      <c r="AD290" s="97"/>
      <c r="AE290" s="97"/>
      <c r="AF290" s="97"/>
      <c r="AG290" s="97"/>
      <c r="AH290" s="97"/>
      <c r="AI290" s="97"/>
      <c r="AJ290" s="98"/>
      <c r="AK290" s="321"/>
      <c r="AL290" s="279"/>
      <c r="AM290" s="305"/>
      <c r="AN290" s="308"/>
      <c r="AO290" s="311"/>
      <c r="AP290" s="311"/>
      <c r="AQ290" s="311"/>
      <c r="AR290" s="241"/>
      <c r="AS290" s="241"/>
      <c r="AT290" s="241"/>
      <c r="AU290" s="241"/>
      <c r="AV290" s="241"/>
      <c r="AW290" s="241"/>
      <c r="AX290" s="241"/>
      <c r="AY290" s="316"/>
      <c r="AZ290" s="316"/>
      <c r="BA290" s="319"/>
    </row>
    <row r="291" spans="1:53" ht="12.75" customHeight="1" x14ac:dyDescent="0.2">
      <c r="A291" s="293"/>
      <c r="B291" s="296"/>
      <c r="C291" s="299"/>
      <c r="D291" s="325"/>
      <c r="E291" s="146"/>
      <c r="F291" s="100" t="str">
        <f t="shared" ref="F291" si="1712">IF(F292&gt;0,"НУ","")</f>
        <v/>
      </c>
      <c r="G291" s="101" t="str">
        <f t="shared" ref="G291" si="1713">IF(G292&gt;0,"НУ","")</f>
        <v/>
      </c>
      <c r="H291" s="101" t="str">
        <f t="shared" ref="H291" si="1714">IF(H292&gt;0,"НУ","")</f>
        <v/>
      </c>
      <c r="I291" s="101" t="str">
        <f t="shared" ref="I291" si="1715">IF(I292&gt;0,"НУ","")</f>
        <v/>
      </c>
      <c r="J291" s="101" t="str">
        <f t="shared" ref="J291" si="1716">IF(J292&gt;0,"НУ","")</f>
        <v/>
      </c>
      <c r="K291" s="101" t="str">
        <f t="shared" ref="K291" si="1717">IF(K292&gt;0,"НУ","")</f>
        <v/>
      </c>
      <c r="L291" s="101" t="str">
        <f t="shared" ref="L291" si="1718">IF(L292&gt;0,"НУ","")</f>
        <v/>
      </c>
      <c r="M291" s="101" t="str">
        <f t="shared" ref="M291" si="1719">IF(M292&gt;0,"НУ","")</f>
        <v/>
      </c>
      <c r="N291" s="101" t="str">
        <f t="shared" ref="N291" si="1720">IF(N292&gt;0,"НУ","")</f>
        <v/>
      </c>
      <c r="O291" s="101" t="str">
        <f t="shared" ref="O291" si="1721">IF(O292&gt;0,"НУ","")</f>
        <v/>
      </c>
      <c r="P291" s="101" t="str">
        <f t="shared" ref="P291" si="1722">IF(P292&gt;0,"НУ","")</f>
        <v/>
      </c>
      <c r="Q291" s="101" t="str">
        <f t="shared" ref="Q291" si="1723">IF(Q292&gt;0,"НУ","")</f>
        <v/>
      </c>
      <c r="R291" s="101" t="str">
        <f t="shared" ref="R291" si="1724">IF(R292&gt;0,"НУ","")</f>
        <v/>
      </c>
      <c r="S291" s="101"/>
      <c r="T291" s="101"/>
      <c r="U291" s="101"/>
      <c r="V291" s="101"/>
      <c r="W291" s="101"/>
      <c r="X291" s="101"/>
      <c r="Y291" s="101"/>
      <c r="Z291" s="101"/>
      <c r="AA291" s="101"/>
      <c r="AB291" s="101"/>
      <c r="AC291" s="101"/>
      <c r="AD291" s="101"/>
      <c r="AE291" s="101"/>
      <c r="AF291" s="101"/>
      <c r="AG291" s="101"/>
      <c r="AH291" s="101" t="str">
        <f t="shared" si="1589"/>
        <v/>
      </c>
      <c r="AI291" s="101" t="str">
        <f t="shared" si="1589"/>
        <v/>
      </c>
      <c r="AJ291" s="130" t="str">
        <f t="shared" si="1589"/>
        <v/>
      </c>
      <c r="AK291" s="321"/>
      <c r="AL291" s="279"/>
      <c r="AM291" s="305"/>
      <c r="AN291" s="308"/>
      <c r="AO291" s="311"/>
      <c r="AP291" s="311"/>
      <c r="AQ291" s="311"/>
      <c r="AR291" s="241"/>
      <c r="AS291" s="241"/>
      <c r="AT291" s="241"/>
      <c r="AU291" s="241"/>
      <c r="AV291" s="241"/>
      <c r="AW291" s="241"/>
      <c r="AX291" s="241"/>
      <c r="AY291" s="316"/>
      <c r="AZ291" s="316"/>
      <c r="BA291" s="319"/>
    </row>
    <row r="292" spans="1:53" ht="13.5" customHeight="1" thickBot="1" x14ac:dyDescent="0.25">
      <c r="A292" s="294"/>
      <c r="B292" s="297"/>
      <c r="C292" s="300"/>
      <c r="D292" s="326"/>
      <c r="E292" s="147"/>
      <c r="F292" s="105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  <c r="T292" s="106"/>
      <c r="U292" s="106"/>
      <c r="V292" s="106"/>
      <c r="W292" s="106"/>
      <c r="X292" s="106"/>
      <c r="Y292" s="106"/>
      <c r="Z292" s="106"/>
      <c r="AA292" s="106"/>
      <c r="AB292" s="106"/>
      <c r="AC292" s="106"/>
      <c r="AD292" s="106"/>
      <c r="AE292" s="106"/>
      <c r="AF292" s="106"/>
      <c r="AG292" s="106"/>
      <c r="AH292" s="106"/>
      <c r="AI292" s="106"/>
      <c r="AJ292" s="107"/>
      <c r="AK292" s="322"/>
      <c r="AL292" s="280"/>
      <c r="AM292" s="306"/>
      <c r="AN292" s="309"/>
      <c r="AO292" s="312"/>
      <c r="AP292" s="312"/>
      <c r="AQ292" s="312"/>
      <c r="AR292" s="242"/>
      <c r="AS292" s="242"/>
      <c r="AT292" s="242"/>
      <c r="AU292" s="242"/>
      <c r="AV292" s="242"/>
      <c r="AW292" s="242"/>
      <c r="AX292" s="242"/>
      <c r="AY292" s="317"/>
      <c r="AZ292" s="317"/>
      <c r="BA292" s="320"/>
    </row>
    <row r="293" spans="1:53" ht="12.75" customHeight="1" x14ac:dyDescent="0.2">
      <c r="A293" s="292">
        <v>72</v>
      </c>
      <c r="B293" s="295" t="str">
        <f>IFERROR(VLOOKUP($C293,Списки!$A$1:$C$4003,2,0),"")</f>
        <v/>
      </c>
      <c r="C293" s="323"/>
      <c r="D293" s="324" t="str">
        <f>IFERROR(VLOOKUP($C293,Списки!$A$1:$C$4003,3,0),"")</f>
        <v/>
      </c>
      <c r="E293" s="145"/>
      <c r="F293" s="92" t="str">
        <f>VLOOKUP(F$7,Графік!$M$5:$P$35,3,0)</f>
        <v>Р</v>
      </c>
      <c r="G293" s="124" t="str">
        <f>VLOOKUP(G$7,Графік!$M$5:$P$35,3,0)</f>
        <v>ВВ</v>
      </c>
      <c r="H293" s="124" t="str">
        <f>VLOOKUP(H$7,Графік!$M$5:$P$35,3,0)</f>
        <v>ВВ</v>
      </c>
      <c r="I293" s="124" t="str">
        <f>VLOOKUP(I$7,Графік!$M$5:$P$35,3,0)</f>
        <v>Р</v>
      </c>
      <c r="J293" s="124" t="str">
        <f>VLOOKUP(J$7,Графік!$M$5:$P$35,3,0)</f>
        <v>Р</v>
      </c>
      <c r="K293" s="124" t="str">
        <f>VLOOKUP(K$7,Графік!$M$5:$P$35,3,0)</f>
        <v>Р</v>
      </c>
      <c r="L293" s="124" t="str">
        <f>VLOOKUP(L$7,Графік!$M$5:$P$35,3,0)</f>
        <v>Р</v>
      </c>
      <c r="M293" s="124" t="str">
        <f>VLOOKUP(M$7,Графік!$M$5:$P$35,3,0)</f>
        <v>Р</v>
      </c>
      <c r="N293" s="124" t="str">
        <f>VLOOKUP(N$7,Графік!$M$5:$P$35,3,0)</f>
        <v>ВВ</v>
      </c>
      <c r="O293" s="124" t="str">
        <f>VLOOKUP(O$7,Графік!$M$5:$P$35,3,0)</f>
        <v>ВВ</v>
      </c>
      <c r="P293" s="124" t="str">
        <f>VLOOKUP(P$7,Графік!$M$5:$P$35,3,0)</f>
        <v>Р</v>
      </c>
      <c r="Q293" s="124" t="str">
        <f>VLOOKUP(Q$7,Графік!$M$5:$P$35,3,0)</f>
        <v>Р</v>
      </c>
      <c r="R293" s="124" t="str">
        <f>VLOOKUP(R$7,Графік!$M$5:$P$35,3,0)</f>
        <v>Р</v>
      </c>
      <c r="S293" s="124"/>
      <c r="T293" s="124"/>
      <c r="U293" s="124"/>
      <c r="V293" s="124"/>
      <c r="W293" s="124"/>
      <c r="X293" s="124"/>
      <c r="Y293" s="124"/>
      <c r="Z293" s="124"/>
      <c r="AA293" s="124"/>
      <c r="AB293" s="124"/>
      <c r="AC293" s="124"/>
      <c r="AD293" s="124"/>
      <c r="AE293" s="124"/>
      <c r="AF293" s="124"/>
      <c r="AG293" s="124"/>
      <c r="AH293" s="124"/>
      <c r="AI293" s="124"/>
      <c r="AJ293" s="125"/>
      <c r="AK293" s="321">
        <f ca="1">SUMIF($F293:$AJ296,"Р",$F294:$AJ294)</f>
        <v>72</v>
      </c>
      <c r="AL293" s="279">
        <f ca="1">SUMIF($F295:$AJ296,"НУ",$F296:$AJ296)</f>
        <v>0</v>
      </c>
      <c r="AM293" s="305">
        <f ca="1">SUMIF(F293:AJ296,"РВ",F294:AJ294)</f>
        <v>0</v>
      </c>
      <c r="AN293" s="308">
        <f ca="1">AK293+AL293+AM293</f>
        <v>72</v>
      </c>
      <c r="AO293" s="310">
        <f t="shared" ref="AO293" si="1725">COUNTIF($F293:$AJ296,"=Р")</f>
        <v>9</v>
      </c>
      <c r="AP293" s="311">
        <f>COUNTIF($F293:$AJ296,"=ВВ")</f>
        <v>4</v>
      </c>
      <c r="AQ293" s="311">
        <f>COUNTIF($F293:$AJ296,"=В")</f>
        <v>0</v>
      </c>
      <c r="AR293" s="241">
        <f>COUNTIF($F293:$AJ296,"=НА")</f>
        <v>0</v>
      </c>
      <c r="AS293" s="241">
        <f>COUNTIF(F293:AJ296,"=ТН")</f>
        <v>0</v>
      </c>
      <c r="AT293" s="241">
        <f>COUNTIF($F293:$AJ296,"=ВД")</f>
        <v>0</v>
      </c>
      <c r="AU293" s="241">
        <f>COUNTIF($F293:$AJ296,"=ВП")</f>
        <v>0</v>
      </c>
      <c r="AV293" s="241">
        <f>COUNTIF($F293:$AJ296,"=ДД")</f>
        <v>0</v>
      </c>
      <c r="AW293" s="241">
        <f>COUNTIF($F293:$AJ296,"=П")</f>
        <v>0</v>
      </c>
      <c r="AX293" s="241">
        <f>COUNTIF($F293:$AJ296,"=ПР")</f>
        <v>0</v>
      </c>
      <c r="AY293" s="316">
        <f>COUNTIF($F293:$AJ296,"=І")</f>
        <v>0</v>
      </c>
      <c r="AZ293" s="316">
        <f>COUNTIF($F293:$AJ296,"=НЗ")</f>
        <v>0</v>
      </c>
      <c r="BA293" s="318" t="str">
        <f>IF(C293&gt;1,Графік!$P$36,"")</f>
        <v/>
      </c>
    </row>
    <row r="294" spans="1:53" ht="12.75" customHeight="1" x14ac:dyDescent="0.2">
      <c r="A294" s="293"/>
      <c r="B294" s="296"/>
      <c r="C294" s="299"/>
      <c r="D294" s="325"/>
      <c r="E294" s="146"/>
      <c r="F294" s="96">
        <f t="shared" ref="F294" si="1726">IF(F293="Р",8,"")</f>
        <v>8</v>
      </c>
      <c r="G294" s="97" t="str">
        <f t="shared" ref="G294" si="1727">IF(G293="Р",8,"")</f>
        <v/>
      </c>
      <c r="H294" s="97" t="str">
        <f t="shared" ref="H294" si="1728">IF(H293="Р",8,"")</f>
        <v/>
      </c>
      <c r="I294" s="97">
        <f t="shared" ref="I294" si="1729">IF(I293="Р",8,"")</f>
        <v>8</v>
      </c>
      <c r="J294" s="97">
        <f t="shared" ref="J294" si="1730">IF(J293="Р",8,"")</f>
        <v>8</v>
      </c>
      <c r="K294" s="97">
        <f t="shared" ref="K294" si="1731">IF(K293="Р",8,"")</f>
        <v>8</v>
      </c>
      <c r="L294" s="97">
        <f t="shared" ref="L294" si="1732">IF(L293="Р",8,"")</f>
        <v>8</v>
      </c>
      <c r="M294" s="97">
        <f t="shared" ref="M294" si="1733">IF(M293="Р",8,"")</f>
        <v>8</v>
      </c>
      <c r="N294" s="97" t="str">
        <f t="shared" ref="N294" si="1734">IF(N293="Р",8,"")</f>
        <v/>
      </c>
      <c r="O294" s="97" t="str">
        <f t="shared" ref="O294" si="1735">IF(O293="Р",8,"")</f>
        <v/>
      </c>
      <c r="P294" s="97">
        <f t="shared" ref="P294" si="1736">IF(P293="Р",8,"")</f>
        <v>8</v>
      </c>
      <c r="Q294" s="97">
        <f t="shared" ref="Q294" si="1737">IF(Q293="Р",8,"")</f>
        <v>8</v>
      </c>
      <c r="R294" s="97">
        <f t="shared" ref="R294" si="1738">IF(R293="Р",8,"")</f>
        <v>8</v>
      </c>
      <c r="S294" s="97"/>
      <c r="T294" s="97"/>
      <c r="U294" s="97"/>
      <c r="V294" s="97"/>
      <c r="W294" s="97"/>
      <c r="X294" s="97"/>
      <c r="Y294" s="97"/>
      <c r="Z294" s="97"/>
      <c r="AA294" s="97"/>
      <c r="AB294" s="97"/>
      <c r="AC294" s="97"/>
      <c r="AD294" s="97"/>
      <c r="AE294" s="97"/>
      <c r="AF294" s="97"/>
      <c r="AG294" s="97"/>
      <c r="AH294" s="97"/>
      <c r="AI294" s="97"/>
      <c r="AJ294" s="98"/>
      <c r="AK294" s="321"/>
      <c r="AL294" s="279"/>
      <c r="AM294" s="305"/>
      <c r="AN294" s="308"/>
      <c r="AO294" s="311"/>
      <c r="AP294" s="311"/>
      <c r="AQ294" s="311"/>
      <c r="AR294" s="241"/>
      <c r="AS294" s="241"/>
      <c r="AT294" s="241"/>
      <c r="AU294" s="241"/>
      <c r="AV294" s="241"/>
      <c r="AW294" s="241"/>
      <c r="AX294" s="241"/>
      <c r="AY294" s="316"/>
      <c r="AZ294" s="316"/>
      <c r="BA294" s="319"/>
    </row>
    <row r="295" spans="1:53" ht="12.75" customHeight="1" x14ac:dyDescent="0.2">
      <c r="A295" s="293"/>
      <c r="B295" s="296"/>
      <c r="C295" s="299"/>
      <c r="D295" s="325"/>
      <c r="E295" s="146"/>
      <c r="F295" s="100" t="str">
        <f t="shared" ref="F295" si="1739">IF(F296&gt;0,"НУ","")</f>
        <v/>
      </c>
      <c r="G295" s="101" t="str">
        <f t="shared" ref="G295" si="1740">IF(G296&gt;0,"НУ","")</f>
        <v/>
      </c>
      <c r="H295" s="101" t="str">
        <f t="shared" ref="H295" si="1741">IF(H296&gt;0,"НУ","")</f>
        <v/>
      </c>
      <c r="I295" s="101" t="str">
        <f t="shared" ref="I295" si="1742">IF(I296&gt;0,"НУ","")</f>
        <v/>
      </c>
      <c r="J295" s="101" t="str">
        <f t="shared" ref="J295" si="1743">IF(J296&gt;0,"НУ","")</f>
        <v/>
      </c>
      <c r="K295" s="101" t="str">
        <f t="shared" ref="K295" si="1744">IF(K296&gt;0,"НУ","")</f>
        <v/>
      </c>
      <c r="L295" s="101" t="str">
        <f t="shared" ref="L295" si="1745">IF(L296&gt;0,"НУ","")</f>
        <v/>
      </c>
      <c r="M295" s="101" t="str">
        <f t="shared" ref="M295" si="1746">IF(M296&gt;0,"НУ","")</f>
        <v/>
      </c>
      <c r="N295" s="101" t="str">
        <f t="shared" ref="N295" si="1747">IF(N296&gt;0,"НУ","")</f>
        <v/>
      </c>
      <c r="O295" s="101" t="str">
        <f t="shared" ref="O295" si="1748">IF(O296&gt;0,"НУ","")</f>
        <v/>
      </c>
      <c r="P295" s="101" t="str">
        <f t="shared" ref="P295" si="1749">IF(P296&gt;0,"НУ","")</f>
        <v/>
      </c>
      <c r="Q295" s="101" t="str">
        <f t="shared" ref="Q295" si="1750">IF(Q296&gt;0,"НУ","")</f>
        <v/>
      </c>
      <c r="R295" s="101" t="str">
        <f t="shared" ref="R295" si="1751">IF(R296&gt;0,"НУ","")</f>
        <v/>
      </c>
      <c r="S295" s="101"/>
      <c r="T295" s="101"/>
      <c r="U295" s="101"/>
      <c r="V295" s="101"/>
      <c r="W295" s="101"/>
      <c r="X295" s="101"/>
      <c r="Y295" s="101"/>
      <c r="Z295" s="101"/>
      <c r="AA295" s="101"/>
      <c r="AB295" s="101"/>
      <c r="AC295" s="101"/>
      <c r="AD295" s="101"/>
      <c r="AE295" s="101"/>
      <c r="AF295" s="101"/>
      <c r="AG295" s="101"/>
      <c r="AH295" s="101" t="str">
        <f t="shared" si="1589"/>
        <v/>
      </c>
      <c r="AI295" s="101" t="str">
        <f t="shared" si="1589"/>
        <v/>
      </c>
      <c r="AJ295" s="130" t="str">
        <f t="shared" si="1589"/>
        <v/>
      </c>
      <c r="AK295" s="321"/>
      <c r="AL295" s="279"/>
      <c r="AM295" s="305"/>
      <c r="AN295" s="308"/>
      <c r="AO295" s="311"/>
      <c r="AP295" s="311"/>
      <c r="AQ295" s="311"/>
      <c r="AR295" s="241"/>
      <c r="AS295" s="241"/>
      <c r="AT295" s="241"/>
      <c r="AU295" s="241"/>
      <c r="AV295" s="241"/>
      <c r="AW295" s="241"/>
      <c r="AX295" s="241"/>
      <c r="AY295" s="316"/>
      <c r="AZ295" s="316"/>
      <c r="BA295" s="319"/>
    </row>
    <row r="296" spans="1:53" ht="13.5" customHeight="1" thickBot="1" x14ac:dyDescent="0.25">
      <c r="A296" s="294"/>
      <c r="B296" s="297"/>
      <c r="C296" s="300"/>
      <c r="D296" s="326"/>
      <c r="E296" s="147"/>
      <c r="F296" s="105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  <c r="U296" s="106"/>
      <c r="V296" s="106"/>
      <c r="W296" s="106"/>
      <c r="X296" s="106"/>
      <c r="Y296" s="106"/>
      <c r="Z296" s="106"/>
      <c r="AA296" s="106"/>
      <c r="AB296" s="106"/>
      <c r="AC296" s="106"/>
      <c r="AD296" s="106"/>
      <c r="AE296" s="106"/>
      <c r="AF296" s="106"/>
      <c r="AG296" s="106"/>
      <c r="AH296" s="106"/>
      <c r="AI296" s="106"/>
      <c r="AJ296" s="107"/>
      <c r="AK296" s="322"/>
      <c r="AL296" s="280"/>
      <c r="AM296" s="306"/>
      <c r="AN296" s="309"/>
      <c r="AO296" s="312"/>
      <c r="AP296" s="312"/>
      <c r="AQ296" s="312"/>
      <c r="AR296" s="242"/>
      <c r="AS296" s="242"/>
      <c r="AT296" s="242"/>
      <c r="AU296" s="242"/>
      <c r="AV296" s="242"/>
      <c r="AW296" s="242"/>
      <c r="AX296" s="242"/>
      <c r="AY296" s="317"/>
      <c r="AZ296" s="317"/>
      <c r="BA296" s="320"/>
    </row>
    <row r="297" spans="1:53" ht="12.75" customHeight="1" x14ac:dyDescent="0.2">
      <c r="A297" s="292">
        <v>73</v>
      </c>
      <c r="B297" s="295" t="str">
        <f>IFERROR(VLOOKUP($C297,Списки!$A$1:$C$4003,2,0),"")</f>
        <v/>
      </c>
      <c r="C297" s="323"/>
      <c r="D297" s="324" t="str">
        <f>IFERROR(VLOOKUP($C297,Списки!$A$1:$C$4003,3,0),"")</f>
        <v/>
      </c>
      <c r="E297" s="145"/>
      <c r="F297" s="92" t="str">
        <f>VLOOKUP(F$7,Графік!$M$5:$P$35,3,0)</f>
        <v>Р</v>
      </c>
      <c r="G297" s="124" t="str">
        <f>VLOOKUP(G$7,Графік!$M$5:$P$35,3,0)</f>
        <v>ВВ</v>
      </c>
      <c r="H297" s="124" t="str">
        <f>VLOOKUP(H$7,Графік!$M$5:$P$35,3,0)</f>
        <v>ВВ</v>
      </c>
      <c r="I297" s="124" t="str">
        <f>VLOOKUP(I$7,Графік!$M$5:$P$35,3,0)</f>
        <v>Р</v>
      </c>
      <c r="J297" s="124" t="str">
        <f>VLOOKUP(J$7,Графік!$M$5:$P$35,3,0)</f>
        <v>Р</v>
      </c>
      <c r="K297" s="124" t="str">
        <f>VLOOKUP(K$7,Графік!$M$5:$P$35,3,0)</f>
        <v>Р</v>
      </c>
      <c r="L297" s="124" t="str">
        <f>VLOOKUP(L$7,Графік!$M$5:$P$35,3,0)</f>
        <v>Р</v>
      </c>
      <c r="M297" s="124" t="str">
        <f>VLOOKUP(M$7,Графік!$M$5:$P$35,3,0)</f>
        <v>Р</v>
      </c>
      <c r="N297" s="124" t="str">
        <f>VLOOKUP(N$7,Графік!$M$5:$P$35,3,0)</f>
        <v>ВВ</v>
      </c>
      <c r="O297" s="124" t="str">
        <f>VLOOKUP(O$7,Графік!$M$5:$P$35,3,0)</f>
        <v>ВВ</v>
      </c>
      <c r="P297" s="124" t="str">
        <f>VLOOKUP(P$7,Графік!$M$5:$P$35,3,0)</f>
        <v>Р</v>
      </c>
      <c r="Q297" s="124" t="str">
        <f>VLOOKUP(Q$7,Графік!$M$5:$P$35,3,0)</f>
        <v>Р</v>
      </c>
      <c r="R297" s="124" t="str">
        <f>VLOOKUP(R$7,Графік!$M$5:$P$35,3,0)</f>
        <v>Р</v>
      </c>
      <c r="S297" s="124"/>
      <c r="T297" s="124"/>
      <c r="U297" s="124"/>
      <c r="V297" s="124"/>
      <c r="W297" s="124"/>
      <c r="X297" s="124"/>
      <c r="Y297" s="124"/>
      <c r="Z297" s="124"/>
      <c r="AA297" s="124"/>
      <c r="AB297" s="124"/>
      <c r="AC297" s="124"/>
      <c r="AD297" s="124"/>
      <c r="AE297" s="124"/>
      <c r="AF297" s="124"/>
      <c r="AG297" s="124"/>
      <c r="AH297" s="124"/>
      <c r="AI297" s="124"/>
      <c r="AJ297" s="125"/>
      <c r="AK297" s="321">
        <f ca="1">SUMIF($F297:$AJ300,"Р",$F298:$AJ298)</f>
        <v>72</v>
      </c>
      <c r="AL297" s="279">
        <f ca="1">SUMIF($F299:$AJ300,"НУ",$F300:$AJ300)</f>
        <v>0</v>
      </c>
      <c r="AM297" s="305">
        <f ca="1">SUMIF(F297:AJ300,"РВ",F298:AJ298)</f>
        <v>0</v>
      </c>
      <c r="AN297" s="308">
        <f ca="1">AK297+AL297+AM297</f>
        <v>72</v>
      </c>
      <c r="AO297" s="310">
        <f t="shared" ref="AO297" si="1752">COUNTIF($F297:$AJ300,"=Р")</f>
        <v>9</v>
      </c>
      <c r="AP297" s="311">
        <f>COUNTIF($F297:$AJ300,"=ВВ")</f>
        <v>4</v>
      </c>
      <c r="AQ297" s="311">
        <f>COUNTIF($F297:$AJ300,"=В")</f>
        <v>0</v>
      </c>
      <c r="AR297" s="241">
        <f>COUNTIF($F297:$AJ300,"=НА")</f>
        <v>0</v>
      </c>
      <c r="AS297" s="241">
        <f>COUNTIF(F297:AJ300,"=ТН")</f>
        <v>0</v>
      </c>
      <c r="AT297" s="241">
        <f>COUNTIF($F297:$AJ300,"=ВД")</f>
        <v>0</v>
      </c>
      <c r="AU297" s="241">
        <f>COUNTIF($F297:$AJ300,"=ВП")</f>
        <v>0</v>
      </c>
      <c r="AV297" s="241">
        <f>COUNTIF($F297:$AJ300,"=ДД")</f>
        <v>0</v>
      </c>
      <c r="AW297" s="241">
        <f>COUNTIF($F297:$AJ300,"=П")</f>
        <v>0</v>
      </c>
      <c r="AX297" s="241">
        <f>COUNTIF($F297:$AJ300,"=ПР")</f>
        <v>0</v>
      </c>
      <c r="AY297" s="316">
        <f>COUNTIF($F297:$AJ300,"=І")</f>
        <v>0</v>
      </c>
      <c r="AZ297" s="316">
        <f>COUNTIF($F297:$AJ300,"=НЗ")</f>
        <v>0</v>
      </c>
      <c r="BA297" s="318" t="str">
        <f>IF(C297&gt;1,Графік!$P$36,"")</f>
        <v/>
      </c>
    </row>
    <row r="298" spans="1:53" ht="12.75" customHeight="1" x14ac:dyDescent="0.2">
      <c r="A298" s="293"/>
      <c r="B298" s="296"/>
      <c r="C298" s="299"/>
      <c r="D298" s="325"/>
      <c r="E298" s="146"/>
      <c r="F298" s="96">
        <f t="shared" ref="F298" si="1753">IF(F297="Р",8,"")</f>
        <v>8</v>
      </c>
      <c r="G298" s="97" t="str">
        <f t="shared" ref="G298" si="1754">IF(G297="Р",8,"")</f>
        <v/>
      </c>
      <c r="H298" s="97" t="str">
        <f t="shared" ref="H298" si="1755">IF(H297="Р",8,"")</f>
        <v/>
      </c>
      <c r="I298" s="97">
        <f t="shared" ref="I298" si="1756">IF(I297="Р",8,"")</f>
        <v>8</v>
      </c>
      <c r="J298" s="97">
        <f t="shared" ref="J298" si="1757">IF(J297="Р",8,"")</f>
        <v>8</v>
      </c>
      <c r="K298" s="97">
        <f t="shared" ref="K298" si="1758">IF(K297="Р",8,"")</f>
        <v>8</v>
      </c>
      <c r="L298" s="97">
        <f t="shared" ref="L298" si="1759">IF(L297="Р",8,"")</f>
        <v>8</v>
      </c>
      <c r="M298" s="97">
        <f t="shared" ref="M298" si="1760">IF(M297="Р",8,"")</f>
        <v>8</v>
      </c>
      <c r="N298" s="97" t="str">
        <f t="shared" ref="N298" si="1761">IF(N297="Р",8,"")</f>
        <v/>
      </c>
      <c r="O298" s="97" t="str">
        <f t="shared" ref="O298" si="1762">IF(O297="Р",8,"")</f>
        <v/>
      </c>
      <c r="P298" s="97">
        <f t="shared" ref="P298" si="1763">IF(P297="Р",8,"")</f>
        <v>8</v>
      </c>
      <c r="Q298" s="97">
        <f t="shared" ref="Q298" si="1764">IF(Q297="Р",8,"")</f>
        <v>8</v>
      </c>
      <c r="R298" s="97">
        <f t="shared" ref="R298" si="1765">IF(R297="Р",8,"")</f>
        <v>8</v>
      </c>
      <c r="S298" s="97"/>
      <c r="T298" s="97"/>
      <c r="U298" s="97"/>
      <c r="V298" s="97"/>
      <c r="W298" s="97"/>
      <c r="X298" s="97"/>
      <c r="Y298" s="97"/>
      <c r="Z298" s="97"/>
      <c r="AA298" s="97"/>
      <c r="AB298" s="97"/>
      <c r="AC298" s="97"/>
      <c r="AD298" s="97"/>
      <c r="AE298" s="97"/>
      <c r="AF298" s="97"/>
      <c r="AG298" s="97"/>
      <c r="AH298" s="97"/>
      <c r="AI298" s="97"/>
      <c r="AJ298" s="98"/>
      <c r="AK298" s="321"/>
      <c r="AL298" s="279"/>
      <c r="AM298" s="305"/>
      <c r="AN298" s="308"/>
      <c r="AO298" s="311"/>
      <c r="AP298" s="311"/>
      <c r="AQ298" s="311"/>
      <c r="AR298" s="241"/>
      <c r="AS298" s="241"/>
      <c r="AT298" s="241"/>
      <c r="AU298" s="241"/>
      <c r="AV298" s="241"/>
      <c r="AW298" s="241"/>
      <c r="AX298" s="241"/>
      <c r="AY298" s="316"/>
      <c r="AZ298" s="316"/>
      <c r="BA298" s="319"/>
    </row>
    <row r="299" spans="1:53" ht="12.75" customHeight="1" x14ac:dyDescent="0.2">
      <c r="A299" s="293"/>
      <c r="B299" s="296"/>
      <c r="C299" s="299"/>
      <c r="D299" s="325"/>
      <c r="E299" s="146"/>
      <c r="F299" s="100" t="str">
        <f t="shared" ref="F299" si="1766">IF(F300&gt;0,"НУ","")</f>
        <v/>
      </c>
      <c r="G299" s="101" t="str">
        <f t="shared" ref="G299" si="1767">IF(G300&gt;0,"НУ","")</f>
        <v/>
      </c>
      <c r="H299" s="101" t="str">
        <f t="shared" ref="H299" si="1768">IF(H300&gt;0,"НУ","")</f>
        <v/>
      </c>
      <c r="I299" s="101" t="str">
        <f t="shared" ref="I299" si="1769">IF(I300&gt;0,"НУ","")</f>
        <v/>
      </c>
      <c r="J299" s="101" t="str">
        <f t="shared" ref="J299" si="1770">IF(J300&gt;0,"НУ","")</f>
        <v/>
      </c>
      <c r="K299" s="101" t="str">
        <f t="shared" ref="K299" si="1771">IF(K300&gt;0,"НУ","")</f>
        <v/>
      </c>
      <c r="L299" s="101" t="str">
        <f t="shared" ref="L299" si="1772">IF(L300&gt;0,"НУ","")</f>
        <v/>
      </c>
      <c r="M299" s="101" t="str">
        <f t="shared" ref="M299" si="1773">IF(M300&gt;0,"НУ","")</f>
        <v/>
      </c>
      <c r="N299" s="101" t="str">
        <f t="shared" ref="N299" si="1774">IF(N300&gt;0,"НУ","")</f>
        <v/>
      </c>
      <c r="O299" s="101" t="str">
        <f t="shared" ref="O299" si="1775">IF(O300&gt;0,"НУ","")</f>
        <v/>
      </c>
      <c r="P299" s="101" t="str">
        <f t="shared" ref="P299" si="1776">IF(P300&gt;0,"НУ","")</f>
        <v/>
      </c>
      <c r="Q299" s="101" t="str">
        <f t="shared" ref="Q299" si="1777">IF(Q300&gt;0,"НУ","")</f>
        <v/>
      </c>
      <c r="R299" s="101" t="str">
        <f t="shared" ref="R299" si="1778">IF(R300&gt;0,"НУ","")</f>
        <v/>
      </c>
      <c r="S299" s="101"/>
      <c r="T299" s="101"/>
      <c r="U299" s="101"/>
      <c r="V299" s="101"/>
      <c r="W299" s="101"/>
      <c r="X299" s="101"/>
      <c r="Y299" s="101"/>
      <c r="Z299" s="101"/>
      <c r="AA299" s="101"/>
      <c r="AB299" s="101"/>
      <c r="AC299" s="101"/>
      <c r="AD299" s="101"/>
      <c r="AE299" s="101"/>
      <c r="AF299" s="101"/>
      <c r="AG299" s="101"/>
      <c r="AH299" s="101" t="str">
        <f t="shared" si="1589"/>
        <v/>
      </c>
      <c r="AI299" s="101" t="str">
        <f t="shared" si="1589"/>
        <v/>
      </c>
      <c r="AJ299" s="130" t="str">
        <f t="shared" si="1589"/>
        <v/>
      </c>
      <c r="AK299" s="321"/>
      <c r="AL299" s="279"/>
      <c r="AM299" s="305"/>
      <c r="AN299" s="308"/>
      <c r="AO299" s="311"/>
      <c r="AP299" s="311"/>
      <c r="AQ299" s="311"/>
      <c r="AR299" s="241"/>
      <c r="AS299" s="241"/>
      <c r="AT299" s="241"/>
      <c r="AU299" s="241"/>
      <c r="AV299" s="241"/>
      <c r="AW299" s="241"/>
      <c r="AX299" s="241"/>
      <c r="AY299" s="316"/>
      <c r="AZ299" s="316"/>
      <c r="BA299" s="319"/>
    </row>
    <row r="300" spans="1:53" ht="13.5" customHeight="1" thickBot="1" x14ac:dyDescent="0.25">
      <c r="A300" s="294"/>
      <c r="B300" s="297"/>
      <c r="C300" s="300"/>
      <c r="D300" s="326"/>
      <c r="E300" s="147"/>
      <c r="F300" s="105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  <c r="T300" s="106"/>
      <c r="U300" s="106"/>
      <c r="V300" s="106"/>
      <c r="W300" s="106"/>
      <c r="X300" s="106"/>
      <c r="Y300" s="106"/>
      <c r="Z300" s="106"/>
      <c r="AA300" s="106"/>
      <c r="AB300" s="106"/>
      <c r="AC300" s="106"/>
      <c r="AD300" s="106"/>
      <c r="AE300" s="106"/>
      <c r="AF300" s="106"/>
      <c r="AG300" s="106"/>
      <c r="AH300" s="106"/>
      <c r="AI300" s="106"/>
      <c r="AJ300" s="107"/>
      <c r="AK300" s="322"/>
      <c r="AL300" s="280"/>
      <c r="AM300" s="306"/>
      <c r="AN300" s="309"/>
      <c r="AO300" s="312"/>
      <c r="AP300" s="312"/>
      <c r="AQ300" s="312"/>
      <c r="AR300" s="242"/>
      <c r="AS300" s="242"/>
      <c r="AT300" s="242"/>
      <c r="AU300" s="242"/>
      <c r="AV300" s="242"/>
      <c r="AW300" s="242"/>
      <c r="AX300" s="242"/>
      <c r="AY300" s="317"/>
      <c r="AZ300" s="317"/>
      <c r="BA300" s="320"/>
    </row>
    <row r="301" spans="1:53" ht="12.75" customHeight="1" x14ac:dyDescent="0.2">
      <c r="A301" s="292">
        <v>74</v>
      </c>
      <c r="B301" s="295" t="str">
        <f>IFERROR(VLOOKUP($C301,Списки!$A$1:$C$4003,2,0),"")</f>
        <v/>
      </c>
      <c r="C301" s="323"/>
      <c r="D301" s="324" t="str">
        <f>IFERROR(VLOOKUP($C301,Списки!$A$1:$C$4003,3,0),"")</f>
        <v/>
      </c>
      <c r="E301" s="145"/>
      <c r="F301" s="92" t="str">
        <f>VLOOKUP(F$7,Графік!$M$5:$P$35,3,0)</f>
        <v>Р</v>
      </c>
      <c r="G301" s="124" t="str">
        <f>VLOOKUP(G$7,Графік!$M$5:$P$35,3,0)</f>
        <v>ВВ</v>
      </c>
      <c r="H301" s="124" t="str">
        <f>VLOOKUP(H$7,Графік!$M$5:$P$35,3,0)</f>
        <v>ВВ</v>
      </c>
      <c r="I301" s="124" t="str">
        <f>VLOOKUP(I$7,Графік!$M$5:$P$35,3,0)</f>
        <v>Р</v>
      </c>
      <c r="J301" s="124" t="str">
        <f>VLOOKUP(J$7,Графік!$M$5:$P$35,3,0)</f>
        <v>Р</v>
      </c>
      <c r="K301" s="124" t="str">
        <f>VLOOKUP(K$7,Графік!$M$5:$P$35,3,0)</f>
        <v>Р</v>
      </c>
      <c r="L301" s="124" t="str">
        <f>VLOOKUP(L$7,Графік!$M$5:$P$35,3,0)</f>
        <v>Р</v>
      </c>
      <c r="M301" s="124" t="str">
        <f>VLOOKUP(M$7,Графік!$M$5:$P$35,3,0)</f>
        <v>Р</v>
      </c>
      <c r="N301" s="124" t="str">
        <f>VLOOKUP(N$7,Графік!$M$5:$P$35,3,0)</f>
        <v>ВВ</v>
      </c>
      <c r="O301" s="124" t="str">
        <f>VLOOKUP(O$7,Графік!$M$5:$P$35,3,0)</f>
        <v>ВВ</v>
      </c>
      <c r="P301" s="124" t="str">
        <f>VLOOKUP(P$7,Графік!$M$5:$P$35,3,0)</f>
        <v>Р</v>
      </c>
      <c r="Q301" s="124" t="str">
        <f>VLOOKUP(Q$7,Графік!$M$5:$P$35,3,0)</f>
        <v>Р</v>
      </c>
      <c r="R301" s="124" t="str">
        <f>VLOOKUP(R$7,Графік!$M$5:$P$35,3,0)</f>
        <v>Р</v>
      </c>
      <c r="S301" s="124"/>
      <c r="T301" s="124"/>
      <c r="U301" s="124"/>
      <c r="V301" s="124"/>
      <c r="W301" s="124"/>
      <c r="X301" s="124"/>
      <c r="Y301" s="124"/>
      <c r="Z301" s="124"/>
      <c r="AA301" s="124"/>
      <c r="AB301" s="124"/>
      <c r="AC301" s="124"/>
      <c r="AD301" s="124"/>
      <c r="AE301" s="124"/>
      <c r="AF301" s="124"/>
      <c r="AG301" s="124"/>
      <c r="AH301" s="124"/>
      <c r="AI301" s="124"/>
      <c r="AJ301" s="125"/>
      <c r="AK301" s="321">
        <f ca="1">SUMIF($F301:$AJ304,"Р",$F302:$AJ302)</f>
        <v>72</v>
      </c>
      <c r="AL301" s="279">
        <f ca="1">SUMIF($F303:$AJ304,"НУ",$F304:$AJ304)</f>
        <v>0</v>
      </c>
      <c r="AM301" s="305">
        <f ca="1">SUMIF(F301:AJ304,"РВ",F302:AJ302)</f>
        <v>0</v>
      </c>
      <c r="AN301" s="308">
        <f ca="1">AK301+AL301+AM301</f>
        <v>72</v>
      </c>
      <c r="AO301" s="310">
        <f t="shared" ref="AO301" si="1779">COUNTIF($F301:$AJ304,"=Р")</f>
        <v>9</v>
      </c>
      <c r="AP301" s="311">
        <f>COUNTIF($F301:$AJ304,"=ВВ")</f>
        <v>4</v>
      </c>
      <c r="AQ301" s="311">
        <f>COUNTIF($F301:$AJ304,"=В")</f>
        <v>0</v>
      </c>
      <c r="AR301" s="241">
        <f>COUNTIF($F301:$AJ304,"=НА")</f>
        <v>0</v>
      </c>
      <c r="AS301" s="241">
        <f>COUNTIF(F301:AJ304,"=ТН")</f>
        <v>0</v>
      </c>
      <c r="AT301" s="241">
        <f>COUNTIF($F301:$AJ304,"=ВД")</f>
        <v>0</v>
      </c>
      <c r="AU301" s="241">
        <f>COUNTIF($F301:$AJ304,"=ВП")</f>
        <v>0</v>
      </c>
      <c r="AV301" s="241">
        <f>COUNTIF($F301:$AJ304,"=ДД")</f>
        <v>0</v>
      </c>
      <c r="AW301" s="241">
        <f>COUNTIF($F301:$AJ304,"=П")</f>
        <v>0</v>
      </c>
      <c r="AX301" s="241">
        <f>COUNTIF($F301:$AJ304,"=ПР")</f>
        <v>0</v>
      </c>
      <c r="AY301" s="316">
        <f>COUNTIF($F301:$AJ304,"=І")</f>
        <v>0</v>
      </c>
      <c r="AZ301" s="316">
        <f>COUNTIF($F301:$AJ304,"=НЗ")</f>
        <v>0</v>
      </c>
      <c r="BA301" s="318" t="str">
        <f>IF(C301&gt;1,Графік!$P$36,"")</f>
        <v/>
      </c>
    </row>
    <row r="302" spans="1:53" ht="12.75" customHeight="1" x14ac:dyDescent="0.2">
      <c r="A302" s="293"/>
      <c r="B302" s="296"/>
      <c r="C302" s="299"/>
      <c r="D302" s="325"/>
      <c r="E302" s="146"/>
      <c r="F302" s="96">
        <f t="shared" ref="F302" si="1780">IF(F301="Р",8,"")</f>
        <v>8</v>
      </c>
      <c r="G302" s="97" t="str">
        <f t="shared" ref="G302" si="1781">IF(G301="Р",8,"")</f>
        <v/>
      </c>
      <c r="H302" s="97" t="str">
        <f t="shared" ref="H302" si="1782">IF(H301="Р",8,"")</f>
        <v/>
      </c>
      <c r="I302" s="97">
        <f t="shared" ref="I302" si="1783">IF(I301="Р",8,"")</f>
        <v>8</v>
      </c>
      <c r="J302" s="97">
        <f t="shared" ref="J302" si="1784">IF(J301="Р",8,"")</f>
        <v>8</v>
      </c>
      <c r="K302" s="97">
        <f t="shared" ref="K302" si="1785">IF(K301="Р",8,"")</f>
        <v>8</v>
      </c>
      <c r="L302" s="97">
        <f t="shared" ref="L302" si="1786">IF(L301="Р",8,"")</f>
        <v>8</v>
      </c>
      <c r="M302" s="97">
        <f t="shared" ref="M302" si="1787">IF(M301="Р",8,"")</f>
        <v>8</v>
      </c>
      <c r="N302" s="97" t="str">
        <f t="shared" ref="N302" si="1788">IF(N301="Р",8,"")</f>
        <v/>
      </c>
      <c r="O302" s="97" t="str">
        <f t="shared" ref="O302" si="1789">IF(O301="Р",8,"")</f>
        <v/>
      </c>
      <c r="P302" s="97">
        <f t="shared" ref="P302" si="1790">IF(P301="Р",8,"")</f>
        <v>8</v>
      </c>
      <c r="Q302" s="97">
        <f t="shared" ref="Q302" si="1791">IF(Q301="Р",8,"")</f>
        <v>8</v>
      </c>
      <c r="R302" s="97">
        <f t="shared" ref="R302" si="1792">IF(R301="Р",8,"")</f>
        <v>8</v>
      </c>
      <c r="S302" s="97"/>
      <c r="T302" s="97"/>
      <c r="U302" s="97"/>
      <c r="V302" s="97"/>
      <c r="W302" s="97"/>
      <c r="X302" s="97"/>
      <c r="Y302" s="97"/>
      <c r="Z302" s="97"/>
      <c r="AA302" s="97"/>
      <c r="AB302" s="97"/>
      <c r="AC302" s="97"/>
      <c r="AD302" s="97"/>
      <c r="AE302" s="97"/>
      <c r="AF302" s="97"/>
      <c r="AG302" s="97"/>
      <c r="AH302" s="97"/>
      <c r="AI302" s="97"/>
      <c r="AJ302" s="98"/>
      <c r="AK302" s="321"/>
      <c r="AL302" s="279"/>
      <c r="AM302" s="305"/>
      <c r="AN302" s="308"/>
      <c r="AO302" s="311"/>
      <c r="AP302" s="311"/>
      <c r="AQ302" s="311"/>
      <c r="AR302" s="241"/>
      <c r="AS302" s="241"/>
      <c r="AT302" s="241"/>
      <c r="AU302" s="241"/>
      <c r="AV302" s="241"/>
      <c r="AW302" s="241"/>
      <c r="AX302" s="241"/>
      <c r="AY302" s="316"/>
      <c r="AZ302" s="316"/>
      <c r="BA302" s="319"/>
    </row>
    <row r="303" spans="1:53" ht="12.75" customHeight="1" x14ac:dyDescent="0.2">
      <c r="A303" s="293"/>
      <c r="B303" s="296"/>
      <c r="C303" s="299"/>
      <c r="D303" s="325"/>
      <c r="E303" s="146"/>
      <c r="F303" s="100" t="str">
        <f t="shared" ref="F303" si="1793">IF(F304&gt;0,"НУ","")</f>
        <v/>
      </c>
      <c r="G303" s="101" t="str">
        <f t="shared" ref="G303" si="1794">IF(G304&gt;0,"НУ","")</f>
        <v/>
      </c>
      <c r="H303" s="101" t="str">
        <f t="shared" ref="H303" si="1795">IF(H304&gt;0,"НУ","")</f>
        <v/>
      </c>
      <c r="I303" s="101" t="str">
        <f t="shared" ref="I303" si="1796">IF(I304&gt;0,"НУ","")</f>
        <v/>
      </c>
      <c r="J303" s="101" t="str">
        <f t="shared" ref="J303" si="1797">IF(J304&gt;0,"НУ","")</f>
        <v/>
      </c>
      <c r="K303" s="101" t="str">
        <f t="shared" ref="K303" si="1798">IF(K304&gt;0,"НУ","")</f>
        <v/>
      </c>
      <c r="L303" s="101" t="str">
        <f t="shared" ref="L303" si="1799">IF(L304&gt;0,"НУ","")</f>
        <v/>
      </c>
      <c r="M303" s="101" t="str">
        <f t="shared" ref="M303" si="1800">IF(M304&gt;0,"НУ","")</f>
        <v/>
      </c>
      <c r="N303" s="101" t="str">
        <f t="shared" ref="N303" si="1801">IF(N304&gt;0,"НУ","")</f>
        <v/>
      </c>
      <c r="O303" s="101" t="str">
        <f t="shared" ref="O303" si="1802">IF(O304&gt;0,"НУ","")</f>
        <v/>
      </c>
      <c r="P303" s="101" t="str">
        <f t="shared" ref="P303" si="1803">IF(P304&gt;0,"НУ","")</f>
        <v/>
      </c>
      <c r="Q303" s="101" t="str">
        <f t="shared" ref="Q303" si="1804">IF(Q304&gt;0,"НУ","")</f>
        <v/>
      </c>
      <c r="R303" s="101" t="str">
        <f t="shared" ref="R303" si="1805">IF(R304&gt;0,"НУ","")</f>
        <v/>
      </c>
      <c r="S303" s="101"/>
      <c r="T303" s="101"/>
      <c r="U303" s="101"/>
      <c r="V303" s="101"/>
      <c r="W303" s="101"/>
      <c r="X303" s="101"/>
      <c r="Y303" s="101"/>
      <c r="Z303" s="101"/>
      <c r="AA303" s="101"/>
      <c r="AB303" s="101"/>
      <c r="AC303" s="101"/>
      <c r="AD303" s="101"/>
      <c r="AE303" s="101"/>
      <c r="AF303" s="101"/>
      <c r="AG303" s="101"/>
      <c r="AH303" s="101" t="str">
        <f t="shared" si="1589"/>
        <v/>
      </c>
      <c r="AI303" s="101" t="str">
        <f t="shared" si="1589"/>
        <v/>
      </c>
      <c r="AJ303" s="130" t="str">
        <f t="shared" si="1589"/>
        <v/>
      </c>
      <c r="AK303" s="321"/>
      <c r="AL303" s="279"/>
      <c r="AM303" s="305"/>
      <c r="AN303" s="308"/>
      <c r="AO303" s="311"/>
      <c r="AP303" s="311"/>
      <c r="AQ303" s="311"/>
      <c r="AR303" s="241"/>
      <c r="AS303" s="241"/>
      <c r="AT303" s="241"/>
      <c r="AU303" s="241"/>
      <c r="AV303" s="241"/>
      <c r="AW303" s="241"/>
      <c r="AX303" s="241"/>
      <c r="AY303" s="316"/>
      <c r="AZ303" s="316"/>
      <c r="BA303" s="319"/>
    </row>
    <row r="304" spans="1:53" ht="13.5" customHeight="1" thickBot="1" x14ac:dyDescent="0.25">
      <c r="A304" s="294"/>
      <c r="B304" s="297"/>
      <c r="C304" s="300"/>
      <c r="D304" s="326"/>
      <c r="E304" s="147"/>
      <c r="F304" s="105"/>
      <c r="G304" s="106"/>
      <c r="H304" s="106"/>
      <c r="I304" s="106"/>
      <c r="J304" s="106"/>
      <c r="K304" s="106"/>
      <c r="L304" s="106"/>
      <c r="M304" s="106"/>
      <c r="N304" s="106"/>
      <c r="O304" s="106"/>
      <c r="P304" s="106"/>
      <c r="Q304" s="106"/>
      <c r="R304" s="106"/>
      <c r="S304" s="106"/>
      <c r="T304" s="106"/>
      <c r="U304" s="106"/>
      <c r="V304" s="106"/>
      <c r="W304" s="106"/>
      <c r="X304" s="106"/>
      <c r="Y304" s="106"/>
      <c r="Z304" s="106"/>
      <c r="AA304" s="106"/>
      <c r="AB304" s="106"/>
      <c r="AC304" s="106"/>
      <c r="AD304" s="106"/>
      <c r="AE304" s="106"/>
      <c r="AF304" s="106"/>
      <c r="AG304" s="106"/>
      <c r="AH304" s="106"/>
      <c r="AI304" s="106"/>
      <c r="AJ304" s="107"/>
      <c r="AK304" s="322"/>
      <c r="AL304" s="280"/>
      <c r="AM304" s="306"/>
      <c r="AN304" s="309"/>
      <c r="AO304" s="312"/>
      <c r="AP304" s="312"/>
      <c r="AQ304" s="312"/>
      <c r="AR304" s="242"/>
      <c r="AS304" s="242"/>
      <c r="AT304" s="242"/>
      <c r="AU304" s="242"/>
      <c r="AV304" s="242"/>
      <c r="AW304" s="242"/>
      <c r="AX304" s="242"/>
      <c r="AY304" s="317"/>
      <c r="AZ304" s="317"/>
      <c r="BA304" s="320"/>
    </row>
    <row r="305" spans="1:53" ht="12.75" customHeight="1" x14ac:dyDescent="0.2">
      <c r="A305" s="292">
        <v>75</v>
      </c>
      <c r="B305" s="295" t="str">
        <f>IFERROR(VLOOKUP($C305,Списки!$A$1:$C$4003,2,0),"")</f>
        <v/>
      </c>
      <c r="C305" s="323"/>
      <c r="D305" s="324" t="str">
        <f>IFERROR(VLOOKUP($C305,Списки!$A$1:$C$4003,3,0),"")</f>
        <v/>
      </c>
      <c r="E305" s="145"/>
      <c r="F305" s="92" t="str">
        <f>VLOOKUP(F$7,Графік!$M$5:$P$35,3,0)</f>
        <v>Р</v>
      </c>
      <c r="G305" s="124" t="str">
        <f>VLOOKUP(G$7,Графік!$M$5:$P$35,3,0)</f>
        <v>ВВ</v>
      </c>
      <c r="H305" s="124" t="str">
        <f>VLOOKUP(H$7,Графік!$M$5:$P$35,3,0)</f>
        <v>ВВ</v>
      </c>
      <c r="I305" s="124" t="str">
        <f>VLOOKUP(I$7,Графік!$M$5:$P$35,3,0)</f>
        <v>Р</v>
      </c>
      <c r="J305" s="124" t="str">
        <f>VLOOKUP(J$7,Графік!$M$5:$P$35,3,0)</f>
        <v>Р</v>
      </c>
      <c r="K305" s="124" t="str">
        <f>VLOOKUP(K$7,Графік!$M$5:$P$35,3,0)</f>
        <v>Р</v>
      </c>
      <c r="L305" s="124" t="str">
        <f>VLOOKUP(L$7,Графік!$M$5:$P$35,3,0)</f>
        <v>Р</v>
      </c>
      <c r="M305" s="124" t="str">
        <f>VLOOKUP(M$7,Графік!$M$5:$P$35,3,0)</f>
        <v>Р</v>
      </c>
      <c r="N305" s="124" t="str">
        <f>VLOOKUP(N$7,Графік!$M$5:$P$35,3,0)</f>
        <v>ВВ</v>
      </c>
      <c r="O305" s="124" t="str">
        <f>VLOOKUP(O$7,Графік!$M$5:$P$35,3,0)</f>
        <v>ВВ</v>
      </c>
      <c r="P305" s="124" t="str">
        <f>VLOOKUP(P$7,Графік!$M$5:$P$35,3,0)</f>
        <v>Р</v>
      </c>
      <c r="Q305" s="124" t="str">
        <f>VLOOKUP(Q$7,Графік!$M$5:$P$35,3,0)</f>
        <v>Р</v>
      </c>
      <c r="R305" s="124" t="str">
        <f>VLOOKUP(R$7,Графік!$M$5:$P$35,3,0)</f>
        <v>Р</v>
      </c>
      <c r="S305" s="124"/>
      <c r="T305" s="124"/>
      <c r="U305" s="124"/>
      <c r="V305" s="124"/>
      <c r="W305" s="124"/>
      <c r="X305" s="124"/>
      <c r="Y305" s="124"/>
      <c r="Z305" s="124"/>
      <c r="AA305" s="124"/>
      <c r="AB305" s="124"/>
      <c r="AC305" s="124"/>
      <c r="AD305" s="124"/>
      <c r="AE305" s="124"/>
      <c r="AF305" s="124"/>
      <c r="AG305" s="124"/>
      <c r="AH305" s="124"/>
      <c r="AI305" s="124"/>
      <c r="AJ305" s="125"/>
      <c r="AK305" s="321">
        <f ca="1">SUMIF($F305:$AJ308,"Р",$F306:$AJ306)</f>
        <v>72</v>
      </c>
      <c r="AL305" s="279">
        <f ca="1">SUMIF($F307:$AJ308,"НУ",$F308:$AJ308)</f>
        <v>0</v>
      </c>
      <c r="AM305" s="305">
        <f ca="1">SUMIF(F305:AJ308,"РВ",F306:AJ306)</f>
        <v>0</v>
      </c>
      <c r="AN305" s="308">
        <f ca="1">AK305+AL305+AM305</f>
        <v>72</v>
      </c>
      <c r="AO305" s="310">
        <f t="shared" ref="AO305" si="1806">COUNTIF($F305:$AJ308,"=Р")</f>
        <v>9</v>
      </c>
      <c r="AP305" s="311">
        <f>COUNTIF($F305:$AJ308,"=ВВ")</f>
        <v>4</v>
      </c>
      <c r="AQ305" s="311">
        <f>COUNTIF($F305:$AJ308,"=В")</f>
        <v>0</v>
      </c>
      <c r="AR305" s="241">
        <f>COUNTIF($F305:$AJ308,"=НА")</f>
        <v>0</v>
      </c>
      <c r="AS305" s="241">
        <f>COUNTIF(F305:AJ308,"=ТН")</f>
        <v>0</v>
      </c>
      <c r="AT305" s="241">
        <f>COUNTIF($F305:$AJ308,"=ВД")</f>
        <v>0</v>
      </c>
      <c r="AU305" s="241">
        <f>COUNTIF($F305:$AJ308,"=ВП")</f>
        <v>0</v>
      </c>
      <c r="AV305" s="241">
        <f>COUNTIF($F305:$AJ308,"=ДД")</f>
        <v>0</v>
      </c>
      <c r="AW305" s="241">
        <f>COUNTIF($F305:$AJ308,"=П")</f>
        <v>0</v>
      </c>
      <c r="AX305" s="241">
        <f>COUNTIF($F305:$AJ308,"=ПР")</f>
        <v>0</v>
      </c>
      <c r="AY305" s="316">
        <f>COUNTIF($F305:$AJ308,"=І")</f>
        <v>0</v>
      </c>
      <c r="AZ305" s="316">
        <f>COUNTIF($F305:$AJ308,"=НЗ")</f>
        <v>0</v>
      </c>
      <c r="BA305" s="318" t="str">
        <f>IF(C305&gt;1,Графік!$P$36,"")</f>
        <v/>
      </c>
    </row>
    <row r="306" spans="1:53" ht="12.75" customHeight="1" x14ac:dyDescent="0.2">
      <c r="A306" s="293"/>
      <c r="B306" s="296"/>
      <c r="C306" s="299"/>
      <c r="D306" s="325"/>
      <c r="E306" s="146"/>
      <c r="F306" s="96">
        <f t="shared" ref="F306" si="1807">IF(F305="Р",8,"")</f>
        <v>8</v>
      </c>
      <c r="G306" s="97" t="str">
        <f t="shared" ref="G306" si="1808">IF(G305="Р",8,"")</f>
        <v/>
      </c>
      <c r="H306" s="97" t="str">
        <f t="shared" ref="H306" si="1809">IF(H305="Р",8,"")</f>
        <v/>
      </c>
      <c r="I306" s="97">
        <f t="shared" ref="I306" si="1810">IF(I305="Р",8,"")</f>
        <v>8</v>
      </c>
      <c r="J306" s="97">
        <f t="shared" ref="J306" si="1811">IF(J305="Р",8,"")</f>
        <v>8</v>
      </c>
      <c r="K306" s="97">
        <f t="shared" ref="K306" si="1812">IF(K305="Р",8,"")</f>
        <v>8</v>
      </c>
      <c r="L306" s="97">
        <f t="shared" ref="L306" si="1813">IF(L305="Р",8,"")</f>
        <v>8</v>
      </c>
      <c r="M306" s="97">
        <f t="shared" ref="M306" si="1814">IF(M305="Р",8,"")</f>
        <v>8</v>
      </c>
      <c r="N306" s="97" t="str">
        <f t="shared" ref="N306" si="1815">IF(N305="Р",8,"")</f>
        <v/>
      </c>
      <c r="O306" s="97" t="str">
        <f t="shared" ref="O306" si="1816">IF(O305="Р",8,"")</f>
        <v/>
      </c>
      <c r="P306" s="97">
        <f t="shared" ref="P306" si="1817">IF(P305="Р",8,"")</f>
        <v>8</v>
      </c>
      <c r="Q306" s="97">
        <f t="shared" ref="Q306" si="1818">IF(Q305="Р",8,"")</f>
        <v>8</v>
      </c>
      <c r="R306" s="97">
        <f t="shared" ref="R306" si="1819">IF(R305="Р",8,"")</f>
        <v>8</v>
      </c>
      <c r="S306" s="97"/>
      <c r="T306" s="97"/>
      <c r="U306" s="97"/>
      <c r="V306" s="97"/>
      <c r="W306" s="97"/>
      <c r="X306" s="97"/>
      <c r="Y306" s="97"/>
      <c r="Z306" s="97"/>
      <c r="AA306" s="97"/>
      <c r="AB306" s="97"/>
      <c r="AC306" s="97"/>
      <c r="AD306" s="97"/>
      <c r="AE306" s="97"/>
      <c r="AF306" s="97"/>
      <c r="AG306" s="97"/>
      <c r="AH306" s="97"/>
      <c r="AI306" s="97"/>
      <c r="AJ306" s="98"/>
      <c r="AK306" s="321"/>
      <c r="AL306" s="279"/>
      <c r="AM306" s="305"/>
      <c r="AN306" s="308"/>
      <c r="AO306" s="311"/>
      <c r="AP306" s="311"/>
      <c r="AQ306" s="311"/>
      <c r="AR306" s="241"/>
      <c r="AS306" s="241"/>
      <c r="AT306" s="241"/>
      <c r="AU306" s="241"/>
      <c r="AV306" s="241"/>
      <c r="AW306" s="241"/>
      <c r="AX306" s="241"/>
      <c r="AY306" s="316"/>
      <c r="AZ306" s="316"/>
      <c r="BA306" s="319"/>
    </row>
    <row r="307" spans="1:53" ht="12.75" customHeight="1" x14ac:dyDescent="0.2">
      <c r="A307" s="293"/>
      <c r="B307" s="296"/>
      <c r="C307" s="299"/>
      <c r="D307" s="325"/>
      <c r="E307" s="146"/>
      <c r="F307" s="100" t="str">
        <f t="shared" ref="F307" si="1820">IF(F308&gt;0,"НУ","")</f>
        <v/>
      </c>
      <c r="G307" s="101" t="str">
        <f t="shared" ref="G307" si="1821">IF(G308&gt;0,"НУ","")</f>
        <v/>
      </c>
      <c r="H307" s="101" t="str">
        <f t="shared" ref="H307" si="1822">IF(H308&gt;0,"НУ","")</f>
        <v/>
      </c>
      <c r="I307" s="101" t="str">
        <f t="shared" ref="I307" si="1823">IF(I308&gt;0,"НУ","")</f>
        <v/>
      </c>
      <c r="J307" s="101" t="str">
        <f t="shared" ref="J307" si="1824">IF(J308&gt;0,"НУ","")</f>
        <v/>
      </c>
      <c r="K307" s="101" t="str">
        <f t="shared" ref="K307" si="1825">IF(K308&gt;0,"НУ","")</f>
        <v/>
      </c>
      <c r="L307" s="101" t="str">
        <f t="shared" ref="L307" si="1826">IF(L308&gt;0,"НУ","")</f>
        <v/>
      </c>
      <c r="M307" s="101" t="str">
        <f t="shared" ref="M307" si="1827">IF(M308&gt;0,"НУ","")</f>
        <v/>
      </c>
      <c r="N307" s="101" t="str">
        <f t="shared" ref="N307" si="1828">IF(N308&gt;0,"НУ","")</f>
        <v/>
      </c>
      <c r="O307" s="101" t="str">
        <f t="shared" ref="O307" si="1829">IF(O308&gt;0,"НУ","")</f>
        <v/>
      </c>
      <c r="P307" s="101" t="str">
        <f t="shared" ref="P307" si="1830">IF(P308&gt;0,"НУ","")</f>
        <v/>
      </c>
      <c r="Q307" s="101" t="str">
        <f t="shared" ref="Q307" si="1831">IF(Q308&gt;0,"НУ","")</f>
        <v/>
      </c>
      <c r="R307" s="101" t="str">
        <f t="shared" ref="R307" si="1832">IF(R308&gt;0,"НУ","")</f>
        <v/>
      </c>
      <c r="S307" s="101"/>
      <c r="T307" s="101"/>
      <c r="U307" s="101"/>
      <c r="V307" s="101"/>
      <c r="W307" s="101"/>
      <c r="X307" s="101"/>
      <c r="Y307" s="101"/>
      <c r="Z307" s="101"/>
      <c r="AA307" s="101"/>
      <c r="AB307" s="101"/>
      <c r="AC307" s="101"/>
      <c r="AD307" s="101"/>
      <c r="AE307" s="101"/>
      <c r="AF307" s="101"/>
      <c r="AG307" s="101"/>
      <c r="AH307" s="101" t="str">
        <f t="shared" si="1589"/>
        <v/>
      </c>
      <c r="AI307" s="101" t="str">
        <f t="shared" si="1589"/>
        <v/>
      </c>
      <c r="AJ307" s="130" t="str">
        <f t="shared" si="1589"/>
        <v/>
      </c>
      <c r="AK307" s="321"/>
      <c r="AL307" s="279"/>
      <c r="AM307" s="305"/>
      <c r="AN307" s="308"/>
      <c r="AO307" s="311"/>
      <c r="AP307" s="311"/>
      <c r="AQ307" s="311"/>
      <c r="AR307" s="241"/>
      <c r="AS307" s="241"/>
      <c r="AT307" s="241"/>
      <c r="AU307" s="241"/>
      <c r="AV307" s="241"/>
      <c r="AW307" s="241"/>
      <c r="AX307" s="241"/>
      <c r="AY307" s="316"/>
      <c r="AZ307" s="316"/>
      <c r="BA307" s="319"/>
    </row>
    <row r="308" spans="1:53" ht="13.5" customHeight="1" thickBot="1" x14ac:dyDescent="0.25">
      <c r="A308" s="294"/>
      <c r="B308" s="297"/>
      <c r="C308" s="300"/>
      <c r="D308" s="326"/>
      <c r="E308" s="147"/>
      <c r="F308" s="105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06"/>
      <c r="U308" s="106"/>
      <c r="V308" s="106"/>
      <c r="W308" s="106"/>
      <c r="X308" s="106"/>
      <c r="Y308" s="106"/>
      <c r="Z308" s="106"/>
      <c r="AA308" s="106"/>
      <c r="AB308" s="106"/>
      <c r="AC308" s="106"/>
      <c r="AD308" s="106"/>
      <c r="AE308" s="106"/>
      <c r="AF308" s="106"/>
      <c r="AG308" s="106"/>
      <c r="AH308" s="106"/>
      <c r="AI308" s="106"/>
      <c r="AJ308" s="107"/>
      <c r="AK308" s="322"/>
      <c r="AL308" s="280"/>
      <c r="AM308" s="306"/>
      <c r="AN308" s="309"/>
      <c r="AO308" s="312"/>
      <c r="AP308" s="312"/>
      <c r="AQ308" s="312"/>
      <c r="AR308" s="242"/>
      <c r="AS308" s="242"/>
      <c r="AT308" s="242"/>
      <c r="AU308" s="242"/>
      <c r="AV308" s="242"/>
      <c r="AW308" s="242"/>
      <c r="AX308" s="242"/>
      <c r="AY308" s="317"/>
      <c r="AZ308" s="317"/>
      <c r="BA308" s="320"/>
    </row>
    <row r="309" spans="1:53" ht="12.75" customHeight="1" x14ac:dyDescent="0.2">
      <c r="A309" s="292">
        <v>76</v>
      </c>
      <c r="B309" s="295" t="str">
        <f>IFERROR(VLOOKUP($C309,Списки!$A$1:$C$4003,2,0),"")</f>
        <v/>
      </c>
      <c r="C309" s="323"/>
      <c r="D309" s="324" t="str">
        <f>IFERROR(VLOOKUP($C309,Списки!$A$1:$C$4003,3,0),"")</f>
        <v/>
      </c>
      <c r="E309" s="145"/>
      <c r="F309" s="92" t="str">
        <f>VLOOKUP(F$7,Графік!$M$5:$P$35,3,0)</f>
        <v>Р</v>
      </c>
      <c r="G309" s="124" t="str">
        <f>VLOOKUP(G$7,Графік!$M$5:$P$35,3,0)</f>
        <v>ВВ</v>
      </c>
      <c r="H309" s="124" t="str">
        <f>VLOOKUP(H$7,Графік!$M$5:$P$35,3,0)</f>
        <v>ВВ</v>
      </c>
      <c r="I309" s="124" t="str">
        <f>VLOOKUP(I$7,Графік!$M$5:$P$35,3,0)</f>
        <v>Р</v>
      </c>
      <c r="J309" s="124" t="str">
        <f>VLOOKUP(J$7,Графік!$M$5:$P$35,3,0)</f>
        <v>Р</v>
      </c>
      <c r="K309" s="124" t="str">
        <f>VLOOKUP(K$7,Графік!$M$5:$P$35,3,0)</f>
        <v>Р</v>
      </c>
      <c r="L309" s="124" t="str">
        <f>VLOOKUP(L$7,Графік!$M$5:$P$35,3,0)</f>
        <v>Р</v>
      </c>
      <c r="M309" s="124" t="str">
        <f>VLOOKUP(M$7,Графік!$M$5:$P$35,3,0)</f>
        <v>Р</v>
      </c>
      <c r="N309" s="124" t="str">
        <f>VLOOKUP(N$7,Графік!$M$5:$P$35,3,0)</f>
        <v>ВВ</v>
      </c>
      <c r="O309" s="124" t="str">
        <f>VLOOKUP(O$7,Графік!$M$5:$P$35,3,0)</f>
        <v>ВВ</v>
      </c>
      <c r="P309" s="124" t="str">
        <f>VLOOKUP(P$7,Графік!$M$5:$P$35,3,0)</f>
        <v>Р</v>
      </c>
      <c r="Q309" s="124" t="str">
        <f>VLOOKUP(Q$7,Графік!$M$5:$P$35,3,0)</f>
        <v>Р</v>
      </c>
      <c r="R309" s="124" t="str">
        <f>VLOOKUP(R$7,Графік!$M$5:$P$35,3,0)</f>
        <v>Р</v>
      </c>
      <c r="S309" s="124"/>
      <c r="T309" s="124"/>
      <c r="U309" s="124"/>
      <c r="V309" s="124"/>
      <c r="W309" s="124"/>
      <c r="X309" s="124"/>
      <c r="Y309" s="124"/>
      <c r="Z309" s="124"/>
      <c r="AA309" s="124"/>
      <c r="AB309" s="124"/>
      <c r="AC309" s="124"/>
      <c r="AD309" s="124"/>
      <c r="AE309" s="124"/>
      <c r="AF309" s="124"/>
      <c r="AG309" s="124"/>
      <c r="AH309" s="124"/>
      <c r="AI309" s="124"/>
      <c r="AJ309" s="125"/>
      <c r="AK309" s="321">
        <f ca="1">SUMIF($F309:$AJ312,"Р",$F310:$AJ310)</f>
        <v>72</v>
      </c>
      <c r="AL309" s="279">
        <f ca="1">SUMIF($F311:$AJ312,"НУ",$F312:$AJ312)</f>
        <v>0</v>
      </c>
      <c r="AM309" s="305">
        <f ca="1">SUMIF(F309:AJ312,"РВ",F310:AJ310)</f>
        <v>0</v>
      </c>
      <c r="AN309" s="308">
        <f ca="1">AK309+AL309+AM309</f>
        <v>72</v>
      </c>
      <c r="AO309" s="310">
        <f t="shared" ref="AO309" si="1833">COUNTIF($F309:$AJ312,"=Р")</f>
        <v>9</v>
      </c>
      <c r="AP309" s="311">
        <f>COUNTIF($F309:$AJ312,"=ВВ")</f>
        <v>4</v>
      </c>
      <c r="AQ309" s="311">
        <f>COUNTIF($F309:$AJ312,"=В")</f>
        <v>0</v>
      </c>
      <c r="AR309" s="241">
        <f>COUNTIF($F309:$AJ312,"=НА")</f>
        <v>0</v>
      </c>
      <c r="AS309" s="241">
        <f>COUNTIF(F309:AJ312,"=ТН")</f>
        <v>0</v>
      </c>
      <c r="AT309" s="241">
        <f>COUNTIF($F309:$AJ312,"=ВД")</f>
        <v>0</v>
      </c>
      <c r="AU309" s="241">
        <f>COUNTIF($F309:$AJ312,"=ВП")</f>
        <v>0</v>
      </c>
      <c r="AV309" s="241">
        <f>COUNTIF($F309:$AJ312,"=ДД")</f>
        <v>0</v>
      </c>
      <c r="AW309" s="241">
        <f>COUNTIF($F309:$AJ312,"=П")</f>
        <v>0</v>
      </c>
      <c r="AX309" s="241">
        <f>COUNTIF($F309:$AJ312,"=ПР")</f>
        <v>0</v>
      </c>
      <c r="AY309" s="316">
        <f>COUNTIF($F309:$AJ312,"=І")</f>
        <v>0</v>
      </c>
      <c r="AZ309" s="316">
        <f>COUNTIF($F309:$AJ312,"=НЗ")</f>
        <v>0</v>
      </c>
      <c r="BA309" s="318" t="str">
        <f>IF(C309&gt;1,Графік!$P$36,"")</f>
        <v/>
      </c>
    </row>
    <row r="310" spans="1:53" ht="12.75" customHeight="1" x14ac:dyDescent="0.2">
      <c r="A310" s="293"/>
      <c r="B310" s="296"/>
      <c r="C310" s="299"/>
      <c r="D310" s="325"/>
      <c r="E310" s="146"/>
      <c r="F310" s="96">
        <f t="shared" ref="F310" si="1834">IF(F309="Р",8,"")</f>
        <v>8</v>
      </c>
      <c r="G310" s="97" t="str">
        <f t="shared" ref="G310" si="1835">IF(G309="Р",8,"")</f>
        <v/>
      </c>
      <c r="H310" s="97" t="str">
        <f t="shared" ref="H310" si="1836">IF(H309="Р",8,"")</f>
        <v/>
      </c>
      <c r="I310" s="97">
        <f t="shared" ref="I310" si="1837">IF(I309="Р",8,"")</f>
        <v>8</v>
      </c>
      <c r="J310" s="97">
        <f t="shared" ref="J310" si="1838">IF(J309="Р",8,"")</f>
        <v>8</v>
      </c>
      <c r="K310" s="97">
        <f t="shared" ref="K310" si="1839">IF(K309="Р",8,"")</f>
        <v>8</v>
      </c>
      <c r="L310" s="97">
        <f t="shared" ref="L310" si="1840">IF(L309="Р",8,"")</f>
        <v>8</v>
      </c>
      <c r="M310" s="97">
        <f t="shared" ref="M310" si="1841">IF(M309="Р",8,"")</f>
        <v>8</v>
      </c>
      <c r="N310" s="97" t="str">
        <f t="shared" ref="N310" si="1842">IF(N309="Р",8,"")</f>
        <v/>
      </c>
      <c r="O310" s="97" t="str">
        <f t="shared" ref="O310" si="1843">IF(O309="Р",8,"")</f>
        <v/>
      </c>
      <c r="P310" s="97">
        <f t="shared" ref="P310" si="1844">IF(P309="Р",8,"")</f>
        <v>8</v>
      </c>
      <c r="Q310" s="97">
        <f t="shared" ref="Q310" si="1845">IF(Q309="Р",8,"")</f>
        <v>8</v>
      </c>
      <c r="R310" s="97">
        <f t="shared" ref="R310" si="1846">IF(R309="Р",8,"")</f>
        <v>8</v>
      </c>
      <c r="S310" s="97"/>
      <c r="T310" s="97"/>
      <c r="U310" s="97"/>
      <c r="V310" s="97"/>
      <c r="W310" s="97"/>
      <c r="X310" s="97"/>
      <c r="Y310" s="97"/>
      <c r="Z310" s="97"/>
      <c r="AA310" s="97"/>
      <c r="AB310" s="97"/>
      <c r="AC310" s="97"/>
      <c r="AD310" s="97"/>
      <c r="AE310" s="97"/>
      <c r="AF310" s="97"/>
      <c r="AG310" s="97"/>
      <c r="AH310" s="97"/>
      <c r="AI310" s="97"/>
      <c r="AJ310" s="98"/>
      <c r="AK310" s="321"/>
      <c r="AL310" s="279"/>
      <c r="AM310" s="305"/>
      <c r="AN310" s="308"/>
      <c r="AO310" s="311"/>
      <c r="AP310" s="311"/>
      <c r="AQ310" s="311"/>
      <c r="AR310" s="241"/>
      <c r="AS310" s="241"/>
      <c r="AT310" s="241"/>
      <c r="AU310" s="241"/>
      <c r="AV310" s="241"/>
      <c r="AW310" s="241"/>
      <c r="AX310" s="241"/>
      <c r="AY310" s="316"/>
      <c r="AZ310" s="316"/>
      <c r="BA310" s="319"/>
    </row>
    <row r="311" spans="1:53" ht="12.75" customHeight="1" x14ac:dyDescent="0.2">
      <c r="A311" s="293"/>
      <c r="B311" s="296"/>
      <c r="C311" s="299"/>
      <c r="D311" s="325"/>
      <c r="E311" s="146"/>
      <c r="F311" s="100" t="str">
        <f t="shared" ref="F311" si="1847">IF(F312&gt;0,"НУ","")</f>
        <v/>
      </c>
      <c r="G311" s="101" t="str">
        <f t="shared" ref="G311" si="1848">IF(G312&gt;0,"НУ","")</f>
        <v/>
      </c>
      <c r="H311" s="101" t="str">
        <f t="shared" ref="H311" si="1849">IF(H312&gt;0,"НУ","")</f>
        <v/>
      </c>
      <c r="I311" s="101" t="str">
        <f t="shared" ref="I311" si="1850">IF(I312&gt;0,"НУ","")</f>
        <v/>
      </c>
      <c r="J311" s="101" t="str">
        <f t="shared" ref="J311" si="1851">IF(J312&gt;0,"НУ","")</f>
        <v/>
      </c>
      <c r="K311" s="101" t="str">
        <f t="shared" ref="K311" si="1852">IF(K312&gt;0,"НУ","")</f>
        <v/>
      </c>
      <c r="L311" s="101" t="str">
        <f t="shared" ref="L311" si="1853">IF(L312&gt;0,"НУ","")</f>
        <v/>
      </c>
      <c r="M311" s="101" t="str">
        <f t="shared" ref="M311" si="1854">IF(M312&gt;0,"НУ","")</f>
        <v/>
      </c>
      <c r="N311" s="101" t="str">
        <f t="shared" ref="N311" si="1855">IF(N312&gt;0,"НУ","")</f>
        <v/>
      </c>
      <c r="O311" s="101" t="str">
        <f t="shared" ref="O311" si="1856">IF(O312&gt;0,"НУ","")</f>
        <v/>
      </c>
      <c r="P311" s="101" t="str">
        <f t="shared" ref="P311" si="1857">IF(P312&gt;0,"НУ","")</f>
        <v/>
      </c>
      <c r="Q311" s="101" t="str">
        <f t="shared" ref="Q311" si="1858">IF(Q312&gt;0,"НУ","")</f>
        <v/>
      </c>
      <c r="R311" s="101" t="str">
        <f t="shared" ref="R311" si="1859">IF(R312&gt;0,"НУ","")</f>
        <v/>
      </c>
      <c r="S311" s="101"/>
      <c r="T311" s="101"/>
      <c r="U311" s="101"/>
      <c r="V311" s="101"/>
      <c r="W311" s="101"/>
      <c r="X311" s="101"/>
      <c r="Y311" s="101"/>
      <c r="Z311" s="101"/>
      <c r="AA311" s="101"/>
      <c r="AB311" s="101"/>
      <c r="AC311" s="101"/>
      <c r="AD311" s="101"/>
      <c r="AE311" s="101"/>
      <c r="AF311" s="101"/>
      <c r="AG311" s="101"/>
      <c r="AH311" s="101" t="str">
        <f t="shared" si="1589"/>
        <v/>
      </c>
      <c r="AI311" s="101" t="str">
        <f t="shared" si="1589"/>
        <v/>
      </c>
      <c r="AJ311" s="130" t="str">
        <f t="shared" si="1589"/>
        <v/>
      </c>
      <c r="AK311" s="321"/>
      <c r="AL311" s="279"/>
      <c r="AM311" s="305"/>
      <c r="AN311" s="308"/>
      <c r="AO311" s="311"/>
      <c r="AP311" s="311"/>
      <c r="AQ311" s="311"/>
      <c r="AR311" s="241"/>
      <c r="AS311" s="241"/>
      <c r="AT311" s="241"/>
      <c r="AU311" s="241"/>
      <c r="AV311" s="241"/>
      <c r="AW311" s="241"/>
      <c r="AX311" s="241"/>
      <c r="AY311" s="316"/>
      <c r="AZ311" s="316"/>
      <c r="BA311" s="319"/>
    </row>
    <row r="312" spans="1:53" ht="13.5" customHeight="1" thickBot="1" x14ac:dyDescent="0.25">
      <c r="A312" s="294"/>
      <c r="B312" s="297"/>
      <c r="C312" s="300"/>
      <c r="D312" s="326"/>
      <c r="E312" s="147"/>
      <c r="F312" s="105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06"/>
      <c r="S312" s="106"/>
      <c r="T312" s="106"/>
      <c r="U312" s="106"/>
      <c r="V312" s="106"/>
      <c r="W312" s="106"/>
      <c r="X312" s="106"/>
      <c r="Y312" s="106"/>
      <c r="Z312" s="106"/>
      <c r="AA312" s="106"/>
      <c r="AB312" s="106"/>
      <c r="AC312" s="106"/>
      <c r="AD312" s="106"/>
      <c r="AE312" s="106"/>
      <c r="AF312" s="106"/>
      <c r="AG312" s="106"/>
      <c r="AH312" s="106"/>
      <c r="AI312" s="106"/>
      <c r="AJ312" s="107"/>
      <c r="AK312" s="322"/>
      <c r="AL312" s="280"/>
      <c r="AM312" s="306"/>
      <c r="AN312" s="309"/>
      <c r="AO312" s="312"/>
      <c r="AP312" s="312"/>
      <c r="AQ312" s="312"/>
      <c r="AR312" s="242"/>
      <c r="AS312" s="242"/>
      <c r="AT312" s="242"/>
      <c r="AU312" s="242"/>
      <c r="AV312" s="242"/>
      <c r="AW312" s="242"/>
      <c r="AX312" s="242"/>
      <c r="AY312" s="317"/>
      <c r="AZ312" s="317"/>
      <c r="BA312" s="320"/>
    </row>
    <row r="313" spans="1:53" ht="12.75" customHeight="1" x14ac:dyDescent="0.2">
      <c r="A313" s="292">
        <v>77</v>
      </c>
      <c r="B313" s="295" t="str">
        <f>IFERROR(VLOOKUP($C313,Списки!$A$1:$C$4003,2,0),"")</f>
        <v/>
      </c>
      <c r="C313" s="323"/>
      <c r="D313" s="324" t="str">
        <f>IFERROR(VLOOKUP($C313,Списки!$A$1:$C$4003,3,0),"")</f>
        <v/>
      </c>
      <c r="E313" s="145"/>
      <c r="F313" s="92" t="str">
        <f>VLOOKUP(F$7,Графік!$M$5:$P$35,3,0)</f>
        <v>Р</v>
      </c>
      <c r="G313" s="124" t="str">
        <f>VLOOKUP(G$7,Графік!$M$5:$P$35,3,0)</f>
        <v>ВВ</v>
      </c>
      <c r="H313" s="124" t="str">
        <f>VLOOKUP(H$7,Графік!$M$5:$P$35,3,0)</f>
        <v>ВВ</v>
      </c>
      <c r="I313" s="124" t="str">
        <f>VLOOKUP(I$7,Графік!$M$5:$P$35,3,0)</f>
        <v>Р</v>
      </c>
      <c r="J313" s="124" t="str">
        <f>VLOOKUP(J$7,Графік!$M$5:$P$35,3,0)</f>
        <v>Р</v>
      </c>
      <c r="K313" s="124" t="str">
        <f>VLOOKUP(K$7,Графік!$M$5:$P$35,3,0)</f>
        <v>Р</v>
      </c>
      <c r="L313" s="124" t="str">
        <f>VLOOKUP(L$7,Графік!$M$5:$P$35,3,0)</f>
        <v>Р</v>
      </c>
      <c r="M313" s="124" t="str">
        <f>VLOOKUP(M$7,Графік!$M$5:$P$35,3,0)</f>
        <v>Р</v>
      </c>
      <c r="N313" s="124" t="str">
        <f>VLOOKUP(N$7,Графік!$M$5:$P$35,3,0)</f>
        <v>ВВ</v>
      </c>
      <c r="O313" s="124" t="str">
        <f>VLOOKUP(O$7,Графік!$M$5:$P$35,3,0)</f>
        <v>ВВ</v>
      </c>
      <c r="P313" s="124" t="str">
        <f>VLOOKUP(P$7,Графік!$M$5:$P$35,3,0)</f>
        <v>Р</v>
      </c>
      <c r="Q313" s="124" t="str">
        <f>VLOOKUP(Q$7,Графік!$M$5:$P$35,3,0)</f>
        <v>Р</v>
      </c>
      <c r="R313" s="124" t="str">
        <f>VLOOKUP(R$7,Графік!$M$5:$P$35,3,0)</f>
        <v>Р</v>
      </c>
      <c r="S313" s="124"/>
      <c r="T313" s="124"/>
      <c r="U313" s="124"/>
      <c r="V313" s="124"/>
      <c r="W313" s="124"/>
      <c r="X313" s="124"/>
      <c r="Y313" s="124"/>
      <c r="Z313" s="124"/>
      <c r="AA313" s="124"/>
      <c r="AB313" s="124"/>
      <c r="AC313" s="124"/>
      <c r="AD313" s="124"/>
      <c r="AE313" s="124"/>
      <c r="AF313" s="124"/>
      <c r="AG313" s="124"/>
      <c r="AH313" s="124"/>
      <c r="AI313" s="124"/>
      <c r="AJ313" s="125"/>
      <c r="AK313" s="321">
        <f ca="1">SUMIF($F313:$AJ316,"Р",$F314:$AJ314)</f>
        <v>72</v>
      </c>
      <c r="AL313" s="279">
        <f ca="1">SUMIF($F315:$AJ316,"НУ",$F316:$AJ316)</f>
        <v>0</v>
      </c>
      <c r="AM313" s="305">
        <f ca="1">SUMIF(F313:AJ316,"РВ",F314:AJ314)</f>
        <v>0</v>
      </c>
      <c r="AN313" s="308">
        <f ca="1">AK313+AL313+AM313</f>
        <v>72</v>
      </c>
      <c r="AO313" s="310">
        <f t="shared" ref="AO313" si="1860">COUNTIF($F313:$AJ316,"=Р")</f>
        <v>9</v>
      </c>
      <c r="AP313" s="311">
        <f>COUNTIF($F313:$AJ316,"=ВВ")</f>
        <v>4</v>
      </c>
      <c r="AQ313" s="311">
        <f>COUNTIF($F313:$AJ316,"=В")</f>
        <v>0</v>
      </c>
      <c r="AR313" s="241">
        <f>COUNTIF($F313:$AJ316,"=НА")</f>
        <v>0</v>
      </c>
      <c r="AS313" s="241">
        <f>COUNTIF(F313:AJ316,"=ТН")</f>
        <v>0</v>
      </c>
      <c r="AT313" s="241">
        <f>COUNTIF($F313:$AJ316,"=ВД")</f>
        <v>0</v>
      </c>
      <c r="AU313" s="241">
        <f>COUNTIF($F313:$AJ316,"=ВП")</f>
        <v>0</v>
      </c>
      <c r="AV313" s="241">
        <f>COUNTIF($F313:$AJ316,"=ДД")</f>
        <v>0</v>
      </c>
      <c r="AW313" s="241">
        <f>COUNTIF($F313:$AJ316,"=П")</f>
        <v>0</v>
      </c>
      <c r="AX313" s="241">
        <f>COUNTIF($F313:$AJ316,"=ПР")</f>
        <v>0</v>
      </c>
      <c r="AY313" s="316">
        <f>COUNTIF($F313:$AJ316,"=І")</f>
        <v>0</v>
      </c>
      <c r="AZ313" s="316">
        <f>COUNTIF($F313:$AJ316,"=НЗ")</f>
        <v>0</v>
      </c>
      <c r="BA313" s="318" t="str">
        <f>IF(C313&gt;1,Графік!$P$36,"")</f>
        <v/>
      </c>
    </row>
    <row r="314" spans="1:53" ht="12.75" customHeight="1" x14ac:dyDescent="0.2">
      <c r="A314" s="293"/>
      <c r="B314" s="296"/>
      <c r="C314" s="299"/>
      <c r="D314" s="325"/>
      <c r="E314" s="146"/>
      <c r="F314" s="96">
        <f t="shared" ref="F314" si="1861">IF(F313="Р",8,"")</f>
        <v>8</v>
      </c>
      <c r="G314" s="97" t="str">
        <f t="shared" ref="G314" si="1862">IF(G313="Р",8,"")</f>
        <v/>
      </c>
      <c r="H314" s="97" t="str">
        <f t="shared" ref="H314" si="1863">IF(H313="Р",8,"")</f>
        <v/>
      </c>
      <c r="I314" s="97">
        <f t="shared" ref="I314" si="1864">IF(I313="Р",8,"")</f>
        <v>8</v>
      </c>
      <c r="J314" s="97">
        <f t="shared" ref="J314" si="1865">IF(J313="Р",8,"")</f>
        <v>8</v>
      </c>
      <c r="K314" s="97">
        <f t="shared" ref="K314" si="1866">IF(K313="Р",8,"")</f>
        <v>8</v>
      </c>
      <c r="L314" s="97">
        <f t="shared" ref="L314" si="1867">IF(L313="Р",8,"")</f>
        <v>8</v>
      </c>
      <c r="M314" s="97">
        <f t="shared" ref="M314" si="1868">IF(M313="Р",8,"")</f>
        <v>8</v>
      </c>
      <c r="N314" s="97" t="str">
        <f t="shared" ref="N314" si="1869">IF(N313="Р",8,"")</f>
        <v/>
      </c>
      <c r="O314" s="97" t="str">
        <f t="shared" ref="O314" si="1870">IF(O313="Р",8,"")</f>
        <v/>
      </c>
      <c r="P314" s="97">
        <f t="shared" ref="P314" si="1871">IF(P313="Р",8,"")</f>
        <v>8</v>
      </c>
      <c r="Q314" s="97">
        <f t="shared" ref="Q314" si="1872">IF(Q313="Р",8,"")</f>
        <v>8</v>
      </c>
      <c r="R314" s="97">
        <f t="shared" ref="R314" si="1873">IF(R313="Р",8,"")</f>
        <v>8</v>
      </c>
      <c r="S314" s="97"/>
      <c r="T314" s="97"/>
      <c r="U314" s="97"/>
      <c r="V314" s="97"/>
      <c r="W314" s="97"/>
      <c r="X314" s="97"/>
      <c r="Y314" s="97"/>
      <c r="Z314" s="97"/>
      <c r="AA314" s="97"/>
      <c r="AB314" s="97"/>
      <c r="AC314" s="97"/>
      <c r="AD314" s="97"/>
      <c r="AE314" s="97"/>
      <c r="AF314" s="97"/>
      <c r="AG314" s="97"/>
      <c r="AH314" s="97"/>
      <c r="AI314" s="97"/>
      <c r="AJ314" s="98"/>
      <c r="AK314" s="321"/>
      <c r="AL314" s="279"/>
      <c r="AM314" s="305"/>
      <c r="AN314" s="308"/>
      <c r="AO314" s="311"/>
      <c r="AP314" s="311"/>
      <c r="AQ314" s="311"/>
      <c r="AR314" s="241"/>
      <c r="AS314" s="241"/>
      <c r="AT314" s="241"/>
      <c r="AU314" s="241"/>
      <c r="AV314" s="241"/>
      <c r="AW314" s="241"/>
      <c r="AX314" s="241"/>
      <c r="AY314" s="316"/>
      <c r="AZ314" s="316"/>
      <c r="BA314" s="319"/>
    </row>
    <row r="315" spans="1:53" ht="12.75" customHeight="1" x14ac:dyDescent="0.2">
      <c r="A315" s="293"/>
      <c r="B315" s="296"/>
      <c r="C315" s="299"/>
      <c r="D315" s="325"/>
      <c r="E315" s="146"/>
      <c r="F315" s="100" t="str">
        <f t="shared" ref="F315" si="1874">IF(F316&gt;0,"НУ","")</f>
        <v/>
      </c>
      <c r="G315" s="101" t="str">
        <f t="shared" ref="G315" si="1875">IF(G316&gt;0,"НУ","")</f>
        <v/>
      </c>
      <c r="H315" s="101" t="str">
        <f t="shared" ref="H315" si="1876">IF(H316&gt;0,"НУ","")</f>
        <v/>
      </c>
      <c r="I315" s="101" t="str">
        <f t="shared" ref="I315" si="1877">IF(I316&gt;0,"НУ","")</f>
        <v/>
      </c>
      <c r="J315" s="101" t="str">
        <f t="shared" ref="J315" si="1878">IF(J316&gt;0,"НУ","")</f>
        <v/>
      </c>
      <c r="K315" s="101" t="str">
        <f t="shared" ref="K315" si="1879">IF(K316&gt;0,"НУ","")</f>
        <v/>
      </c>
      <c r="L315" s="101" t="str">
        <f t="shared" ref="L315" si="1880">IF(L316&gt;0,"НУ","")</f>
        <v/>
      </c>
      <c r="M315" s="101" t="str">
        <f t="shared" ref="M315" si="1881">IF(M316&gt;0,"НУ","")</f>
        <v/>
      </c>
      <c r="N315" s="101" t="str">
        <f t="shared" ref="N315" si="1882">IF(N316&gt;0,"НУ","")</f>
        <v/>
      </c>
      <c r="O315" s="101" t="str">
        <f t="shared" ref="O315" si="1883">IF(O316&gt;0,"НУ","")</f>
        <v/>
      </c>
      <c r="P315" s="101" t="str">
        <f t="shared" ref="P315" si="1884">IF(P316&gt;0,"НУ","")</f>
        <v/>
      </c>
      <c r="Q315" s="101" t="str">
        <f t="shared" ref="Q315" si="1885">IF(Q316&gt;0,"НУ","")</f>
        <v/>
      </c>
      <c r="R315" s="101" t="str">
        <f t="shared" ref="R315" si="1886">IF(R316&gt;0,"НУ","")</f>
        <v/>
      </c>
      <c r="S315" s="101"/>
      <c r="T315" s="101"/>
      <c r="U315" s="101"/>
      <c r="V315" s="101"/>
      <c r="W315" s="101"/>
      <c r="X315" s="101"/>
      <c r="Y315" s="101"/>
      <c r="Z315" s="101"/>
      <c r="AA315" s="101"/>
      <c r="AB315" s="101"/>
      <c r="AC315" s="101"/>
      <c r="AD315" s="101"/>
      <c r="AE315" s="101"/>
      <c r="AF315" s="101"/>
      <c r="AG315" s="101"/>
      <c r="AH315" s="101" t="str">
        <f t="shared" si="1589"/>
        <v/>
      </c>
      <c r="AI315" s="101" t="str">
        <f t="shared" si="1589"/>
        <v/>
      </c>
      <c r="AJ315" s="130" t="str">
        <f t="shared" si="1589"/>
        <v/>
      </c>
      <c r="AK315" s="321"/>
      <c r="AL315" s="279"/>
      <c r="AM315" s="305"/>
      <c r="AN315" s="308"/>
      <c r="AO315" s="311"/>
      <c r="AP315" s="311"/>
      <c r="AQ315" s="311"/>
      <c r="AR315" s="241"/>
      <c r="AS315" s="241"/>
      <c r="AT315" s="241"/>
      <c r="AU315" s="241"/>
      <c r="AV315" s="241"/>
      <c r="AW315" s="241"/>
      <c r="AX315" s="241"/>
      <c r="AY315" s="316"/>
      <c r="AZ315" s="316"/>
      <c r="BA315" s="319"/>
    </row>
    <row r="316" spans="1:53" ht="13.5" customHeight="1" thickBot="1" x14ac:dyDescent="0.25">
      <c r="A316" s="294"/>
      <c r="B316" s="297"/>
      <c r="C316" s="300"/>
      <c r="D316" s="326"/>
      <c r="E316" s="147"/>
      <c r="F316" s="105"/>
      <c r="G316" s="106"/>
      <c r="H316" s="106"/>
      <c r="I316" s="106"/>
      <c r="J316" s="106"/>
      <c r="K316" s="106"/>
      <c r="L316" s="106"/>
      <c r="M316" s="106"/>
      <c r="N316" s="106"/>
      <c r="O316" s="106"/>
      <c r="P316" s="106"/>
      <c r="Q316" s="106"/>
      <c r="R316" s="106"/>
      <c r="S316" s="106"/>
      <c r="T316" s="106"/>
      <c r="U316" s="106"/>
      <c r="V316" s="106"/>
      <c r="W316" s="106"/>
      <c r="X316" s="106"/>
      <c r="Y316" s="106"/>
      <c r="Z316" s="106"/>
      <c r="AA316" s="106"/>
      <c r="AB316" s="106"/>
      <c r="AC316" s="106"/>
      <c r="AD316" s="106"/>
      <c r="AE316" s="106"/>
      <c r="AF316" s="106"/>
      <c r="AG316" s="106"/>
      <c r="AH316" s="106"/>
      <c r="AI316" s="106"/>
      <c r="AJ316" s="107"/>
      <c r="AK316" s="322"/>
      <c r="AL316" s="280"/>
      <c r="AM316" s="306"/>
      <c r="AN316" s="309"/>
      <c r="AO316" s="312"/>
      <c r="AP316" s="312"/>
      <c r="AQ316" s="312"/>
      <c r="AR316" s="242"/>
      <c r="AS316" s="242"/>
      <c r="AT316" s="242"/>
      <c r="AU316" s="242"/>
      <c r="AV316" s="242"/>
      <c r="AW316" s="242"/>
      <c r="AX316" s="242"/>
      <c r="AY316" s="317"/>
      <c r="AZ316" s="317"/>
      <c r="BA316" s="320"/>
    </row>
    <row r="317" spans="1:53" ht="12.75" customHeight="1" x14ac:dyDescent="0.2">
      <c r="A317" s="292">
        <v>78</v>
      </c>
      <c r="B317" s="295" t="str">
        <f>IFERROR(VLOOKUP($C317,Списки!$A$1:$C$4003,2,0),"")</f>
        <v/>
      </c>
      <c r="C317" s="323"/>
      <c r="D317" s="324" t="str">
        <f>IFERROR(VLOOKUP($C317,Списки!$A$1:$C$4003,3,0),"")</f>
        <v/>
      </c>
      <c r="E317" s="145"/>
      <c r="F317" s="92" t="str">
        <f>VLOOKUP(F$7,Графік!$M$5:$P$35,3,0)</f>
        <v>Р</v>
      </c>
      <c r="G317" s="124" t="str">
        <f>VLOOKUP(G$7,Графік!$M$5:$P$35,3,0)</f>
        <v>ВВ</v>
      </c>
      <c r="H317" s="124" t="str">
        <f>VLOOKUP(H$7,Графік!$M$5:$P$35,3,0)</f>
        <v>ВВ</v>
      </c>
      <c r="I317" s="124" t="str">
        <f>VLOOKUP(I$7,Графік!$M$5:$P$35,3,0)</f>
        <v>Р</v>
      </c>
      <c r="J317" s="124" t="str">
        <f>VLOOKUP(J$7,Графік!$M$5:$P$35,3,0)</f>
        <v>Р</v>
      </c>
      <c r="K317" s="124" t="str">
        <f>VLOOKUP(K$7,Графік!$M$5:$P$35,3,0)</f>
        <v>Р</v>
      </c>
      <c r="L317" s="124" t="str">
        <f>VLOOKUP(L$7,Графік!$M$5:$P$35,3,0)</f>
        <v>Р</v>
      </c>
      <c r="M317" s="124" t="str">
        <f>VLOOKUP(M$7,Графік!$M$5:$P$35,3,0)</f>
        <v>Р</v>
      </c>
      <c r="N317" s="124" t="str">
        <f>VLOOKUP(N$7,Графік!$M$5:$P$35,3,0)</f>
        <v>ВВ</v>
      </c>
      <c r="O317" s="124" t="str">
        <f>VLOOKUP(O$7,Графік!$M$5:$P$35,3,0)</f>
        <v>ВВ</v>
      </c>
      <c r="P317" s="124" t="str">
        <f>VLOOKUP(P$7,Графік!$M$5:$P$35,3,0)</f>
        <v>Р</v>
      </c>
      <c r="Q317" s="124" t="str">
        <f>VLOOKUP(Q$7,Графік!$M$5:$P$35,3,0)</f>
        <v>Р</v>
      </c>
      <c r="R317" s="124" t="str">
        <f>VLOOKUP(R$7,Графік!$M$5:$P$35,3,0)</f>
        <v>Р</v>
      </c>
      <c r="S317" s="124"/>
      <c r="T317" s="124"/>
      <c r="U317" s="124"/>
      <c r="V317" s="124"/>
      <c r="W317" s="124"/>
      <c r="X317" s="124"/>
      <c r="Y317" s="124"/>
      <c r="Z317" s="124"/>
      <c r="AA317" s="124"/>
      <c r="AB317" s="124"/>
      <c r="AC317" s="124"/>
      <c r="AD317" s="124"/>
      <c r="AE317" s="124"/>
      <c r="AF317" s="124"/>
      <c r="AG317" s="124"/>
      <c r="AH317" s="124"/>
      <c r="AI317" s="124"/>
      <c r="AJ317" s="125"/>
      <c r="AK317" s="321">
        <f ca="1">SUMIF($F317:$AJ320,"Р",$F318:$AJ318)</f>
        <v>72</v>
      </c>
      <c r="AL317" s="279">
        <f ca="1">SUMIF($F319:$AJ320,"НУ",$F320:$AJ320)</f>
        <v>0</v>
      </c>
      <c r="AM317" s="305">
        <f ca="1">SUMIF(F317:AJ320,"РВ",F318:AJ318)</f>
        <v>0</v>
      </c>
      <c r="AN317" s="308">
        <f ca="1">AK317+AL317+AM317</f>
        <v>72</v>
      </c>
      <c r="AO317" s="310">
        <f t="shared" ref="AO317" si="1887">COUNTIF($F317:$AJ320,"=Р")</f>
        <v>9</v>
      </c>
      <c r="AP317" s="311">
        <f>COUNTIF($F317:$AJ320,"=ВВ")</f>
        <v>4</v>
      </c>
      <c r="AQ317" s="311">
        <f>COUNTIF($F317:$AJ320,"=В")</f>
        <v>0</v>
      </c>
      <c r="AR317" s="241">
        <f>COUNTIF($F317:$AJ320,"=НА")</f>
        <v>0</v>
      </c>
      <c r="AS317" s="241">
        <f>COUNTIF(F317:AJ320,"=ТН")</f>
        <v>0</v>
      </c>
      <c r="AT317" s="241">
        <f>COUNTIF($F317:$AJ320,"=ВД")</f>
        <v>0</v>
      </c>
      <c r="AU317" s="241">
        <f>COUNTIF($F317:$AJ320,"=ВП")</f>
        <v>0</v>
      </c>
      <c r="AV317" s="241">
        <f>COUNTIF($F317:$AJ320,"=ДД")</f>
        <v>0</v>
      </c>
      <c r="AW317" s="241">
        <f>COUNTIF($F317:$AJ320,"=П")</f>
        <v>0</v>
      </c>
      <c r="AX317" s="241">
        <f>COUNTIF($F317:$AJ320,"=ПР")</f>
        <v>0</v>
      </c>
      <c r="AY317" s="316">
        <f>COUNTIF($F317:$AJ320,"=І")</f>
        <v>0</v>
      </c>
      <c r="AZ317" s="316">
        <f>COUNTIF($F317:$AJ320,"=НЗ")</f>
        <v>0</v>
      </c>
      <c r="BA317" s="318" t="str">
        <f>IF(C317&gt;1,Графік!$P$36,"")</f>
        <v/>
      </c>
    </row>
    <row r="318" spans="1:53" ht="12.75" customHeight="1" x14ac:dyDescent="0.2">
      <c r="A318" s="293"/>
      <c r="B318" s="296"/>
      <c r="C318" s="299"/>
      <c r="D318" s="325"/>
      <c r="E318" s="146"/>
      <c r="F318" s="96">
        <f t="shared" ref="F318" si="1888">IF(F317="Р",8,"")</f>
        <v>8</v>
      </c>
      <c r="G318" s="97" t="str">
        <f t="shared" ref="G318" si="1889">IF(G317="Р",8,"")</f>
        <v/>
      </c>
      <c r="H318" s="97" t="str">
        <f t="shared" ref="H318" si="1890">IF(H317="Р",8,"")</f>
        <v/>
      </c>
      <c r="I318" s="97">
        <f t="shared" ref="I318" si="1891">IF(I317="Р",8,"")</f>
        <v>8</v>
      </c>
      <c r="J318" s="97">
        <f t="shared" ref="J318" si="1892">IF(J317="Р",8,"")</f>
        <v>8</v>
      </c>
      <c r="K318" s="97">
        <f t="shared" ref="K318" si="1893">IF(K317="Р",8,"")</f>
        <v>8</v>
      </c>
      <c r="L318" s="97">
        <f t="shared" ref="L318" si="1894">IF(L317="Р",8,"")</f>
        <v>8</v>
      </c>
      <c r="M318" s="97">
        <f t="shared" ref="M318" si="1895">IF(M317="Р",8,"")</f>
        <v>8</v>
      </c>
      <c r="N318" s="97" t="str">
        <f t="shared" ref="N318" si="1896">IF(N317="Р",8,"")</f>
        <v/>
      </c>
      <c r="O318" s="97" t="str">
        <f t="shared" ref="O318" si="1897">IF(O317="Р",8,"")</f>
        <v/>
      </c>
      <c r="P318" s="97">
        <f t="shared" ref="P318" si="1898">IF(P317="Р",8,"")</f>
        <v>8</v>
      </c>
      <c r="Q318" s="97">
        <f t="shared" ref="Q318" si="1899">IF(Q317="Р",8,"")</f>
        <v>8</v>
      </c>
      <c r="R318" s="97">
        <f t="shared" ref="R318" si="1900">IF(R317="Р",8,"")</f>
        <v>8</v>
      </c>
      <c r="S318" s="97"/>
      <c r="T318" s="97"/>
      <c r="U318" s="97"/>
      <c r="V318" s="97"/>
      <c r="W318" s="97"/>
      <c r="X318" s="97"/>
      <c r="Y318" s="97"/>
      <c r="Z318" s="97"/>
      <c r="AA318" s="97"/>
      <c r="AB318" s="97"/>
      <c r="AC318" s="97"/>
      <c r="AD318" s="97"/>
      <c r="AE318" s="97"/>
      <c r="AF318" s="97"/>
      <c r="AG318" s="97"/>
      <c r="AH318" s="97"/>
      <c r="AI318" s="97"/>
      <c r="AJ318" s="98"/>
      <c r="AK318" s="321"/>
      <c r="AL318" s="279"/>
      <c r="AM318" s="305"/>
      <c r="AN318" s="308"/>
      <c r="AO318" s="311"/>
      <c r="AP318" s="311"/>
      <c r="AQ318" s="311"/>
      <c r="AR318" s="241"/>
      <c r="AS318" s="241"/>
      <c r="AT318" s="241"/>
      <c r="AU318" s="241"/>
      <c r="AV318" s="241"/>
      <c r="AW318" s="241"/>
      <c r="AX318" s="241"/>
      <c r="AY318" s="316"/>
      <c r="AZ318" s="316"/>
      <c r="BA318" s="319"/>
    </row>
    <row r="319" spans="1:53" ht="12.75" customHeight="1" x14ac:dyDescent="0.2">
      <c r="A319" s="293"/>
      <c r="B319" s="296"/>
      <c r="C319" s="299"/>
      <c r="D319" s="325"/>
      <c r="E319" s="146"/>
      <c r="F319" s="100" t="str">
        <f t="shared" ref="F319" si="1901">IF(F320&gt;0,"НУ","")</f>
        <v/>
      </c>
      <c r="G319" s="101" t="str">
        <f t="shared" ref="G319" si="1902">IF(G320&gt;0,"НУ","")</f>
        <v/>
      </c>
      <c r="H319" s="101" t="str">
        <f t="shared" ref="H319" si="1903">IF(H320&gt;0,"НУ","")</f>
        <v/>
      </c>
      <c r="I319" s="101" t="str">
        <f t="shared" ref="I319" si="1904">IF(I320&gt;0,"НУ","")</f>
        <v/>
      </c>
      <c r="J319" s="101" t="str">
        <f t="shared" ref="J319" si="1905">IF(J320&gt;0,"НУ","")</f>
        <v/>
      </c>
      <c r="K319" s="101" t="str">
        <f t="shared" ref="K319" si="1906">IF(K320&gt;0,"НУ","")</f>
        <v/>
      </c>
      <c r="L319" s="101" t="str">
        <f t="shared" ref="L319" si="1907">IF(L320&gt;0,"НУ","")</f>
        <v/>
      </c>
      <c r="M319" s="101" t="str">
        <f t="shared" ref="M319" si="1908">IF(M320&gt;0,"НУ","")</f>
        <v/>
      </c>
      <c r="N319" s="101" t="str">
        <f t="shared" ref="N319" si="1909">IF(N320&gt;0,"НУ","")</f>
        <v/>
      </c>
      <c r="O319" s="101" t="str">
        <f t="shared" ref="O319" si="1910">IF(O320&gt;0,"НУ","")</f>
        <v/>
      </c>
      <c r="P319" s="101" t="str">
        <f t="shared" ref="P319" si="1911">IF(P320&gt;0,"НУ","")</f>
        <v/>
      </c>
      <c r="Q319" s="101" t="str">
        <f t="shared" ref="Q319" si="1912">IF(Q320&gt;0,"НУ","")</f>
        <v/>
      </c>
      <c r="R319" s="101" t="str">
        <f t="shared" ref="R319" si="1913">IF(R320&gt;0,"НУ","")</f>
        <v/>
      </c>
      <c r="S319" s="101"/>
      <c r="T319" s="101"/>
      <c r="U319" s="101"/>
      <c r="V319" s="101"/>
      <c r="W319" s="101"/>
      <c r="X319" s="101"/>
      <c r="Y319" s="101"/>
      <c r="Z319" s="101"/>
      <c r="AA319" s="101"/>
      <c r="AB319" s="101"/>
      <c r="AC319" s="101"/>
      <c r="AD319" s="101"/>
      <c r="AE319" s="101"/>
      <c r="AF319" s="101"/>
      <c r="AG319" s="101"/>
      <c r="AH319" s="101" t="str">
        <f t="shared" si="1589"/>
        <v/>
      </c>
      <c r="AI319" s="101" t="str">
        <f t="shared" si="1589"/>
        <v/>
      </c>
      <c r="AJ319" s="130" t="str">
        <f t="shared" si="1589"/>
        <v/>
      </c>
      <c r="AK319" s="321"/>
      <c r="AL319" s="279"/>
      <c r="AM319" s="305"/>
      <c r="AN319" s="308"/>
      <c r="AO319" s="311"/>
      <c r="AP319" s="311"/>
      <c r="AQ319" s="311"/>
      <c r="AR319" s="241"/>
      <c r="AS319" s="241"/>
      <c r="AT319" s="241"/>
      <c r="AU319" s="241"/>
      <c r="AV319" s="241"/>
      <c r="AW319" s="241"/>
      <c r="AX319" s="241"/>
      <c r="AY319" s="316"/>
      <c r="AZ319" s="316"/>
      <c r="BA319" s="319"/>
    </row>
    <row r="320" spans="1:53" ht="13.5" customHeight="1" thickBot="1" x14ac:dyDescent="0.25">
      <c r="A320" s="294"/>
      <c r="B320" s="297"/>
      <c r="C320" s="300"/>
      <c r="D320" s="326"/>
      <c r="E320" s="147"/>
      <c r="F320" s="105"/>
      <c r="G320" s="106"/>
      <c r="H320" s="106"/>
      <c r="I320" s="106"/>
      <c r="J320" s="106"/>
      <c r="K320" s="106"/>
      <c r="L320" s="106"/>
      <c r="M320" s="106"/>
      <c r="N320" s="106"/>
      <c r="O320" s="106"/>
      <c r="P320" s="106"/>
      <c r="Q320" s="106"/>
      <c r="R320" s="106"/>
      <c r="S320" s="106"/>
      <c r="T320" s="106"/>
      <c r="U320" s="106"/>
      <c r="V320" s="106"/>
      <c r="W320" s="106"/>
      <c r="X320" s="106"/>
      <c r="Y320" s="106"/>
      <c r="Z320" s="106"/>
      <c r="AA320" s="106"/>
      <c r="AB320" s="106"/>
      <c r="AC320" s="106"/>
      <c r="AD320" s="106"/>
      <c r="AE320" s="106"/>
      <c r="AF320" s="106"/>
      <c r="AG320" s="106"/>
      <c r="AH320" s="106"/>
      <c r="AI320" s="106"/>
      <c r="AJ320" s="107"/>
      <c r="AK320" s="322"/>
      <c r="AL320" s="280"/>
      <c r="AM320" s="306"/>
      <c r="AN320" s="309"/>
      <c r="AO320" s="312"/>
      <c r="AP320" s="312"/>
      <c r="AQ320" s="312"/>
      <c r="AR320" s="242"/>
      <c r="AS320" s="242"/>
      <c r="AT320" s="242"/>
      <c r="AU320" s="242"/>
      <c r="AV320" s="242"/>
      <c r="AW320" s="242"/>
      <c r="AX320" s="242"/>
      <c r="AY320" s="317"/>
      <c r="AZ320" s="317"/>
      <c r="BA320" s="320"/>
    </row>
    <row r="321" spans="1:53" ht="12.75" customHeight="1" x14ac:dyDescent="0.2">
      <c r="A321" s="292">
        <v>79</v>
      </c>
      <c r="B321" s="295" t="str">
        <f>IFERROR(VLOOKUP($C321,Списки!$A$1:$C$4003,2,0),"")</f>
        <v/>
      </c>
      <c r="C321" s="323"/>
      <c r="D321" s="324" t="str">
        <f>IFERROR(VLOOKUP($C321,Списки!$A$1:$C$4003,3,0),"")</f>
        <v/>
      </c>
      <c r="E321" s="145"/>
      <c r="F321" s="92" t="str">
        <f>VLOOKUP(F$7,Графік!$M$5:$P$35,3,0)</f>
        <v>Р</v>
      </c>
      <c r="G321" s="124" t="str">
        <f>VLOOKUP(G$7,Графік!$M$5:$P$35,3,0)</f>
        <v>ВВ</v>
      </c>
      <c r="H321" s="124" t="str">
        <f>VLOOKUP(H$7,Графік!$M$5:$P$35,3,0)</f>
        <v>ВВ</v>
      </c>
      <c r="I321" s="124" t="str">
        <f>VLOOKUP(I$7,Графік!$M$5:$P$35,3,0)</f>
        <v>Р</v>
      </c>
      <c r="J321" s="124" t="str">
        <f>VLOOKUP(J$7,Графік!$M$5:$P$35,3,0)</f>
        <v>Р</v>
      </c>
      <c r="K321" s="124" t="str">
        <f>VLOOKUP(K$7,Графік!$M$5:$P$35,3,0)</f>
        <v>Р</v>
      </c>
      <c r="L321" s="124" t="str">
        <f>VLOOKUP(L$7,Графік!$M$5:$P$35,3,0)</f>
        <v>Р</v>
      </c>
      <c r="M321" s="124" t="str">
        <f>VLOOKUP(M$7,Графік!$M$5:$P$35,3,0)</f>
        <v>Р</v>
      </c>
      <c r="N321" s="124" t="str">
        <f>VLOOKUP(N$7,Графік!$M$5:$P$35,3,0)</f>
        <v>ВВ</v>
      </c>
      <c r="O321" s="124" t="str">
        <f>VLOOKUP(O$7,Графік!$M$5:$P$35,3,0)</f>
        <v>ВВ</v>
      </c>
      <c r="P321" s="124" t="str">
        <f>VLOOKUP(P$7,Графік!$M$5:$P$35,3,0)</f>
        <v>Р</v>
      </c>
      <c r="Q321" s="124" t="str">
        <f>VLOOKUP(Q$7,Графік!$M$5:$P$35,3,0)</f>
        <v>Р</v>
      </c>
      <c r="R321" s="124" t="str">
        <f>VLOOKUP(R$7,Графік!$M$5:$P$35,3,0)</f>
        <v>Р</v>
      </c>
      <c r="S321" s="124"/>
      <c r="T321" s="124"/>
      <c r="U321" s="124"/>
      <c r="V321" s="124"/>
      <c r="W321" s="124"/>
      <c r="X321" s="124"/>
      <c r="Y321" s="124"/>
      <c r="Z321" s="124"/>
      <c r="AA321" s="124"/>
      <c r="AB321" s="124"/>
      <c r="AC321" s="124"/>
      <c r="AD321" s="124"/>
      <c r="AE321" s="124"/>
      <c r="AF321" s="124"/>
      <c r="AG321" s="124"/>
      <c r="AH321" s="124"/>
      <c r="AI321" s="124"/>
      <c r="AJ321" s="125"/>
      <c r="AK321" s="321">
        <f ca="1">SUMIF($F321:$AJ324,"Р",$F322:$AJ322)</f>
        <v>72</v>
      </c>
      <c r="AL321" s="279">
        <f ca="1">SUMIF($F323:$AJ324,"НУ",$F324:$AJ324)</f>
        <v>0</v>
      </c>
      <c r="AM321" s="305">
        <f ca="1">SUMIF(F321:AJ324,"РВ",F322:AJ322)</f>
        <v>0</v>
      </c>
      <c r="AN321" s="308">
        <f ca="1">AK321+AL321+AM321</f>
        <v>72</v>
      </c>
      <c r="AO321" s="310">
        <f t="shared" ref="AO321" si="1914">COUNTIF($F321:$AJ324,"=Р")</f>
        <v>9</v>
      </c>
      <c r="AP321" s="311">
        <f>COUNTIF($F321:$AJ324,"=ВВ")</f>
        <v>4</v>
      </c>
      <c r="AQ321" s="311">
        <f>COUNTIF($F321:$AJ324,"=В")</f>
        <v>0</v>
      </c>
      <c r="AR321" s="241">
        <f>COUNTIF($F321:$AJ324,"=НА")</f>
        <v>0</v>
      </c>
      <c r="AS321" s="241">
        <f>COUNTIF(F321:AJ324,"=ТН")</f>
        <v>0</v>
      </c>
      <c r="AT321" s="241">
        <f>COUNTIF($F321:$AJ324,"=ВД")</f>
        <v>0</v>
      </c>
      <c r="AU321" s="241">
        <f>COUNTIF($F321:$AJ324,"=ВП")</f>
        <v>0</v>
      </c>
      <c r="AV321" s="241">
        <f>COUNTIF($F321:$AJ324,"=ДД")</f>
        <v>0</v>
      </c>
      <c r="AW321" s="241">
        <f>COUNTIF($F321:$AJ324,"=П")</f>
        <v>0</v>
      </c>
      <c r="AX321" s="241">
        <f>COUNTIF($F321:$AJ324,"=ПР")</f>
        <v>0</v>
      </c>
      <c r="AY321" s="316">
        <f>COUNTIF($F321:$AJ324,"=І")</f>
        <v>0</v>
      </c>
      <c r="AZ321" s="316">
        <f>COUNTIF($F321:$AJ324,"=НЗ")</f>
        <v>0</v>
      </c>
      <c r="BA321" s="318" t="str">
        <f>IF(C321&gt;1,Графік!$P$36,"")</f>
        <v/>
      </c>
    </row>
    <row r="322" spans="1:53" ht="15.75" customHeight="1" x14ac:dyDescent="0.2">
      <c r="A322" s="293"/>
      <c r="B322" s="296"/>
      <c r="C322" s="299"/>
      <c r="D322" s="325"/>
      <c r="E322" s="146"/>
      <c r="F322" s="96">
        <f t="shared" ref="F322" si="1915">IF(F321="Р",8,"")</f>
        <v>8</v>
      </c>
      <c r="G322" s="97" t="str">
        <f t="shared" ref="G322" si="1916">IF(G321="Р",8,"")</f>
        <v/>
      </c>
      <c r="H322" s="97" t="str">
        <f t="shared" ref="H322" si="1917">IF(H321="Р",8,"")</f>
        <v/>
      </c>
      <c r="I322" s="97">
        <f t="shared" ref="I322" si="1918">IF(I321="Р",8,"")</f>
        <v>8</v>
      </c>
      <c r="J322" s="97">
        <f t="shared" ref="J322" si="1919">IF(J321="Р",8,"")</f>
        <v>8</v>
      </c>
      <c r="K322" s="97">
        <f t="shared" ref="K322" si="1920">IF(K321="Р",8,"")</f>
        <v>8</v>
      </c>
      <c r="L322" s="97">
        <f t="shared" ref="L322" si="1921">IF(L321="Р",8,"")</f>
        <v>8</v>
      </c>
      <c r="M322" s="97">
        <f t="shared" ref="M322" si="1922">IF(M321="Р",8,"")</f>
        <v>8</v>
      </c>
      <c r="N322" s="97" t="str">
        <f t="shared" ref="N322" si="1923">IF(N321="Р",8,"")</f>
        <v/>
      </c>
      <c r="O322" s="97" t="str">
        <f t="shared" ref="O322" si="1924">IF(O321="Р",8,"")</f>
        <v/>
      </c>
      <c r="P322" s="97">
        <f t="shared" ref="P322" si="1925">IF(P321="Р",8,"")</f>
        <v>8</v>
      </c>
      <c r="Q322" s="97">
        <f t="shared" ref="Q322" si="1926">IF(Q321="Р",8,"")</f>
        <v>8</v>
      </c>
      <c r="R322" s="97">
        <f t="shared" ref="R322" si="1927">IF(R321="Р",8,"")</f>
        <v>8</v>
      </c>
      <c r="S322" s="97"/>
      <c r="T322" s="97"/>
      <c r="U322" s="97"/>
      <c r="V322" s="97"/>
      <c r="W322" s="97"/>
      <c r="X322" s="97"/>
      <c r="Y322" s="97"/>
      <c r="Z322" s="97"/>
      <c r="AA322" s="97"/>
      <c r="AB322" s="97"/>
      <c r="AC322" s="97"/>
      <c r="AD322" s="97"/>
      <c r="AE322" s="97"/>
      <c r="AF322" s="97"/>
      <c r="AG322" s="97"/>
      <c r="AH322" s="97"/>
      <c r="AI322" s="97"/>
      <c r="AJ322" s="98"/>
      <c r="AK322" s="321"/>
      <c r="AL322" s="279"/>
      <c r="AM322" s="305"/>
      <c r="AN322" s="308"/>
      <c r="AO322" s="311"/>
      <c r="AP322" s="311"/>
      <c r="AQ322" s="311"/>
      <c r="AR322" s="241"/>
      <c r="AS322" s="241"/>
      <c r="AT322" s="241"/>
      <c r="AU322" s="241"/>
      <c r="AV322" s="241"/>
      <c r="AW322" s="241"/>
      <c r="AX322" s="241"/>
      <c r="AY322" s="316"/>
      <c r="AZ322" s="316"/>
      <c r="BA322" s="319"/>
    </row>
    <row r="323" spans="1:53" ht="12.75" customHeight="1" x14ac:dyDescent="0.2">
      <c r="A323" s="293"/>
      <c r="B323" s="296"/>
      <c r="C323" s="299"/>
      <c r="D323" s="325"/>
      <c r="E323" s="146"/>
      <c r="F323" s="100" t="str">
        <f t="shared" ref="F323" si="1928">IF(F324&gt;0,"НУ","")</f>
        <v/>
      </c>
      <c r="G323" s="101" t="str">
        <f t="shared" ref="G323" si="1929">IF(G324&gt;0,"НУ","")</f>
        <v/>
      </c>
      <c r="H323" s="101" t="str">
        <f t="shared" ref="H323" si="1930">IF(H324&gt;0,"НУ","")</f>
        <v/>
      </c>
      <c r="I323" s="101" t="str">
        <f t="shared" ref="I323" si="1931">IF(I324&gt;0,"НУ","")</f>
        <v/>
      </c>
      <c r="J323" s="101" t="str">
        <f t="shared" ref="J323" si="1932">IF(J324&gt;0,"НУ","")</f>
        <v/>
      </c>
      <c r="K323" s="101" t="str">
        <f t="shared" ref="K323" si="1933">IF(K324&gt;0,"НУ","")</f>
        <v/>
      </c>
      <c r="L323" s="101" t="str">
        <f t="shared" ref="L323" si="1934">IF(L324&gt;0,"НУ","")</f>
        <v/>
      </c>
      <c r="M323" s="101" t="str">
        <f t="shared" ref="M323" si="1935">IF(M324&gt;0,"НУ","")</f>
        <v/>
      </c>
      <c r="N323" s="101" t="str">
        <f t="shared" ref="N323" si="1936">IF(N324&gt;0,"НУ","")</f>
        <v/>
      </c>
      <c r="O323" s="101" t="str">
        <f t="shared" ref="O323" si="1937">IF(O324&gt;0,"НУ","")</f>
        <v/>
      </c>
      <c r="P323" s="101" t="str">
        <f t="shared" ref="P323" si="1938">IF(P324&gt;0,"НУ","")</f>
        <v/>
      </c>
      <c r="Q323" s="101" t="str">
        <f t="shared" ref="Q323" si="1939">IF(Q324&gt;0,"НУ","")</f>
        <v/>
      </c>
      <c r="R323" s="101" t="str">
        <f t="shared" ref="R323" si="1940">IF(R324&gt;0,"НУ","")</f>
        <v/>
      </c>
      <c r="S323" s="101"/>
      <c r="T323" s="101"/>
      <c r="U323" s="101"/>
      <c r="V323" s="101"/>
      <c r="W323" s="101"/>
      <c r="X323" s="101"/>
      <c r="Y323" s="101"/>
      <c r="Z323" s="101"/>
      <c r="AA323" s="101"/>
      <c r="AB323" s="101"/>
      <c r="AC323" s="101"/>
      <c r="AD323" s="101"/>
      <c r="AE323" s="101"/>
      <c r="AF323" s="101"/>
      <c r="AG323" s="101"/>
      <c r="AH323" s="101" t="str">
        <f t="shared" si="1589"/>
        <v/>
      </c>
      <c r="AI323" s="101" t="str">
        <f t="shared" si="1589"/>
        <v/>
      </c>
      <c r="AJ323" s="130" t="str">
        <f t="shared" si="1589"/>
        <v/>
      </c>
      <c r="AK323" s="321"/>
      <c r="AL323" s="279"/>
      <c r="AM323" s="305"/>
      <c r="AN323" s="308"/>
      <c r="AO323" s="311"/>
      <c r="AP323" s="311"/>
      <c r="AQ323" s="311"/>
      <c r="AR323" s="241"/>
      <c r="AS323" s="241"/>
      <c r="AT323" s="241"/>
      <c r="AU323" s="241"/>
      <c r="AV323" s="241"/>
      <c r="AW323" s="241"/>
      <c r="AX323" s="241"/>
      <c r="AY323" s="316"/>
      <c r="AZ323" s="316"/>
      <c r="BA323" s="319"/>
    </row>
    <row r="324" spans="1:53" ht="13.5" customHeight="1" thickBot="1" x14ac:dyDescent="0.25">
      <c r="A324" s="294"/>
      <c r="B324" s="297"/>
      <c r="C324" s="300"/>
      <c r="D324" s="326"/>
      <c r="E324" s="147"/>
      <c r="F324" s="105"/>
      <c r="G324" s="106"/>
      <c r="H324" s="106"/>
      <c r="I324" s="106"/>
      <c r="J324" s="106"/>
      <c r="K324" s="106"/>
      <c r="L324" s="106"/>
      <c r="M324" s="106"/>
      <c r="N324" s="106"/>
      <c r="O324" s="106"/>
      <c r="P324" s="106"/>
      <c r="Q324" s="106"/>
      <c r="R324" s="106"/>
      <c r="S324" s="106"/>
      <c r="T324" s="106"/>
      <c r="U324" s="106"/>
      <c r="V324" s="106"/>
      <c r="W324" s="106"/>
      <c r="X324" s="106"/>
      <c r="Y324" s="106"/>
      <c r="Z324" s="106"/>
      <c r="AA324" s="106"/>
      <c r="AB324" s="106"/>
      <c r="AC324" s="106"/>
      <c r="AD324" s="106"/>
      <c r="AE324" s="106"/>
      <c r="AF324" s="106"/>
      <c r="AG324" s="106"/>
      <c r="AH324" s="106"/>
      <c r="AI324" s="106"/>
      <c r="AJ324" s="107"/>
      <c r="AK324" s="322"/>
      <c r="AL324" s="280"/>
      <c r="AM324" s="306"/>
      <c r="AN324" s="309"/>
      <c r="AO324" s="312"/>
      <c r="AP324" s="312"/>
      <c r="AQ324" s="312"/>
      <c r="AR324" s="242"/>
      <c r="AS324" s="242"/>
      <c r="AT324" s="242"/>
      <c r="AU324" s="242"/>
      <c r="AV324" s="242"/>
      <c r="AW324" s="242"/>
      <c r="AX324" s="242"/>
      <c r="AY324" s="317"/>
      <c r="AZ324" s="317"/>
      <c r="BA324" s="320"/>
    </row>
    <row r="325" spans="1:53" ht="12.75" customHeight="1" x14ac:dyDescent="0.2">
      <c r="A325" s="292">
        <v>80</v>
      </c>
      <c r="B325" s="295" t="str">
        <f>IFERROR(VLOOKUP($C325,Списки!$A$1:$C$4003,2,0),"")</f>
        <v/>
      </c>
      <c r="C325" s="323"/>
      <c r="D325" s="324" t="str">
        <f>IFERROR(VLOOKUP($C325,Списки!$A$1:$C$4003,3,0),"")</f>
        <v/>
      </c>
      <c r="E325" s="145"/>
      <c r="F325" s="92" t="str">
        <f>VLOOKUP(F$7,Графік!$M$5:$P$35,3,0)</f>
        <v>Р</v>
      </c>
      <c r="G325" s="124" t="str">
        <f>VLOOKUP(G$7,Графік!$M$5:$P$35,3,0)</f>
        <v>ВВ</v>
      </c>
      <c r="H325" s="124" t="str">
        <f>VLOOKUP(H$7,Графік!$M$5:$P$35,3,0)</f>
        <v>ВВ</v>
      </c>
      <c r="I325" s="124" t="str">
        <f>VLOOKUP(I$7,Графік!$M$5:$P$35,3,0)</f>
        <v>Р</v>
      </c>
      <c r="J325" s="124" t="str">
        <f>VLOOKUP(J$7,Графік!$M$5:$P$35,3,0)</f>
        <v>Р</v>
      </c>
      <c r="K325" s="124" t="str">
        <f>VLOOKUP(K$7,Графік!$M$5:$P$35,3,0)</f>
        <v>Р</v>
      </c>
      <c r="L325" s="124" t="str">
        <f>VLOOKUP(L$7,Графік!$M$5:$P$35,3,0)</f>
        <v>Р</v>
      </c>
      <c r="M325" s="124" t="str">
        <f>VLOOKUP(M$7,Графік!$M$5:$P$35,3,0)</f>
        <v>Р</v>
      </c>
      <c r="N325" s="124" t="str">
        <f>VLOOKUP(N$7,Графік!$M$5:$P$35,3,0)</f>
        <v>ВВ</v>
      </c>
      <c r="O325" s="124" t="str">
        <f>VLOOKUP(O$7,Графік!$M$5:$P$35,3,0)</f>
        <v>ВВ</v>
      </c>
      <c r="P325" s="124" t="str">
        <f>VLOOKUP(P$7,Графік!$M$5:$P$35,3,0)</f>
        <v>Р</v>
      </c>
      <c r="Q325" s="124" t="str">
        <f>VLOOKUP(Q$7,Графік!$M$5:$P$35,3,0)</f>
        <v>Р</v>
      </c>
      <c r="R325" s="124" t="str">
        <f>VLOOKUP(R$7,Графік!$M$5:$P$35,3,0)</f>
        <v>Р</v>
      </c>
      <c r="S325" s="124"/>
      <c r="T325" s="124"/>
      <c r="U325" s="124"/>
      <c r="V325" s="124"/>
      <c r="W325" s="124"/>
      <c r="X325" s="124"/>
      <c r="Y325" s="124"/>
      <c r="Z325" s="124"/>
      <c r="AA325" s="124"/>
      <c r="AB325" s="124"/>
      <c r="AC325" s="124"/>
      <c r="AD325" s="124"/>
      <c r="AE325" s="124"/>
      <c r="AF325" s="124"/>
      <c r="AG325" s="124"/>
      <c r="AH325" s="124"/>
      <c r="AI325" s="124"/>
      <c r="AJ325" s="125"/>
      <c r="AK325" s="321">
        <f ca="1">SUMIF($F325:$AJ328,"Р",$F326:$AJ326)</f>
        <v>72</v>
      </c>
      <c r="AL325" s="279">
        <f ca="1">SUMIF($F327:$AJ328,"НУ",$F328:$AJ328)</f>
        <v>0</v>
      </c>
      <c r="AM325" s="305">
        <f ca="1">SUMIF(F325:AJ328,"РВ",F326:AJ326)</f>
        <v>0</v>
      </c>
      <c r="AN325" s="308">
        <f ca="1">AK325+AL325+AM325</f>
        <v>72</v>
      </c>
      <c r="AO325" s="310">
        <f t="shared" ref="AO325" si="1941">COUNTIF($F325:$AJ328,"=Р")</f>
        <v>9</v>
      </c>
      <c r="AP325" s="311">
        <f>COUNTIF($F325:$AJ328,"=ВВ")</f>
        <v>4</v>
      </c>
      <c r="AQ325" s="311">
        <f>COUNTIF($F325:$AJ328,"=В")</f>
        <v>0</v>
      </c>
      <c r="AR325" s="241">
        <f>COUNTIF($F325:$AJ328,"=НА")</f>
        <v>0</v>
      </c>
      <c r="AS325" s="241">
        <f>COUNTIF(F325:AJ328,"=ТН")</f>
        <v>0</v>
      </c>
      <c r="AT325" s="241">
        <f>COUNTIF($F325:$AJ328,"=ВД")</f>
        <v>0</v>
      </c>
      <c r="AU325" s="241">
        <f>COUNTIF($F325:$AJ328,"=ВП")</f>
        <v>0</v>
      </c>
      <c r="AV325" s="241">
        <f>COUNTIF($F325:$AJ328,"=ДД")</f>
        <v>0</v>
      </c>
      <c r="AW325" s="241">
        <f>COUNTIF($F325:$AJ328,"=П")</f>
        <v>0</v>
      </c>
      <c r="AX325" s="241">
        <f>COUNTIF($F325:$AJ328,"=ПР")</f>
        <v>0</v>
      </c>
      <c r="AY325" s="316">
        <f>COUNTIF($F325:$AJ328,"=І")</f>
        <v>0</v>
      </c>
      <c r="AZ325" s="316">
        <f>COUNTIF($F325:$AJ328,"=НЗ")</f>
        <v>0</v>
      </c>
      <c r="BA325" s="318" t="str">
        <f>IF(C325&gt;1,Графік!$P$36,"")</f>
        <v/>
      </c>
    </row>
    <row r="326" spans="1:53" ht="12.75" customHeight="1" x14ac:dyDescent="0.2">
      <c r="A326" s="293"/>
      <c r="B326" s="296"/>
      <c r="C326" s="299"/>
      <c r="D326" s="325"/>
      <c r="E326" s="146"/>
      <c r="F326" s="96">
        <f t="shared" ref="F326" si="1942">IF(F325="Р",8,"")</f>
        <v>8</v>
      </c>
      <c r="G326" s="97" t="str">
        <f t="shared" ref="G326" si="1943">IF(G325="Р",8,"")</f>
        <v/>
      </c>
      <c r="H326" s="97" t="str">
        <f t="shared" ref="H326" si="1944">IF(H325="Р",8,"")</f>
        <v/>
      </c>
      <c r="I326" s="97">
        <f t="shared" ref="I326" si="1945">IF(I325="Р",8,"")</f>
        <v>8</v>
      </c>
      <c r="J326" s="97">
        <f t="shared" ref="J326" si="1946">IF(J325="Р",8,"")</f>
        <v>8</v>
      </c>
      <c r="K326" s="97">
        <f t="shared" ref="K326" si="1947">IF(K325="Р",8,"")</f>
        <v>8</v>
      </c>
      <c r="L326" s="97">
        <f t="shared" ref="L326" si="1948">IF(L325="Р",8,"")</f>
        <v>8</v>
      </c>
      <c r="M326" s="97">
        <f t="shared" ref="M326" si="1949">IF(M325="Р",8,"")</f>
        <v>8</v>
      </c>
      <c r="N326" s="97" t="str">
        <f t="shared" ref="N326" si="1950">IF(N325="Р",8,"")</f>
        <v/>
      </c>
      <c r="O326" s="97" t="str">
        <f t="shared" ref="O326" si="1951">IF(O325="Р",8,"")</f>
        <v/>
      </c>
      <c r="P326" s="97">
        <f t="shared" ref="P326" si="1952">IF(P325="Р",8,"")</f>
        <v>8</v>
      </c>
      <c r="Q326" s="97">
        <f t="shared" ref="Q326" si="1953">IF(Q325="Р",8,"")</f>
        <v>8</v>
      </c>
      <c r="R326" s="97">
        <f t="shared" ref="R326" si="1954">IF(R325="Р",8,"")</f>
        <v>8</v>
      </c>
      <c r="S326" s="97"/>
      <c r="T326" s="97"/>
      <c r="U326" s="97"/>
      <c r="V326" s="97"/>
      <c r="W326" s="97"/>
      <c r="X326" s="97"/>
      <c r="Y326" s="97"/>
      <c r="Z326" s="97"/>
      <c r="AA326" s="97"/>
      <c r="AB326" s="97"/>
      <c r="AC326" s="97"/>
      <c r="AD326" s="97"/>
      <c r="AE326" s="97"/>
      <c r="AF326" s="97"/>
      <c r="AG326" s="97"/>
      <c r="AH326" s="97"/>
      <c r="AI326" s="97"/>
      <c r="AJ326" s="98"/>
      <c r="AK326" s="321"/>
      <c r="AL326" s="279"/>
      <c r="AM326" s="305"/>
      <c r="AN326" s="308"/>
      <c r="AO326" s="311"/>
      <c r="AP326" s="311"/>
      <c r="AQ326" s="311"/>
      <c r="AR326" s="241"/>
      <c r="AS326" s="241"/>
      <c r="AT326" s="241"/>
      <c r="AU326" s="241"/>
      <c r="AV326" s="241"/>
      <c r="AW326" s="241"/>
      <c r="AX326" s="241"/>
      <c r="AY326" s="316"/>
      <c r="AZ326" s="316"/>
      <c r="BA326" s="319"/>
    </row>
    <row r="327" spans="1:53" ht="12.75" customHeight="1" x14ac:dyDescent="0.2">
      <c r="A327" s="293"/>
      <c r="B327" s="296"/>
      <c r="C327" s="299"/>
      <c r="D327" s="325"/>
      <c r="E327" s="146"/>
      <c r="F327" s="100" t="str">
        <f t="shared" ref="F327" si="1955">IF(F328&gt;0,"НУ","")</f>
        <v/>
      </c>
      <c r="G327" s="101" t="str">
        <f t="shared" ref="G327" si="1956">IF(G328&gt;0,"НУ","")</f>
        <v/>
      </c>
      <c r="H327" s="101" t="str">
        <f t="shared" ref="H327" si="1957">IF(H328&gt;0,"НУ","")</f>
        <v/>
      </c>
      <c r="I327" s="101" t="str">
        <f t="shared" ref="I327" si="1958">IF(I328&gt;0,"НУ","")</f>
        <v/>
      </c>
      <c r="J327" s="101" t="str">
        <f t="shared" ref="J327" si="1959">IF(J328&gt;0,"НУ","")</f>
        <v/>
      </c>
      <c r="K327" s="101" t="str">
        <f t="shared" ref="K327" si="1960">IF(K328&gt;0,"НУ","")</f>
        <v/>
      </c>
      <c r="L327" s="101" t="str">
        <f t="shared" ref="L327" si="1961">IF(L328&gt;0,"НУ","")</f>
        <v/>
      </c>
      <c r="M327" s="101" t="str">
        <f t="shared" ref="M327" si="1962">IF(M328&gt;0,"НУ","")</f>
        <v/>
      </c>
      <c r="N327" s="101" t="str">
        <f t="shared" ref="N327" si="1963">IF(N328&gt;0,"НУ","")</f>
        <v/>
      </c>
      <c r="O327" s="101" t="str">
        <f t="shared" ref="O327" si="1964">IF(O328&gt;0,"НУ","")</f>
        <v/>
      </c>
      <c r="P327" s="101" t="str">
        <f t="shared" ref="P327" si="1965">IF(P328&gt;0,"НУ","")</f>
        <v/>
      </c>
      <c r="Q327" s="101" t="str">
        <f t="shared" ref="Q327" si="1966">IF(Q328&gt;0,"НУ","")</f>
        <v/>
      </c>
      <c r="R327" s="101" t="str">
        <f t="shared" ref="R327" si="1967">IF(R328&gt;0,"НУ","")</f>
        <v/>
      </c>
      <c r="S327" s="101"/>
      <c r="T327" s="101"/>
      <c r="U327" s="101"/>
      <c r="V327" s="101"/>
      <c r="W327" s="101"/>
      <c r="X327" s="101"/>
      <c r="Y327" s="101"/>
      <c r="Z327" s="101"/>
      <c r="AA327" s="101"/>
      <c r="AB327" s="101"/>
      <c r="AC327" s="101"/>
      <c r="AD327" s="101"/>
      <c r="AE327" s="101"/>
      <c r="AF327" s="101"/>
      <c r="AG327" s="101"/>
      <c r="AH327" s="101" t="str">
        <f t="shared" si="1589"/>
        <v/>
      </c>
      <c r="AI327" s="101" t="str">
        <f t="shared" si="1589"/>
        <v/>
      </c>
      <c r="AJ327" s="130" t="str">
        <f t="shared" si="1589"/>
        <v/>
      </c>
      <c r="AK327" s="321"/>
      <c r="AL327" s="279"/>
      <c r="AM327" s="305"/>
      <c r="AN327" s="308"/>
      <c r="AO327" s="311"/>
      <c r="AP327" s="311"/>
      <c r="AQ327" s="311"/>
      <c r="AR327" s="241"/>
      <c r="AS327" s="241"/>
      <c r="AT327" s="241"/>
      <c r="AU327" s="241"/>
      <c r="AV327" s="241"/>
      <c r="AW327" s="241"/>
      <c r="AX327" s="241"/>
      <c r="AY327" s="316"/>
      <c r="AZ327" s="316"/>
      <c r="BA327" s="319"/>
    </row>
    <row r="328" spans="1:53" ht="13.5" customHeight="1" thickBot="1" x14ac:dyDescent="0.25">
      <c r="A328" s="294"/>
      <c r="B328" s="297"/>
      <c r="C328" s="300"/>
      <c r="D328" s="326"/>
      <c r="E328" s="147"/>
      <c r="F328" s="105"/>
      <c r="G328" s="106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06"/>
      <c r="S328" s="106"/>
      <c r="T328" s="106"/>
      <c r="U328" s="106"/>
      <c r="V328" s="106"/>
      <c r="W328" s="106"/>
      <c r="X328" s="106"/>
      <c r="Y328" s="106"/>
      <c r="Z328" s="106"/>
      <c r="AA328" s="106"/>
      <c r="AB328" s="106"/>
      <c r="AC328" s="106"/>
      <c r="AD328" s="106"/>
      <c r="AE328" s="106"/>
      <c r="AF328" s="106"/>
      <c r="AG328" s="106"/>
      <c r="AH328" s="106"/>
      <c r="AI328" s="106"/>
      <c r="AJ328" s="107"/>
      <c r="AK328" s="322"/>
      <c r="AL328" s="280"/>
      <c r="AM328" s="306"/>
      <c r="AN328" s="309"/>
      <c r="AO328" s="312"/>
      <c r="AP328" s="312"/>
      <c r="AQ328" s="312"/>
      <c r="AR328" s="242"/>
      <c r="AS328" s="242"/>
      <c r="AT328" s="242"/>
      <c r="AU328" s="242"/>
      <c r="AV328" s="242"/>
      <c r="AW328" s="242"/>
      <c r="AX328" s="242"/>
      <c r="AY328" s="317"/>
      <c r="AZ328" s="317"/>
      <c r="BA328" s="320"/>
    </row>
    <row r="329" spans="1:53" ht="12.75" customHeight="1" x14ac:dyDescent="0.2">
      <c r="A329" s="376">
        <v>81</v>
      </c>
      <c r="B329" s="369" t="str">
        <f>IFERROR(VLOOKUP($C329,Списки!$A$1:$C$4003,2,0),"")</f>
        <v/>
      </c>
      <c r="C329" s="366"/>
      <c r="D329" s="369" t="str">
        <f>IFERROR(VLOOKUP($C329,Списки!$A$1:$C$4003,3,0),"")</f>
        <v/>
      </c>
      <c r="E329" s="145"/>
      <c r="F329" s="92" t="str">
        <f>VLOOKUP(F$7,Графік!$M$5:$P$35,3,0)</f>
        <v>Р</v>
      </c>
      <c r="G329" s="124" t="str">
        <f>VLOOKUP(G$7,Графік!$M$5:$P$35,3,0)</f>
        <v>ВВ</v>
      </c>
      <c r="H329" s="124" t="str">
        <f>VLOOKUP(H$7,Графік!$M$5:$P$35,3,0)</f>
        <v>ВВ</v>
      </c>
      <c r="I329" s="124" t="str">
        <f>VLOOKUP(I$7,Графік!$M$5:$P$35,3,0)</f>
        <v>Р</v>
      </c>
      <c r="J329" s="124" t="str">
        <f>VLOOKUP(J$7,Графік!$M$5:$P$35,3,0)</f>
        <v>Р</v>
      </c>
      <c r="K329" s="124" t="str">
        <f>VLOOKUP(K$7,Графік!$M$5:$P$35,3,0)</f>
        <v>Р</v>
      </c>
      <c r="L329" s="124" t="str">
        <f>VLOOKUP(L$7,Графік!$M$5:$P$35,3,0)</f>
        <v>Р</v>
      </c>
      <c r="M329" s="124" t="str">
        <f>VLOOKUP(M$7,Графік!$M$5:$P$35,3,0)</f>
        <v>Р</v>
      </c>
      <c r="N329" s="124" t="str">
        <f>VLOOKUP(N$7,Графік!$M$5:$P$35,3,0)</f>
        <v>ВВ</v>
      </c>
      <c r="O329" s="124" t="str">
        <f>VLOOKUP(O$7,Графік!$M$5:$P$35,3,0)</f>
        <v>ВВ</v>
      </c>
      <c r="P329" s="124" t="str">
        <f>VLOOKUP(P$7,Графік!$M$5:$P$35,3,0)</f>
        <v>Р</v>
      </c>
      <c r="Q329" s="124" t="str">
        <f>VLOOKUP(Q$7,Графік!$M$5:$P$35,3,0)</f>
        <v>Р</v>
      </c>
      <c r="R329" s="124" t="str">
        <f>VLOOKUP(R$7,Графік!$M$5:$P$35,3,0)</f>
        <v>Р</v>
      </c>
      <c r="S329" s="124"/>
      <c r="T329" s="124"/>
      <c r="U329" s="124"/>
      <c r="V329" s="124"/>
      <c r="W329" s="124"/>
      <c r="X329" s="124"/>
      <c r="Y329" s="124"/>
      <c r="Z329" s="124"/>
      <c r="AA329" s="124"/>
      <c r="AB329" s="124"/>
      <c r="AC329" s="124"/>
      <c r="AD329" s="124"/>
      <c r="AE329" s="124"/>
      <c r="AF329" s="124"/>
      <c r="AG329" s="124"/>
      <c r="AH329" s="124"/>
      <c r="AI329" s="124"/>
      <c r="AJ329" s="125"/>
      <c r="AK329" s="372">
        <f ca="1">SUMIF($F329:$AJ332,"Р",$F330:$AJ330)</f>
        <v>72</v>
      </c>
      <c r="AL329" s="373">
        <f ca="1">SUMIF($F331:$AJ332,"НУ",$F332:$AJ332)</f>
        <v>0</v>
      </c>
      <c r="AM329" s="379">
        <f ca="1">SUMIF(F329:AJ332,"РВ",F330:AJ330)</f>
        <v>0</v>
      </c>
      <c r="AN329" s="308">
        <f ca="1">AK329+AL329+AM329</f>
        <v>72</v>
      </c>
      <c r="AO329" s="310">
        <f t="shared" ref="AO329" si="1968">COUNTIF($F329:$AJ332,"=Р")</f>
        <v>9</v>
      </c>
      <c r="AP329" s="240">
        <f>COUNTIF($F329:$AJ332,"=ВВ")</f>
        <v>4</v>
      </c>
      <c r="AQ329" s="240">
        <f>COUNTIF($F329:$AJ332,"=В")</f>
        <v>0</v>
      </c>
      <c r="AR329" s="240">
        <f>COUNTIF($F329:$AJ332,"=НА")</f>
        <v>0</v>
      </c>
      <c r="AS329" s="240">
        <f>COUNTIF(F329:AJ332,"=ТН")</f>
        <v>0</v>
      </c>
      <c r="AT329" s="240">
        <f>COUNTIF($F329:$AJ332,"=ВД")</f>
        <v>0</v>
      </c>
      <c r="AU329" s="240">
        <f>COUNTIF($F329:$AJ332,"=ВП")</f>
        <v>0</v>
      </c>
      <c r="AV329" s="240">
        <f>COUNTIF($F329:$AJ332,"=ДД")</f>
        <v>0</v>
      </c>
      <c r="AW329" s="240">
        <f>COUNTIF($F329:$AJ332,"=П")</f>
        <v>0</v>
      </c>
      <c r="AX329" s="240">
        <f>COUNTIF($F329:$AJ332,"=ПР")</f>
        <v>0</v>
      </c>
      <c r="AY329" s="315">
        <f>COUNTIF($F329:$AJ332,"=І")</f>
        <v>0</v>
      </c>
      <c r="AZ329" s="376">
        <f>COUNTIF($F329:$AJ332,"=НЗ")</f>
        <v>0</v>
      </c>
      <c r="BA329" s="318" t="str">
        <f>IF(C329&gt;1,Графік!$P$36,"")</f>
        <v/>
      </c>
    </row>
    <row r="330" spans="1:53" ht="12.75" customHeight="1" x14ac:dyDescent="0.2">
      <c r="A330" s="377"/>
      <c r="B330" s="370"/>
      <c r="C330" s="367"/>
      <c r="D330" s="370"/>
      <c r="E330" s="146"/>
      <c r="F330" s="96">
        <f t="shared" ref="F330" si="1969">IF(F329="Р",8,"")</f>
        <v>8</v>
      </c>
      <c r="G330" s="97" t="str">
        <f t="shared" ref="G330" si="1970">IF(G329="Р",8,"")</f>
        <v/>
      </c>
      <c r="H330" s="97" t="str">
        <f t="shared" ref="H330" si="1971">IF(H329="Р",8,"")</f>
        <v/>
      </c>
      <c r="I330" s="97">
        <f t="shared" ref="I330" si="1972">IF(I329="Р",8,"")</f>
        <v>8</v>
      </c>
      <c r="J330" s="97">
        <f t="shared" ref="J330" si="1973">IF(J329="Р",8,"")</f>
        <v>8</v>
      </c>
      <c r="K330" s="97">
        <f t="shared" ref="K330" si="1974">IF(K329="Р",8,"")</f>
        <v>8</v>
      </c>
      <c r="L330" s="97">
        <f t="shared" ref="L330" si="1975">IF(L329="Р",8,"")</f>
        <v>8</v>
      </c>
      <c r="M330" s="97">
        <f t="shared" ref="M330" si="1976">IF(M329="Р",8,"")</f>
        <v>8</v>
      </c>
      <c r="N330" s="97" t="str">
        <f t="shared" ref="N330" si="1977">IF(N329="Р",8,"")</f>
        <v/>
      </c>
      <c r="O330" s="97" t="str">
        <f t="shared" ref="O330" si="1978">IF(O329="Р",8,"")</f>
        <v/>
      </c>
      <c r="P330" s="97">
        <f t="shared" ref="P330" si="1979">IF(P329="Р",8,"")</f>
        <v>8</v>
      </c>
      <c r="Q330" s="97">
        <f t="shared" ref="Q330" si="1980">IF(Q329="Р",8,"")</f>
        <v>8</v>
      </c>
      <c r="R330" s="97">
        <f t="shared" ref="R330" si="1981">IF(R329="Р",8,"")</f>
        <v>8</v>
      </c>
      <c r="S330" s="97"/>
      <c r="T330" s="97"/>
      <c r="U330" s="97"/>
      <c r="V330" s="97"/>
      <c r="W330" s="97"/>
      <c r="X330" s="97"/>
      <c r="Y330" s="97"/>
      <c r="Z330" s="97"/>
      <c r="AA330" s="97"/>
      <c r="AB330" s="97"/>
      <c r="AC330" s="97"/>
      <c r="AD330" s="97"/>
      <c r="AE330" s="97"/>
      <c r="AF330" s="97"/>
      <c r="AG330" s="97"/>
      <c r="AH330" s="97"/>
      <c r="AI330" s="97"/>
      <c r="AJ330" s="98"/>
      <c r="AK330" s="321"/>
      <c r="AL330" s="374"/>
      <c r="AM330" s="380"/>
      <c r="AN330" s="308"/>
      <c r="AO330" s="311"/>
      <c r="AP330" s="241"/>
      <c r="AQ330" s="241"/>
      <c r="AR330" s="241"/>
      <c r="AS330" s="241"/>
      <c r="AT330" s="241"/>
      <c r="AU330" s="241"/>
      <c r="AV330" s="241"/>
      <c r="AW330" s="241"/>
      <c r="AX330" s="241"/>
      <c r="AY330" s="316"/>
      <c r="AZ330" s="377"/>
      <c r="BA330" s="319"/>
    </row>
    <row r="331" spans="1:53" ht="12.75" customHeight="1" x14ac:dyDescent="0.2">
      <c r="A331" s="377"/>
      <c r="B331" s="370"/>
      <c r="C331" s="367"/>
      <c r="D331" s="370"/>
      <c r="E331" s="146"/>
      <c r="F331" s="100" t="str">
        <f t="shared" ref="F331" si="1982">IF(F332&gt;0,"НУ","")</f>
        <v/>
      </c>
      <c r="G331" s="101" t="str">
        <f t="shared" ref="G331" si="1983">IF(G332&gt;0,"НУ","")</f>
        <v/>
      </c>
      <c r="H331" s="101" t="str">
        <f t="shared" ref="H331" si="1984">IF(H332&gt;0,"НУ","")</f>
        <v/>
      </c>
      <c r="I331" s="101" t="str">
        <f t="shared" ref="I331" si="1985">IF(I332&gt;0,"НУ","")</f>
        <v/>
      </c>
      <c r="J331" s="101" t="str">
        <f t="shared" ref="J331" si="1986">IF(J332&gt;0,"НУ","")</f>
        <v/>
      </c>
      <c r="K331" s="101" t="str">
        <f t="shared" ref="K331" si="1987">IF(K332&gt;0,"НУ","")</f>
        <v/>
      </c>
      <c r="L331" s="101" t="str">
        <f t="shared" ref="L331" si="1988">IF(L332&gt;0,"НУ","")</f>
        <v/>
      </c>
      <c r="M331" s="101" t="str">
        <f t="shared" ref="M331" si="1989">IF(M332&gt;0,"НУ","")</f>
        <v/>
      </c>
      <c r="N331" s="101" t="str">
        <f t="shared" ref="N331" si="1990">IF(N332&gt;0,"НУ","")</f>
        <v/>
      </c>
      <c r="O331" s="101" t="str">
        <f t="shared" ref="O331" si="1991">IF(O332&gt;0,"НУ","")</f>
        <v/>
      </c>
      <c r="P331" s="101" t="str">
        <f t="shared" ref="P331" si="1992">IF(P332&gt;0,"НУ","")</f>
        <v/>
      </c>
      <c r="Q331" s="101" t="str">
        <f t="shared" ref="Q331" si="1993">IF(Q332&gt;0,"НУ","")</f>
        <v/>
      </c>
      <c r="R331" s="101" t="str">
        <f t="shared" ref="R331" si="1994">IF(R332&gt;0,"НУ","")</f>
        <v/>
      </c>
      <c r="S331" s="101"/>
      <c r="T331" s="101"/>
      <c r="U331" s="101"/>
      <c r="V331" s="101"/>
      <c r="W331" s="101"/>
      <c r="X331" s="101"/>
      <c r="Y331" s="101"/>
      <c r="Z331" s="101"/>
      <c r="AA331" s="101"/>
      <c r="AB331" s="101"/>
      <c r="AC331" s="101"/>
      <c r="AD331" s="101"/>
      <c r="AE331" s="101"/>
      <c r="AF331" s="101"/>
      <c r="AG331" s="101"/>
      <c r="AH331" s="101" t="str">
        <f t="shared" si="1589"/>
        <v/>
      </c>
      <c r="AI331" s="101" t="str">
        <f t="shared" si="1589"/>
        <v/>
      </c>
      <c r="AJ331" s="130" t="str">
        <f t="shared" si="1589"/>
        <v/>
      </c>
      <c r="AK331" s="321"/>
      <c r="AL331" s="374"/>
      <c r="AM331" s="380"/>
      <c r="AN331" s="308"/>
      <c r="AO331" s="311"/>
      <c r="AP331" s="241"/>
      <c r="AQ331" s="241"/>
      <c r="AR331" s="241"/>
      <c r="AS331" s="241"/>
      <c r="AT331" s="241"/>
      <c r="AU331" s="241"/>
      <c r="AV331" s="241"/>
      <c r="AW331" s="241"/>
      <c r="AX331" s="241"/>
      <c r="AY331" s="316"/>
      <c r="AZ331" s="377"/>
      <c r="BA331" s="319"/>
    </row>
    <row r="332" spans="1:53" ht="13.5" customHeight="1" thickBot="1" x14ac:dyDescent="0.25">
      <c r="A332" s="378"/>
      <c r="B332" s="371"/>
      <c r="C332" s="368"/>
      <c r="D332" s="371"/>
      <c r="E332" s="147"/>
      <c r="F332" s="105"/>
      <c r="G332" s="106"/>
      <c r="H332" s="106"/>
      <c r="I332" s="106"/>
      <c r="J332" s="106"/>
      <c r="K332" s="106"/>
      <c r="L332" s="106"/>
      <c r="M332" s="106"/>
      <c r="N332" s="106"/>
      <c r="O332" s="106"/>
      <c r="P332" s="106"/>
      <c r="Q332" s="106"/>
      <c r="R332" s="106"/>
      <c r="S332" s="106"/>
      <c r="T332" s="106"/>
      <c r="U332" s="106"/>
      <c r="V332" s="106"/>
      <c r="W332" s="106"/>
      <c r="X332" s="106"/>
      <c r="Y332" s="106"/>
      <c r="Z332" s="106"/>
      <c r="AA332" s="106"/>
      <c r="AB332" s="106"/>
      <c r="AC332" s="106"/>
      <c r="AD332" s="106"/>
      <c r="AE332" s="106"/>
      <c r="AF332" s="106"/>
      <c r="AG332" s="106"/>
      <c r="AH332" s="106"/>
      <c r="AI332" s="106"/>
      <c r="AJ332" s="107"/>
      <c r="AK332" s="322"/>
      <c r="AL332" s="375"/>
      <c r="AM332" s="381"/>
      <c r="AN332" s="309"/>
      <c r="AO332" s="312"/>
      <c r="AP332" s="242"/>
      <c r="AQ332" s="242"/>
      <c r="AR332" s="242"/>
      <c r="AS332" s="242"/>
      <c r="AT332" s="242"/>
      <c r="AU332" s="242"/>
      <c r="AV332" s="242"/>
      <c r="AW332" s="242"/>
      <c r="AX332" s="242"/>
      <c r="AY332" s="317"/>
      <c r="AZ332" s="378"/>
      <c r="BA332" s="320"/>
    </row>
    <row r="333" spans="1:53" ht="12.75" customHeight="1" x14ac:dyDescent="0.2">
      <c r="A333" s="335" t="s">
        <v>496</v>
      </c>
      <c r="B333" s="336"/>
      <c r="C333" s="336"/>
      <c r="D333" s="336"/>
      <c r="E333" s="337"/>
      <c r="F333" s="376">
        <f t="shared" ref="F333:AJ333" si="1995">COUNTIF(F$9:F$332,"Р")</f>
        <v>81</v>
      </c>
      <c r="G333" s="376">
        <f t="shared" si="1995"/>
        <v>0</v>
      </c>
      <c r="H333" s="376">
        <f t="shared" si="1995"/>
        <v>0</v>
      </c>
      <c r="I333" s="376">
        <f t="shared" si="1995"/>
        <v>81</v>
      </c>
      <c r="J333" s="376">
        <f t="shared" si="1995"/>
        <v>81</v>
      </c>
      <c r="K333" s="376">
        <f t="shared" si="1995"/>
        <v>81</v>
      </c>
      <c r="L333" s="376">
        <f t="shared" si="1995"/>
        <v>81</v>
      </c>
      <c r="M333" s="376">
        <f t="shared" si="1995"/>
        <v>81</v>
      </c>
      <c r="N333" s="376">
        <f t="shared" si="1995"/>
        <v>0</v>
      </c>
      <c r="O333" s="376">
        <f t="shared" si="1995"/>
        <v>0</v>
      </c>
      <c r="P333" s="376">
        <f t="shared" si="1995"/>
        <v>81</v>
      </c>
      <c r="Q333" s="376">
        <f t="shared" si="1995"/>
        <v>81</v>
      </c>
      <c r="R333" s="376">
        <f t="shared" si="1995"/>
        <v>81</v>
      </c>
      <c r="S333" s="376">
        <f t="shared" si="1995"/>
        <v>0</v>
      </c>
      <c r="T333" s="376">
        <f t="shared" si="1995"/>
        <v>0</v>
      </c>
      <c r="U333" s="376">
        <f t="shared" si="1995"/>
        <v>0</v>
      </c>
      <c r="V333" s="376">
        <f t="shared" si="1995"/>
        <v>0</v>
      </c>
      <c r="W333" s="376">
        <f t="shared" si="1995"/>
        <v>0</v>
      </c>
      <c r="X333" s="376">
        <f t="shared" si="1995"/>
        <v>0</v>
      </c>
      <c r="Y333" s="376">
        <f t="shared" si="1995"/>
        <v>0</v>
      </c>
      <c r="Z333" s="376">
        <f t="shared" si="1995"/>
        <v>0</v>
      </c>
      <c r="AA333" s="376">
        <f t="shared" si="1995"/>
        <v>0</v>
      </c>
      <c r="AB333" s="376">
        <f t="shared" si="1995"/>
        <v>0</v>
      </c>
      <c r="AC333" s="376">
        <f t="shared" si="1995"/>
        <v>0</v>
      </c>
      <c r="AD333" s="376">
        <f t="shared" si="1995"/>
        <v>0</v>
      </c>
      <c r="AE333" s="376">
        <f t="shared" si="1995"/>
        <v>0</v>
      </c>
      <c r="AF333" s="376">
        <f t="shared" si="1995"/>
        <v>0</v>
      </c>
      <c r="AG333" s="376">
        <f t="shared" si="1995"/>
        <v>0</v>
      </c>
      <c r="AH333" s="376">
        <f t="shared" si="1995"/>
        <v>0</v>
      </c>
      <c r="AI333" s="376">
        <f t="shared" si="1995"/>
        <v>0</v>
      </c>
      <c r="AJ333" s="376">
        <f t="shared" si="1995"/>
        <v>0</v>
      </c>
      <c r="AK333" s="402">
        <f t="shared" ref="AK333:AZ333" ca="1" si="1996">IF(SUM(AK9:AK332)&gt;0,SUM(AK9:AK332),"-")</f>
        <v>5832</v>
      </c>
      <c r="AL333" s="404" t="str">
        <f t="shared" ca="1" si="1996"/>
        <v>-</v>
      </c>
      <c r="AM333" s="404" t="str">
        <f t="shared" ca="1" si="1996"/>
        <v>-</v>
      </c>
      <c r="AN333" s="406">
        <f t="shared" ca="1" si="1996"/>
        <v>5832</v>
      </c>
      <c r="AO333" s="398">
        <f t="shared" si="1996"/>
        <v>729</v>
      </c>
      <c r="AP333" s="398">
        <f t="shared" si="1996"/>
        <v>324</v>
      </c>
      <c r="AQ333" s="398" t="str">
        <f t="shared" si="1996"/>
        <v>-</v>
      </c>
      <c r="AR333" s="398" t="str">
        <f t="shared" si="1996"/>
        <v>-</v>
      </c>
      <c r="AS333" s="398" t="str">
        <f t="shared" si="1996"/>
        <v>-</v>
      </c>
      <c r="AT333" s="398" t="str">
        <f t="shared" si="1996"/>
        <v>-</v>
      </c>
      <c r="AU333" s="398" t="str">
        <f t="shared" si="1996"/>
        <v>-</v>
      </c>
      <c r="AV333" s="398" t="str">
        <f t="shared" si="1996"/>
        <v>-</v>
      </c>
      <c r="AW333" s="398" t="str">
        <f t="shared" si="1996"/>
        <v>-</v>
      </c>
      <c r="AX333" s="398" t="str">
        <f t="shared" si="1996"/>
        <v>-</v>
      </c>
      <c r="AY333" s="398" t="str">
        <f t="shared" si="1996"/>
        <v>-</v>
      </c>
      <c r="AZ333" s="398" t="str">
        <f t="shared" si="1996"/>
        <v>-</v>
      </c>
      <c r="BA333" s="400">
        <f>SUM(BA9:BA332)</f>
        <v>0</v>
      </c>
    </row>
    <row r="334" spans="1:53" ht="13.5" thickBot="1" x14ac:dyDescent="0.25">
      <c r="A334" s="410"/>
      <c r="B334" s="411"/>
      <c r="C334" s="411"/>
      <c r="D334" s="411"/>
      <c r="E334" s="412"/>
      <c r="F334" s="378"/>
      <c r="G334" s="378"/>
      <c r="H334" s="378"/>
      <c r="I334" s="378"/>
      <c r="J334" s="378"/>
      <c r="K334" s="378"/>
      <c r="L334" s="378"/>
      <c r="M334" s="378"/>
      <c r="N334" s="378"/>
      <c r="O334" s="378"/>
      <c r="P334" s="378"/>
      <c r="Q334" s="378"/>
      <c r="R334" s="378"/>
      <c r="S334" s="378"/>
      <c r="T334" s="378"/>
      <c r="U334" s="378"/>
      <c r="V334" s="378"/>
      <c r="W334" s="378"/>
      <c r="X334" s="378"/>
      <c r="Y334" s="378"/>
      <c r="Z334" s="378"/>
      <c r="AA334" s="378"/>
      <c r="AB334" s="378"/>
      <c r="AC334" s="378"/>
      <c r="AD334" s="378"/>
      <c r="AE334" s="378"/>
      <c r="AF334" s="378"/>
      <c r="AG334" s="378"/>
      <c r="AH334" s="378"/>
      <c r="AI334" s="378"/>
      <c r="AJ334" s="378"/>
      <c r="AK334" s="403"/>
      <c r="AL334" s="405"/>
      <c r="AM334" s="405"/>
      <c r="AN334" s="407"/>
      <c r="AO334" s="399"/>
      <c r="AP334" s="399"/>
      <c r="AQ334" s="399"/>
      <c r="AR334" s="399"/>
      <c r="AS334" s="399"/>
      <c r="AT334" s="399"/>
      <c r="AU334" s="399"/>
      <c r="AV334" s="399"/>
      <c r="AW334" s="399"/>
      <c r="AX334" s="399"/>
      <c r="AY334" s="399"/>
      <c r="AZ334" s="399"/>
      <c r="BA334" s="401"/>
    </row>
    <row r="335" spans="1:53" ht="12.75" customHeight="1" x14ac:dyDescent="0.2">
      <c r="A335" s="335" t="s">
        <v>85</v>
      </c>
      <c r="B335" s="336"/>
      <c r="C335" s="336"/>
      <c r="D335" s="336"/>
      <c r="E335" s="337"/>
      <c r="F335" s="376">
        <f t="shared" ref="F335:AJ335" si="1997">COUNTIF(F$9:F$332,"РВ")</f>
        <v>0</v>
      </c>
      <c r="G335" s="376">
        <f t="shared" si="1997"/>
        <v>0</v>
      </c>
      <c r="H335" s="376">
        <f t="shared" si="1997"/>
        <v>0</v>
      </c>
      <c r="I335" s="376">
        <f t="shared" si="1997"/>
        <v>0</v>
      </c>
      <c r="J335" s="376">
        <f t="shared" si="1997"/>
        <v>0</v>
      </c>
      <c r="K335" s="376">
        <f t="shared" si="1997"/>
        <v>0</v>
      </c>
      <c r="L335" s="376">
        <f t="shared" si="1997"/>
        <v>0</v>
      </c>
      <c r="M335" s="376">
        <f t="shared" si="1997"/>
        <v>0</v>
      </c>
      <c r="N335" s="376">
        <f t="shared" si="1997"/>
        <v>0</v>
      </c>
      <c r="O335" s="376">
        <f t="shared" si="1997"/>
        <v>0</v>
      </c>
      <c r="P335" s="376">
        <f t="shared" si="1997"/>
        <v>0</v>
      </c>
      <c r="Q335" s="376">
        <f t="shared" si="1997"/>
        <v>0</v>
      </c>
      <c r="R335" s="376">
        <f t="shared" si="1997"/>
        <v>0</v>
      </c>
      <c r="S335" s="376">
        <f t="shared" si="1997"/>
        <v>0</v>
      </c>
      <c r="T335" s="376">
        <f t="shared" si="1997"/>
        <v>0</v>
      </c>
      <c r="U335" s="376">
        <f t="shared" si="1997"/>
        <v>0</v>
      </c>
      <c r="V335" s="376">
        <f t="shared" si="1997"/>
        <v>0</v>
      </c>
      <c r="W335" s="376">
        <f t="shared" si="1997"/>
        <v>0</v>
      </c>
      <c r="X335" s="376">
        <f t="shared" si="1997"/>
        <v>0</v>
      </c>
      <c r="Y335" s="376">
        <f t="shared" si="1997"/>
        <v>0</v>
      </c>
      <c r="Z335" s="376">
        <f t="shared" si="1997"/>
        <v>0</v>
      </c>
      <c r="AA335" s="376">
        <f t="shared" si="1997"/>
        <v>0</v>
      </c>
      <c r="AB335" s="376">
        <f t="shared" si="1997"/>
        <v>0</v>
      </c>
      <c r="AC335" s="376">
        <f t="shared" si="1997"/>
        <v>0</v>
      </c>
      <c r="AD335" s="376">
        <f t="shared" si="1997"/>
        <v>0</v>
      </c>
      <c r="AE335" s="376">
        <f t="shared" si="1997"/>
        <v>0</v>
      </c>
      <c r="AF335" s="376">
        <f t="shared" si="1997"/>
        <v>0</v>
      </c>
      <c r="AG335" s="376">
        <f t="shared" si="1997"/>
        <v>0</v>
      </c>
      <c r="AH335" s="376">
        <f t="shared" si="1997"/>
        <v>0</v>
      </c>
      <c r="AI335" s="376">
        <f t="shared" si="1997"/>
        <v>0</v>
      </c>
      <c r="AJ335" s="376">
        <f t="shared" si="1997"/>
        <v>0</v>
      </c>
      <c r="AK335" s="413"/>
      <c r="AL335" s="413"/>
      <c r="AM335" s="413"/>
      <c r="AN335" s="413"/>
      <c r="AO335" s="413"/>
      <c r="AP335" s="413"/>
      <c r="AQ335" s="413"/>
      <c r="AR335" s="413"/>
      <c r="AS335" s="413"/>
      <c r="AT335" s="413"/>
      <c r="AU335" s="413"/>
      <c r="AV335" s="413"/>
      <c r="AW335" s="413"/>
      <c r="AX335" s="413"/>
      <c r="AY335" s="413"/>
      <c r="AZ335" s="413"/>
      <c r="BA335" s="408"/>
    </row>
    <row r="336" spans="1:53" ht="13.5" thickBot="1" x14ac:dyDescent="0.25">
      <c r="A336" s="410"/>
      <c r="B336" s="411"/>
      <c r="C336" s="411"/>
      <c r="D336" s="411"/>
      <c r="E336" s="412"/>
      <c r="F336" s="378"/>
      <c r="G336" s="378"/>
      <c r="H336" s="378"/>
      <c r="I336" s="378"/>
      <c r="J336" s="378"/>
      <c r="K336" s="378"/>
      <c r="L336" s="378"/>
      <c r="M336" s="378"/>
      <c r="N336" s="378"/>
      <c r="O336" s="378"/>
      <c r="P336" s="378"/>
      <c r="Q336" s="378"/>
      <c r="R336" s="378"/>
      <c r="S336" s="378"/>
      <c r="T336" s="378"/>
      <c r="U336" s="378"/>
      <c r="V336" s="378"/>
      <c r="W336" s="378"/>
      <c r="X336" s="378"/>
      <c r="Y336" s="378"/>
      <c r="Z336" s="378"/>
      <c r="AA336" s="378"/>
      <c r="AB336" s="378"/>
      <c r="AC336" s="378"/>
      <c r="AD336" s="378"/>
      <c r="AE336" s="378"/>
      <c r="AF336" s="378"/>
      <c r="AG336" s="378"/>
      <c r="AH336" s="378"/>
      <c r="AI336" s="378"/>
      <c r="AJ336" s="378"/>
      <c r="AK336" s="414"/>
      <c r="AL336" s="414"/>
      <c r="AM336" s="414"/>
      <c r="AN336" s="414"/>
      <c r="AO336" s="414"/>
      <c r="AP336" s="414"/>
      <c r="AQ336" s="414"/>
      <c r="AR336" s="414"/>
      <c r="AS336" s="414"/>
      <c r="AT336" s="414"/>
      <c r="AU336" s="414"/>
      <c r="AV336" s="414"/>
      <c r="AW336" s="414"/>
      <c r="AX336" s="414"/>
      <c r="AY336" s="414"/>
      <c r="AZ336" s="414"/>
      <c r="BA336" s="409"/>
    </row>
    <row r="337" spans="1:53" x14ac:dyDescent="0.2">
      <c r="A337" s="335" t="s">
        <v>84</v>
      </c>
      <c r="B337" s="336"/>
      <c r="C337" s="336"/>
      <c r="D337" s="336"/>
      <c r="E337" s="336"/>
      <c r="F337" s="376">
        <f t="shared" ref="F337:AJ337" si="1998">COUNTIF(F$9:F$332,"НУ")</f>
        <v>0</v>
      </c>
      <c r="G337" s="376">
        <f t="shared" si="1998"/>
        <v>0</v>
      </c>
      <c r="H337" s="376">
        <f t="shared" si="1998"/>
        <v>0</v>
      </c>
      <c r="I337" s="376">
        <f t="shared" si="1998"/>
        <v>0</v>
      </c>
      <c r="J337" s="376">
        <f t="shared" si="1998"/>
        <v>0</v>
      </c>
      <c r="K337" s="376">
        <f t="shared" si="1998"/>
        <v>0</v>
      </c>
      <c r="L337" s="376">
        <f t="shared" si="1998"/>
        <v>0</v>
      </c>
      <c r="M337" s="376">
        <f t="shared" si="1998"/>
        <v>0</v>
      </c>
      <c r="N337" s="376">
        <f t="shared" si="1998"/>
        <v>0</v>
      </c>
      <c r="O337" s="376">
        <f t="shared" si="1998"/>
        <v>0</v>
      </c>
      <c r="P337" s="376">
        <f t="shared" si="1998"/>
        <v>0</v>
      </c>
      <c r="Q337" s="376">
        <f t="shared" si="1998"/>
        <v>0</v>
      </c>
      <c r="R337" s="376">
        <f t="shared" si="1998"/>
        <v>0</v>
      </c>
      <c r="S337" s="376">
        <f t="shared" si="1998"/>
        <v>0</v>
      </c>
      <c r="T337" s="376">
        <f t="shared" si="1998"/>
        <v>0</v>
      </c>
      <c r="U337" s="376">
        <f t="shared" si="1998"/>
        <v>0</v>
      </c>
      <c r="V337" s="376">
        <f t="shared" si="1998"/>
        <v>0</v>
      </c>
      <c r="W337" s="376">
        <f t="shared" si="1998"/>
        <v>0</v>
      </c>
      <c r="X337" s="376">
        <f t="shared" si="1998"/>
        <v>0</v>
      </c>
      <c r="Y337" s="376">
        <f t="shared" si="1998"/>
        <v>0</v>
      </c>
      <c r="Z337" s="376">
        <f t="shared" si="1998"/>
        <v>0</v>
      </c>
      <c r="AA337" s="376">
        <f t="shared" si="1998"/>
        <v>0</v>
      </c>
      <c r="AB337" s="376">
        <f t="shared" si="1998"/>
        <v>0</v>
      </c>
      <c r="AC337" s="376">
        <f t="shared" si="1998"/>
        <v>0</v>
      </c>
      <c r="AD337" s="376">
        <f t="shared" si="1998"/>
        <v>0</v>
      </c>
      <c r="AE337" s="376">
        <f t="shared" si="1998"/>
        <v>0</v>
      </c>
      <c r="AF337" s="376">
        <f t="shared" si="1998"/>
        <v>0</v>
      </c>
      <c r="AG337" s="376">
        <f t="shared" si="1998"/>
        <v>0</v>
      </c>
      <c r="AH337" s="376">
        <f t="shared" si="1998"/>
        <v>0</v>
      </c>
      <c r="AI337" s="376">
        <f t="shared" si="1998"/>
        <v>0</v>
      </c>
      <c r="AJ337" s="376">
        <f t="shared" si="1998"/>
        <v>0</v>
      </c>
      <c r="AK337" s="413"/>
      <c r="AL337" s="413"/>
      <c r="AM337" s="413"/>
      <c r="AN337" s="413"/>
      <c r="AO337" s="413"/>
      <c r="AP337" s="413"/>
      <c r="AQ337" s="413"/>
      <c r="AR337" s="413"/>
      <c r="AS337" s="413"/>
      <c r="AT337" s="413"/>
      <c r="AU337" s="413"/>
      <c r="AV337" s="413"/>
      <c r="AW337" s="413"/>
      <c r="AX337" s="413"/>
      <c r="AY337" s="413"/>
      <c r="AZ337" s="413"/>
      <c r="BA337" s="408"/>
    </row>
    <row r="338" spans="1:53" ht="13.5" thickBot="1" x14ac:dyDescent="0.25">
      <c r="A338" s="410"/>
      <c r="B338" s="411"/>
      <c r="C338" s="411"/>
      <c r="D338" s="411"/>
      <c r="E338" s="411"/>
      <c r="F338" s="378"/>
      <c r="G338" s="378"/>
      <c r="H338" s="378"/>
      <c r="I338" s="378"/>
      <c r="J338" s="378"/>
      <c r="K338" s="378"/>
      <c r="L338" s="378"/>
      <c r="M338" s="378"/>
      <c r="N338" s="378"/>
      <c r="O338" s="378"/>
      <c r="P338" s="378"/>
      <c r="Q338" s="378"/>
      <c r="R338" s="378"/>
      <c r="S338" s="378"/>
      <c r="T338" s="378"/>
      <c r="U338" s="378"/>
      <c r="V338" s="378"/>
      <c r="W338" s="378"/>
      <c r="X338" s="378"/>
      <c r="Y338" s="378"/>
      <c r="Z338" s="378"/>
      <c r="AA338" s="378"/>
      <c r="AB338" s="378"/>
      <c r="AC338" s="378"/>
      <c r="AD338" s="378"/>
      <c r="AE338" s="378"/>
      <c r="AF338" s="378"/>
      <c r="AG338" s="378"/>
      <c r="AH338" s="378"/>
      <c r="AI338" s="378"/>
      <c r="AJ338" s="378"/>
      <c r="AK338" s="414"/>
      <c r="AL338" s="414"/>
      <c r="AM338" s="414"/>
      <c r="AN338" s="414"/>
      <c r="AO338" s="414"/>
      <c r="AP338" s="414"/>
      <c r="AQ338" s="414"/>
      <c r="AR338" s="414"/>
      <c r="AS338" s="414"/>
      <c r="AT338" s="414"/>
      <c r="AU338" s="414"/>
      <c r="AV338" s="414"/>
      <c r="AW338" s="414"/>
      <c r="AX338" s="414"/>
      <c r="AY338" s="414"/>
      <c r="AZ338" s="414"/>
      <c r="BA338" s="409"/>
    </row>
    <row r="339" spans="1:53" x14ac:dyDescent="0.2">
      <c r="D339" s="65"/>
    </row>
    <row r="340" spans="1:53" x14ac:dyDescent="0.2">
      <c r="A340" s="331" t="s">
        <v>62</v>
      </c>
      <c r="B340" s="331"/>
      <c r="C340" s="331"/>
      <c r="D340" s="331"/>
      <c r="E340" s="332"/>
      <c r="F340" s="332"/>
      <c r="G340" s="332"/>
      <c r="H340" s="332"/>
      <c r="I340" s="332"/>
      <c r="J340" s="332"/>
      <c r="L340" s="329"/>
      <c r="M340" s="329"/>
      <c r="N340" s="329"/>
      <c r="P340" s="330"/>
      <c r="Q340" s="330"/>
      <c r="R340" s="330"/>
      <c r="S340" s="330"/>
      <c r="T340" s="330"/>
      <c r="U340" s="111"/>
      <c r="V340" s="111"/>
      <c r="W340" s="111"/>
      <c r="X340" s="111"/>
      <c r="Y340" s="111"/>
      <c r="Z340" s="111"/>
      <c r="AA340" s="111"/>
      <c r="AB340" s="111"/>
      <c r="AC340" s="111"/>
      <c r="AD340" s="111"/>
      <c r="AE340" s="111"/>
      <c r="AF340" s="111"/>
      <c r="AG340" s="111"/>
      <c r="AH340" s="111"/>
      <c r="AI340" s="111"/>
      <c r="AJ340" s="111"/>
      <c r="AK340" s="333"/>
      <c r="AL340" s="333"/>
      <c r="AM340" s="333"/>
      <c r="AN340" s="112"/>
      <c r="AO340" s="112"/>
    </row>
    <row r="341" spans="1:53" x14ac:dyDescent="0.15">
      <c r="A341" s="78"/>
      <c r="B341" s="133"/>
      <c r="C341" s="114"/>
      <c r="D341" s="78"/>
      <c r="E341" s="334" t="s">
        <v>63</v>
      </c>
      <c r="F341" s="334"/>
      <c r="G341" s="334"/>
      <c r="H341" s="334"/>
      <c r="I341" s="334"/>
      <c r="J341" s="334"/>
      <c r="K341" s="78"/>
      <c r="L341" s="334" t="s">
        <v>64</v>
      </c>
      <c r="M341" s="334"/>
      <c r="N341" s="334"/>
      <c r="O341" s="78"/>
      <c r="P341" s="334" t="s">
        <v>65</v>
      </c>
      <c r="Q341" s="334"/>
      <c r="R341" s="334"/>
      <c r="S341" s="334"/>
      <c r="T341" s="334"/>
      <c r="U341" s="78"/>
      <c r="V341" s="78"/>
      <c r="W341" s="78"/>
      <c r="X341" s="78"/>
      <c r="Y341" s="78"/>
      <c r="Z341" s="78"/>
      <c r="AA341" s="78"/>
      <c r="AB341" s="78"/>
      <c r="AC341" s="78"/>
      <c r="AD341" s="78"/>
      <c r="AE341" s="78"/>
      <c r="AF341" s="78"/>
      <c r="AG341" s="78"/>
      <c r="AH341" s="78"/>
      <c r="AI341" s="78"/>
      <c r="AJ341" s="78"/>
      <c r="AK341" s="78"/>
      <c r="AL341" s="115"/>
      <c r="AM341" s="78"/>
      <c r="AN341" s="116"/>
      <c r="AO341" s="116"/>
      <c r="AP341" s="78"/>
      <c r="AQ341" s="78"/>
      <c r="AR341" s="78"/>
      <c r="AS341" s="78"/>
      <c r="AT341" s="78"/>
      <c r="AU341" s="78"/>
      <c r="AV341" s="78"/>
      <c r="AW341" s="78"/>
      <c r="AX341" s="78"/>
      <c r="AY341" s="78"/>
      <c r="AZ341" s="78"/>
      <c r="BA341" s="117"/>
    </row>
    <row r="342" spans="1:53" x14ac:dyDescent="0.2">
      <c r="A342" s="118" t="s">
        <v>66</v>
      </c>
      <c r="B342" s="134"/>
      <c r="C342" s="119"/>
      <c r="E342" s="328" t="s">
        <v>67</v>
      </c>
      <c r="F342" s="328"/>
      <c r="G342" s="328"/>
      <c r="H342" s="328"/>
      <c r="I342" s="328"/>
      <c r="J342" s="328"/>
      <c r="L342" s="329"/>
      <c r="M342" s="329"/>
      <c r="N342" s="329"/>
      <c r="P342" s="330"/>
      <c r="Q342" s="330"/>
      <c r="R342" s="330"/>
      <c r="S342" s="330"/>
      <c r="T342" s="330"/>
      <c r="U342" s="111"/>
      <c r="V342" s="111"/>
      <c r="W342" s="111"/>
      <c r="X342" s="111"/>
      <c r="Y342" s="111"/>
      <c r="Z342" s="111"/>
      <c r="AA342" s="111"/>
      <c r="AB342" s="111"/>
      <c r="AC342" s="111"/>
      <c r="AD342" s="111"/>
      <c r="AE342" s="111"/>
      <c r="AF342" s="111"/>
      <c r="AG342" s="111"/>
      <c r="AH342" s="111"/>
      <c r="AI342" s="111"/>
      <c r="AJ342" s="111"/>
      <c r="AK342" s="340">
        <f ca="1">AO3</f>
        <v>43522</v>
      </c>
      <c r="AL342" s="340"/>
      <c r="AM342" s="340"/>
      <c r="AN342" s="112"/>
      <c r="AO342" s="112"/>
    </row>
    <row r="343" spans="1:53" x14ac:dyDescent="0.2">
      <c r="A343" s="78"/>
      <c r="B343" s="78"/>
      <c r="C343" s="120"/>
      <c r="D343" s="78"/>
      <c r="E343" s="334" t="s">
        <v>63</v>
      </c>
      <c r="F343" s="334"/>
      <c r="G343" s="334"/>
      <c r="H343" s="334"/>
      <c r="I343" s="334"/>
      <c r="J343" s="334"/>
      <c r="K343" s="78"/>
      <c r="L343" s="334" t="s">
        <v>64</v>
      </c>
      <c r="M343" s="334"/>
      <c r="N343" s="334"/>
      <c r="O343" s="78"/>
      <c r="P343" s="334" t="s">
        <v>65</v>
      </c>
      <c r="Q343" s="334"/>
      <c r="R343" s="334"/>
      <c r="S343" s="334"/>
      <c r="T343" s="334"/>
      <c r="U343" s="116"/>
      <c r="V343" s="116"/>
      <c r="W343" s="116"/>
      <c r="X343" s="116"/>
      <c r="Y343" s="116"/>
      <c r="Z343" s="116"/>
      <c r="AA343" s="116"/>
      <c r="AB343" s="116"/>
      <c r="AC343" s="116"/>
      <c r="AD343" s="116"/>
      <c r="AE343" s="116"/>
      <c r="AF343" s="116"/>
      <c r="AG343" s="116"/>
      <c r="AH343" s="116"/>
      <c r="AI343" s="116"/>
      <c r="AJ343" s="116"/>
      <c r="AK343" s="116"/>
      <c r="AL343" s="78"/>
      <c r="AM343" s="116"/>
      <c r="AN343" s="116"/>
      <c r="AO343" s="116"/>
      <c r="AP343" s="78"/>
      <c r="AQ343" s="78"/>
      <c r="AR343" s="78"/>
      <c r="AS343" s="78"/>
      <c r="AT343" s="78"/>
      <c r="AU343" s="78"/>
      <c r="AV343" s="78"/>
      <c r="AW343" s="78"/>
      <c r="AX343" s="78"/>
      <c r="AY343" s="78"/>
      <c r="AZ343" s="78"/>
      <c r="BA343" s="117"/>
    </row>
    <row r="345" spans="1:53" x14ac:dyDescent="0.2">
      <c r="D345" s="341" t="s">
        <v>68</v>
      </c>
      <c r="E345" s="342"/>
      <c r="F345" s="342"/>
      <c r="G345" s="342"/>
      <c r="H345" s="342"/>
      <c r="I345" s="342"/>
      <c r="J345" s="342"/>
      <c r="K345" s="342"/>
      <c r="L345" s="342"/>
      <c r="M345" s="342"/>
      <c r="N345" s="342"/>
      <c r="O345" s="342"/>
      <c r="P345" s="342"/>
      <c r="Q345" s="342"/>
      <c r="R345" s="342"/>
      <c r="S345" s="342"/>
      <c r="T345" s="342"/>
      <c r="U345" s="342"/>
      <c r="V345" s="342"/>
      <c r="W345" s="342"/>
      <c r="X345" s="342"/>
      <c r="Y345" s="342"/>
      <c r="Z345" s="342"/>
      <c r="AA345" s="342"/>
      <c r="AB345" s="342"/>
      <c r="AC345" s="342"/>
      <c r="AD345" s="342"/>
      <c r="AE345" s="342"/>
      <c r="AF345" s="342"/>
      <c r="AG345" s="342"/>
      <c r="AH345" s="342"/>
      <c r="AI345" s="342"/>
      <c r="AJ345" s="342"/>
      <c r="AK345" s="342"/>
      <c r="AL345" s="342"/>
      <c r="AM345" s="342"/>
    </row>
    <row r="346" spans="1:53" x14ac:dyDescent="0.2">
      <c r="D346" s="121" t="s">
        <v>10</v>
      </c>
      <c r="E346" s="148" t="s">
        <v>69</v>
      </c>
      <c r="F346" s="327" t="s">
        <v>70</v>
      </c>
      <c r="G346" s="327"/>
      <c r="H346" s="327"/>
      <c r="I346" s="327"/>
      <c r="J346" s="327"/>
      <c r="K346" s="327"/>
      <c r="L346" s="327"/>
      <c r="M346" s="327"/>
      <c r="N346" s="327"/>
      <c r="O346" s="327"/>
      <c r="P346" s="327"/>
      <c r="Q346" s="327"/>
      <c r="R346" s="327"/>
      <c r="S346" s="327"/>
      <c r="T346" s="327"/>
      <c r="U346" s="327"/>
      <c r="V346" s="327"/>
      <c r="W346" s="327"/>
      <c r="X346" s="327"/>
      <c r="Y346" s="327"/>
      <c r="Z346" s="327"/>
      <c r="AA346" s="327"/>
      <c r="AB346" s="327"/>
      <c r="AC346" s="327"/>
      <c r="AD346" s="327"/>
      <c r="AE346" s="327"/>
      <c r="AF346" s="327"/>
      <c r="AG346" s="327"/>
      <c r="AH346" s="327"/>
      <c r="AI346" s="327"/>
      <c r="AJ346" s="327"/>
      <c r="AK346" s="327"/>
      <c r="AL346" s="327"/>
      <c r="AM346" s="327"/>
    </row>
    <row r="347" spans="1:53" x14ac:dyDescent="0.2">
      <c r="D347" s="121" t="s">
        <v>11</v>
      </c>
      <c r="E347" s="148" t="s">
        <v>69</v>
      </c>
      <c r="F347" s="327" t="s">
        <v>71</v>
      </c>
      <c r="G347" s="327"/>
      <c r="H347" s="327"/>
      <c r="I347" s="327"/>
      <c r="J347" s="327"/>
      <c r="K347" s="327"/>
      <c r="L347" s="327"/>
      <c r="M347" s="327"/>
      <c r="N347" s="327"/>
      <c r="O347" s="327"/>
      <c r="P347" s="327"/>
      <c r="Q347" s="327"/>
      <c r="R347" s="327"/>
      <c r="S347" s="327"/>
      <c r="T347" s="327"/>
      <c r="U347" s="327"/>
      <c r="V347" s="327"/>
      <c r="W347" s="327"/>
      <c r="X347" s="327"/>
      <c r="Y347" s="327"/>
      <c r="Z347" s="327"/>
      <c r="AA347" s="327"/>
      <c r="AB347" s="327"/>
      <c r="AC347" s="327"/>
      <c r="AD347" s="327"/>
      <c r="AE347" s="327"/>
      <c r="AF347" s="327"/>
      <c r="AG347" s="327"/>
      <c r="AH347" s="327"/>
      <c r="AI347" s="327"/>
      <c r="AJ347" s="327"/>
      <c r="AK347" s="327"/>
      <c r="AL347" s="327"/>
      <c r="AM347" s="327"/>
    </row>
    <row r="348" spans="1:53" x14ac:dyDescent="0.2">
      <c r="D348" s="121" t="s">
        <v>72</v>
      </c>
      <c r="E348" s="148" t="s">
        <v>69</v>
      </c>
      <c r="F348" s="327" t="s">
        <v>73</v>
      </c>
      <c r="G348" s="327"/>
      <c r="H348" s="327"/>
      <c r="I348" s="327"/>
      <c r="J348" s="327"/>
      <c r="K348" s="327"/>
      <c r="L348" s="327"/>
      <c r="M348" s="327"/>
      <c r="N348" s="327"/>
      <c r="O348" s="327"/>
      <c r="P348" s="327"/>
      <c r="Q348" s="327"/>
      <c r="R348" s="327"/>
      <c r="S348" s="327"/>
      <c r="T348" s="327"/>
      <c r="U348" s="327"/>
      <c r="V348" s="327"/>
      <c r="W348" s="327"/>
      <c r="X348" s="327"/>
      <c r="Y348" s="327"/>
      <c r="Z348" s="327"/>
      <c r="AA348" s="327"/>
      <c r="AB348" s="327"/>
      <c r="AC348" s="327"/>
      <c r="AD348" s="327"/>
      <c r="AE348" s="327"/>
      <c r="AF348" s="327"/>
      <c r="AG348" s="327"/>
      <c r="AH348" s="327"/>
      <c r="AI348" s="327"/>
      <c r="AJ348" s="327"/>
      <c r="AK348" s="327"/>
      <c r="AL348" s="327"/>
      <c r="AM348" s="327"/>
    </row>
    <row r="349" spans="1:53" x14ac:dyDescent="0.2">
      <c r="D349" s="121" t="s">
        <v>74</v>
      </c>
      <c r="E349" s="148" t="s">
        <v>69</v>
      </c>
      <c r="F349" s="327" t="s">
        <v>75</v>
      </c>
      <c r="G349" s="327"/>
      <c r="H349" s="327"/>
      <c r="I349" s="327"/>
      <c r="J349" s="327"/>
      <c r="K349" s="327"/>
      <c r="L349" s="327"/>
      <c r="M349" s="327"/>
      <c r="N349" s="327"/>
      <c r="O349" s="327"/>
      <c r="P349" s="327"/>
      <c r="Q349" s="327"/>
      <c r="R349" s="327"/>
      <c r="S349" s="327"/>
      <c r="T349" s="327"/>
      <c r="U349" s="327"/>
      <c r="V349" s="327"/>
      <c r="W349" s="327"/>
      <c r="X349" s="327"/>
      <c r="Y349" s="327"/>
      <c r="Z349" s="327"/>
      <c r="AA349" s="327"/>
      <c r="AB349" s="327"/>
      <c r="AC349" s="327"/>
      <c r="AD349" s="327"/>
      <c r="AE349" s="327"/>
      <c r="AF349" s="327"/>
      <c r="AG349" s="327"/>
      <c r="AH349" s="327"/>
      <c r="AI349" s="327"/>
      <c r="AJ349" s="327"/>
      <c r="AK349" s="327"/>
      <c r="AL349" s="327"/>
      <c r="AM349" s="327"/>
    </row>
    <row r="350" spans="1:53" x14ac:dyDescent="0.2">
      <c r="D350" s="121" t="s">
        <v>50</v>
      </c>
      <c r="E350" s="148" t="s">
        <v>69</v>
      </c>
      <c r="F350" s="327" t="s">
        <v>76</v>
      </c>
      <c r="G350" s="327"/>
      <c r="H350" s="327"/>
      <c r="I350" s="327"/>
      <c r="J350" s="327"/>
      <c r="K350" s="327"/>
      <c r="L350" s="327"/>
      <c r="M350" s="327"/>
      <c r="N350" s="327"/>
      <c r="O350" s="327"/>
      <c r="P350" s="327"/>
      <c r="Q350" s="327"/>
      <c r="R350" s="327"/>
      <c r="S350" s="327"/>
      <c r="T350" s="327"/>
      <c r="U350" s="327"/>
      <c r="V350" s="327"/>
      <c r="W350" s="327"/>
      <c r="X350" s="327"/>
      <c r="Y350" s="327"/>
      <c r="Z350" s="327"/>
      <c r="AA350" s="327"/>
      <c r="AB350" s="327"/>
      <c r="AC350" s="327"/>
      <c r="AD350" s="327"/>
      <c r="AE350" s="327"/>
      <c r="AF350" s="327"/>
      <c r="AG350" s="327"/>
      <c r="AH350" s="327"/>
      <c r="AI350" s="327"/>
      <c r="AJ350" s="327"/>
      <c r="AK350" s="327"/>
      <c r="AL350" s="327"/>
      <c r="AM350" s="327"/>
    </row>
    <row r="351" spans="1:53" x14ac:dyDescent="0.2">
      <c r="D351" s="121" t="s">
        <v>51</v>
      </c>
      <c r="E351" s="148" t="s">
        <v>69</v>
      </c>
      <c r="F351" s="327" t="s">
        <v>77</v>
      </c>
      <c r="G351" s="327"/>
      <c r="H351" s="327"/>
      <c r="I351" s="327"/>
      <c r="J351" s="327"/>
      <c r="K351" s="327"/>
      <c r="L351" s="327"/>
      <c r="M351" s="327"/>
      <c r="N351" s="327"/>
      <c r="O351" s="327"/>
      <c r="P351" s="327"/>
      <c r="Q351" s="327"/>
      <c r="R351" s="327"/>
      <c r="S351" s="327"/>
      <c r="T351" s="327"/>
      <c r="U351" s="327"/>
      <c r="V351" s="327"/>
      <c r="W351" s="327"/>
      <c r="X351" s="327"/>
      <c r="Y351" s="327"/>
      <c r="Z351" s="327"/>
      <c r="AA351" s="327"/>
      <c r="AB351" s="327"/>
      <c r="AC351" s="327"/>
      <c r="AD351" s="327"/>
      <c r="AE351" s="327"/>
      <c r="AF351" s="327"/>
      <c r="AG351" s="327"/>
      <c r="AH351" s="327"/>
      <c r="AI351" s="327"/>
      <c r="AJ351" s="327"/>
      <c r="AK351" s="327"/>
      <c r="AL351" s="327"/>
      <c r="AM351" s="327"/>
    </row>
    <row r="352" spans="1:53" x14ac:dyDescent="0.2">
      <c r="D352" s="121" t="s">
        <v>55</v>
      </c>
      <c r="E352" s="148" t="s">
        <v>69</v>
      </c>
      <c r="F352" s="327" t="s">
        <v>42</v>
      </c>
      <c r="G352" s="327"/>
      <c r="H352" s="327"/>
      <c r="I352" s="327"/>
      <c r="J352" s="327"/>
      <c r="K352" s="327"/>
      <c r="L352" s="327"/>
      <c r="M352" s="327"/>
      <c r="N352" s="327"/>
      <c r="O352" s="327"/>
      <c r="P352" s="327"/>
      <c r="Q352" s="327"/>
      <c r="R352" s="327"/>
      <c r="S352" s="327"/>
      <c r="T352" s="327"/>
      <c r="U352" s="327"/>
      <c r="V352" s="327"/>
      <c r="W352" s="327"/>
      <c r="X352" s="327"/>
      <c r="Y352" s="327"/>
      <c r="Z352" s="327"/>
      <c r="AA352" s="327"/>
      <c r="AB352" s="327"/>
      <c r="AC352" s="327"/>
      <c r="AD352" s="327"/>
      <c r="AE352" s="327"/>
      <c r="AF352" s="327"/>
      <c r="AG352" s="327"/>
      <c r="AH352" s="327"/>
      <c r="AI352" s="327"/>
      <c r="AJ352" s="327"/>
      <c r="AK352" s="327"/>
      <c r="AL352" s="327"/>
      <c r="AM352" s="327"/>
    </row>
    <row r="353" spans="4:39" x14ac:dyDescent="0.2">
      <c r="D353" s="121" t="s">
        <v>78</v>
      </c>
      <c r="E353" s="148" t="s">
        <v>69</v>
      </c>
      <c r="F353" s="327" t="s">
        <v>79</v>
      </c>
      <c r="G353" s="327"/>
      <c r="H353" s="327"/>
      <c r="I353" s="327"/>
      <c r="J353" s="327"/>
      <c r="K353" s="327"/>
      <c r="L353" s="327"/>
      <c r="M353" s="327"/>
      <c r="N353" s="327"/>
      <c r="O353" s="327"/>
      <c r="P353" s="327"/>
      <c r="Q353" s="327"/>
      <c r="R353" s="327"/>
      <c r="S353" s="327"/>
      <c r="T353" s="327"/>
      <c r="U353" s="327"/>
      <c r="V353" s="327"/>
      <c r="W353" s="327"/>
      <c r="X353" s="327"/>
      <c r="Y353" s="327"/>
      <c r="Z353" s="327"/>
      <c r="AA353" s="327"/>
      <c r="AB353" s="327"/>
      <c r="AC353" s="327"/>
      <c r="AD353" s="327"/>
      <c r="AE353" s="327"/>
      <c r="AF353" s="327"/>
      <c r="AG353" s="327"/>
      <c r="AH353" s="327"/>
      <c r="AI353" s="327"/>
      <c r="AJ353" s="327"/>
      <c r="AK353" s="327"/>
      <c r="AL353" s="327"/>
      <c r="AM353" s="327"/>
    </row>
    <row r="354" spans="4:39" x14ac:dyDescent="0.2">
      <c r="D354" s="121" t="s">
        <v>56</v>
      </c>
      <c r="E354" s="148" t="s">
        <v>69</v>
      </c>
      <c r="F354" s="327" t="s">
        <v>80</v>
      </c>
      <c r="G354" s="327"/>
      <c r="H354" s="327"/>
      <c r="I354" s="327"/>
      <c r="J354" s="327"/>
      <c r="K354" s="327"/>
      <c r="L354" s="327"/>
      <c r="M354" s="327"/>
      <c r="N354" s="327"/>
      <c r="O354" s="327"/>
      <c r="P354" s="327"/>
      <c r="Q354" s="327"/>
      <c r="R354" s="327"/>
      <c r="S354" s="327"/>
      <c r="T354" s="327"/>
      <c r="U354" s="327"/>
      <c r="V354" s="327"/>
      <c r="W354" s="327"/>
      <c r="X354" s="327"/>
      <c r="Y354" s="327"/>
      <c r="Z354" s="327"/>
      <c r="AA354" s="327"/>
      <c r="AB354" s="327"/>
      <c r="AC354" s="327"/>
      <c r="AD354" s="327"/>
      <c r="AE354" s="327"/>
      <c r="AF354" s="327"/>
      <c r="AG354" s="327"/>
      <c r="AH354" s="327"/>
      <c r="AI354" s="327"/>
      <c r="AJ354" s="327"/>
      <c r="AK354" s="327"/>
      <c r="AL354" s="327"/>
      <c r="AM354" s="327"/>
    </row>
    <row r="355" spans="4:39" x14ac:dyDescent="0.2">
      <c r="D355" s="121" t="s">
        <v>57</v>
      </c>
      <c r="E355" s="148" t="s">
        <v>69</v>
      </c>
      <c r="F355" s="327" t="s">
        <v>81</v>
      </c>
      <c r="G355" s="327"/>
      <c r="H355" s="327"/>
      <c r="I355" s="327"/>
      <c r="J355" s="327"/>
      <c r="K355" s="327"/>
      <c r="L355" s="327"/>
      <c r="M355" s="327"/>
      <c r="N355" s="327"/>
      <c r="O355" s="327"/>
      <c r="P355" s="327"/>
      <c r="Q355" s="327"/>
      <c r="R355" s="327"/>
      <c r="S355" s="327"/>
      <c r="T355" s="327"/>
      <c r="U355" s="327"/>
      <c r="V355" s="327"/>
      <c r="W355" s="327"/>
      <c r="X355" s="327"/>
      <c r="Y355" s="327"/>
      <c r="Z355" s="327"/>
      <c r="AA355" s="327"/>
      <c r="AB355" s="327"/>
      <c r="AC355" s="327"/>
      <c r="AD355" s="327"/>
      <c r="AE355" s="327"/>
      <c r="AF355" s="327"/>
      <c r="AG355" s="327"/>
      <c r="AH355" s="327"/>
      <c r="AI355" s="327"/>
      <c r="AJ355" s="327"/>
      <c r="AK355" s="327"/>
      <c r="AL355" s="327"/>
      <c r="AM355" s="327"/>
    </row>
    <row r="356" spans="4:39" x14ac:dyDescent="0.2">
      <c r="D356" s="121" t="s">
        <v>53</v>
      </c>
      <c r="E356" s="148" t="s">
        <v>69</v>
      </c>
      <c r="F356" s="327" t="s">
        <v>82</v>
      </c>
      <c r="G356" s="327"/>
      <c r="H356" s="327"/>
      <c r="I356" s="327"/>
      <c r="J356" s="327"/>
      <c r="K356" s="327"/>
      <c r="L356" s="327"/>
      <c r="M356" s="327"/>
      <c r="N356" s="327"/>
      <c r="O356" s="327"/>
      <c r="P356" s="327"/>
      <c r="Q356" s="327"/>
      <c r="R356" s="327"/>
      <c r="S356" s="327"/>
      <c r="T356" s="327"/>
      <c r="U356" s="327"/>
      <c r="V356" s="327"/>
      <c r="W356" s="327"/>
      <c r="X356" s="327"/>
      <c r="Y356" s="327"/>
      <c r="Z356" s="327"/>
      <c r="AA356" s="327"/>
      <c r="AB356" s="327"/>
      <c r="AC356" s="327"/>
      <c r="AD356" s="327"/>
      <c r="AE356" s="327"/>
      <c r="AF356" s="327"/>
      <c r="AG356" s="327"/>
      <c r="AH356" s="327"/>
      <c r="AI356" s="327"/>
      <c r="AJ356" s="327"/>
      <c r="AK356" s="327"/>
      <c r="AL356" s="327"/>
      <c r="AM356" s="327"/>
    </row>
    <row r="357" spans="4:39" x14ac:dyDescent="0.2">
      <c r="D357" s="121" t="s">
        <v>58</v>
      </c>
      <c r="E357" s="148" t="s">
        <v>69</v>
      </c>
      <c r="F357" s="327" t="s">
        <v>45</v>
      </c>
      <c r="G357" s="327"/>
      <c r="H357" s="327"/>
      <c r="I357" s="327"/>
      <c r="J357" s="327"/>
      <c r="K357" s="327"/>
      <c r="L357" s="327"/>
      <c r="M357" s="327"/>
      <c r="N357" s="327"/>
      <c r="O357" s="327"/>
      <c r="P357" s="327"/>
      <c r="Q357" s="327"/>
      <c r="R357" s="327"/>
      <c r="S357" s="327"/>
      <c r="T357" s="327"/>
      <c r="U357" s="327"/>
      <c r="V357" s="327"/>
      <c r="W357" s="327"/>
      <c r="X357" s="327"/>
      <c r="Y357" s="327"/>
      <c r="Z357" s="327"/>
      <c r="AA357" s="327"/>
      <c r="AB357" s="327"/>
      <c r="AC357" s="327"/>
      <c r="AD357" s="327"/>
      <c r="AE357" s="327"/>
      <c r="AF357" s="327"/>
      <c r="AG357" s="327"/>
      <c r="AH357" s="327"/>
      <c r="AI357" s="327"/>
      <c r="AJ357" s="327"/>
      <c r="AK357" s="327"/>
      <c r="AL357" s="327"/>
      <c r="AM357" s="327"/>
    </row>
    <row r="358" spans="4:39" x14ac:dyDescent="0.2">
      <c r="D358" s="121" t="s">
        <v>59</v>
      </c>
      <c r="E358" s="148" t="s">
        <v>69</v>
      </c>
      <c r="F358" s="327" t="s">
        <v>46</v>
      </c>
      <c r="G358" s="327"/>
      <c r="H358" s="327"/>
      <c r="I358" s="327"/>
      <c r="J358" s="327"/>
      <c r="K358" s="327"/>
      <c r="L358" s="327"/>
      <c r="M358" s="327"/>
      <c r="N358" s="327"/>
      <c r="O358" s="327"/>
      <c r="P358" s="327"/>
      <c r="Q358" s="327"/>
      <c r="R358" s="327"/>
      <c r="S358" s="327"/>
      <c r="T358" s="327"/>
      <c r="U358" s="327"/>
      <c r="V358" s="327"/>
      <c r="W358" s="327"/>
      <c r="X358" s="327"/>
      <c r="Y358" s="327"/>
      <c r="Z358" s="327"/>
      <c r="AA358" s="327"/>
      <c r="AB358" s="327"/>
      <c r="AC358" s="327"/>
      <c r="AD358" s="327"/>
      <c r="AE358" s="327"/>
      <c r="AF358" s="327"/>
      <c r="AG358" s="327"/>
      <c r="AH358" s="327"/>
      <c r="AI358" s="327"/>
      <c r="AJ358" s="327"/>
      <c r="AK358" s="327"/>
      <c r="AL358" s="327"/>
      <c r="AM358" s="327"/>
    </row>
    <row r="359" spans="4:39" ht="13.5" thickBot="1" x14ac:dyDescent="0.25">
      <c r="D359" s="121" t="s">
        <v>54</v>
      </c>
      <c r="E359" s="148" t="s">
        <v>69</v>
      </c>
      <c r="F359" s="327" t="s">
        <v>83</v>
      </c>
      <c r="G359" s="327"/>
      <c r="H359" s="327"/>
      <c r="I359" s="327"/>
      <c r="J359" s="327"/>
      <c r="K359" s="327"/>
      <c r="L359" s="327"/>
      <c r="M359" s="327"/>
      <c r="N359" s="327"/>
      <c r="O359" s="327"/>
      <c r="P359" s="327"/>
      <c r="Q359" s="327"/>
      <c r="R359" s="327"/>
      <c r="S359" s="327"/>
      <c r="T359" s="327"/>
      <c r="U359" s="327"/>
      <c r="V359" s="327"/>
      <c r="W359" s="327"/>
      <c r="X359" s="327"/>
      <c r="Y359" s="327"/>
      <c r="Z359" s="327"/>
      <c r="AA359" s="327"/>
      <c r="AB359" s="327"/>
      <c r="AC359" s="327"/>
      <c r="AD359" s="327"/>
      <c r="AE359" s="327"/>
      <c r="AF359" s="327"/>
      <c r="AG359" s="327"/>
      <c r="AH359" s="327"/>
      <c r="AI359" s="327"/>
      <c r="AJ359" s="327"/>
      <c r="AK359" s="327"/>
      <c r="AL359" s="327"/>
      <c r="AM359" s="327"/>
    </row>
    <row r="360" spans="4:39" ht="13.5" thickBot="1" x14ac:dyDescent="0.25">
      <c r="D360" s="89" t="s">
        <v>497</v>
      </c>
      <c r="E360" s="148" t="s">
        <v>69</v>
      </c>
      <c r="F360" s="327" t="s">
        <v>47</v>
      </c>
      <c r="G360" s="327"/>
      <c r="H360" s="327"/>
      <c r="I360" s="327"/>
      <c r="J360" s="327"/>
      <c r="K360" s="327"/>
      <c r="L360" s="327"/>
      <c r="M360" s="327"/>
      <c r="N360" s="327"/>
      <c r="O360" s="327"/>
      <c r="P360" s="327"/>
      <c r="Q360" s="327"/>
      <c r="R360" s="327"/>
      <c r="S360" s="327"/>
      <c r="T360" s="327"/>
      <c r="U360" s="327"/>
      <c r="V360" s="327"/>
      <c r="W360" s="327"/>
      <c r="X360" s="327"/>
      <c r="Y360" s="327"/>
      <c r="Z360" s="327"/>
      <c r="AA360" s="327"/>
      <c r="AB360" s="327"/>
      <c r="AC360" s="327"/>
      <c r="AD360" s="327"/>
      <c r="AE360" s="327"/>
      <c r="AF360" s="327"/>
      <c r="AG360" s="327"/>
      <c r="AH360" s="327"/>
      <c r="AI360" s="327"/>
      <c r="AJ360" s="327"/>
      <c r="AK360" s="327"/>
      <c r="AL360" s="327"/>
      <c r="AM360" s="327"/>
    </row>
    <row r="361" spans="4:39" x14ac:dyDescent="0.2">
      <c r="D361" s="121" t="s">
        <v>60</v>
      </c>
      <c r="E361" s="148" t="s">
        <v>69</v>
      </c>
      <c r="F361" s="327" t="s">
        <v>48</v>
      </c>
      <c r="G361" s="327"/>
      <c r="H361" s="327"/>
      <c r="I361" s="327"/>
      <c r="J361" s="327"/>
      <c r="K361" s="327"/>
      <c r="L361" s="327"/>
      <c r="M361" s="327"/>
      <c r="N361" s="327"/>
      <c r="O361" s="327"/>
      <c r="P361" s="327"/>
      <c r="Q361" s="327"/>
      <c r="R361" s="327"/>
      <c r="S361" s="327"/>
      <c r="T361" s="327"/>
      <c r="U361" s="327"/>
      <c r="V361" s="327"/>
      <c r="W361" s="327"/>
      <c r="X361" s="327"/>
      <c r="Y361" s="327"/>
      <c r="Z361" s="327"/>
      <c r="AA361" s="327"/>
      <c r="AB361" s="327"/>
      <c r="AC361" s="327"/>
      <c r="AD361" s="327"/>
      <c r="AE361" s="327"/>
      <c r="AF361" s="327"/>
      <c r="AG361" s="327"/>
      <c r="AH361" s="327"/>
      <c r="AI361" s="327"/>
      <c r="AJ361" s="327"/>
      <c r="AK361" s="327"/>
      <c r="AL361" s="327"/>
      <c r="AM361" s="327"/>
    </row>
    <row r="362" spans="4:39" x14ac:dyDescent="0.2">
      <c r="D362" s="122"/>
      <c r="E362" s="149"/>
    </row>
    <row r="363" spans="4:39" x14ac:dyDescent="0.2">
      <c r="D363" s="122"/>
      <c r="E363" s="149"/>
    </row>
    <row r="364" spans="4:39" x14ac:dyDescent="0.2">
      <c r="D364" s="122"/>
      <c r="E364" s="149"/>
    </row>
    <row r="365" spans="4:39" x14ac:dyDescent="0.2">
      <c r="D365" s="122"/>
      <c r="E365" s="149"/>
    </row>
  </sheetData>
  <autoFilter ref="AK8:BA8"/>
  <mergeCells count="1917">
    <mergeCell ref="BA337:BA338"/>
    <mergeCell ref="AT337:AT338"/>
    <mergeCell ref="AU337:AU338"/>
    <mergeCell ref="AV337:AV338"/>
    <mergeCell ref="AW337:AW338"/>
    <mergeCell ref="AX337:AX338"/>
    <mergeCell ref="AY337:AY338"/>
    <mergeCell ref="AN337:AN338"/>
    <mergeCell ref="AO337:AO338"/>
    <mergeCell ref="AP337:AP338"/>
    <mergeCell ref="AQ337:AQ338"/>
    <mergeCell ref="AR337:AR338"/>
    <mergeCell ref="AS337:AS338"/>
    <mergeCell ref="AH337:AH338"/>
    <mergeCell ref="AI337:AI338"/>
    <mergeCell ref="AJ337:AJ338"/>
    <mergeCell ref="AK337:AK338"/>
    <mergeCell ref="AL337:AL338"/>
    <mergeCell ref="AM337:AM338"/>
    <mergeCell ref="F359:AM359"/>
    <mergeCell ref="F360:AM360"/>
    <mergeCell ref="F361:AM361"/>
    <mergeCell ref="A337:E338"/>
    <mergeCell ref="F337:F338"/>
    <mergeCell ref="G337:G338"/>
    <mergeCell ref="H337:H338"/>
    <mergeCell ref="I337:I338"/>
    <mergeCell ref="J337:J338"/>
    <mergeCell ref="K337:K338"/>
    <mergeCell ref="F353:AM353"/>
    <mergeCell ref="F354:AM354"/>
    <mergeCell ref="F355:AM355"/>
    <mergeCell ref="F356:AM356"/>
    <mergeCell ref="F357:AM357"/>
    <mergeCell ref="F358:AM358"/>
    <mergeCell ref="F347:AM347"/>
    <mergeCell ref="F348:AM348"/>
    <mergeCell ref="F349:AM349"/>
    <mergeCell ref="F350:AM350"/>
    <mergeCell ref="F351:AM351"/>
    <mergeCell ref="F352:AM352"/>
    <mergeCell ref="AK342:AM342"/>
    <mergeCell ref="E343:J343"/>
    <mergeCell ref="L343:N343"/>
    <mergeCell ref="P343:T343"/>
    <mergeCell ref="D345:AM345"/>
    <mergeCell ref="F346:AM346"/>
    <mergeCell ref="E341:J341"/>
    <mergeCell ref="L341:N341"/>
    <mergeCell ref="P341:T341"/>
    <mergeCell ref="E342:J342"/>
    <mergeCell ref="AK340:AM340"/>
    <mergeCell ref="L337:L338"/>
    <mergeCell ref="M337:M338"/>
    <mergeCell ref="N337:N338"/>
    <mergeCell ref="O337:O338"/>
    <mergeCell ref="AU335:AU336"/>
    <mergeCell ref="AV335:AV336"/>
    <mergeCell ref="AW335:AW336"/>
    <mergeCell ref="AX335:AX336"/>
    <mergeCell ref="AY335:AY336"/>
    <mergeCell ref="AZ335:AZ336"/>
    <mergeCell ref="AO335:AO336"/>
    <mergeCell ref="AP335:AP336"/>
    <mergeCell ref="AQ335:AQ336"/>
    <mergeCell ref="AR335:AR336"/>
    <mergeCell ref="AS335:AS336"/>
    <mergeCell ref="AT335:AT336"/>
    <mergeCell ref="AI335:AI336"/>
    <mergeCell ref="AJ335:AJ336"/>
    <mergeCell ref="AK335:AK336"/>
    <mergeCell ref="AL335:AL336"/>
    <mergeCell ref="AM335:AM336"/>
    <mergeCell ref="AN335:AN336"/>
    <mergeCell ref="AC335:AC336"/>
    <mergeCell ref="AD335:AD336"/>
    <mergeCell ref="AB337:AB338"/>
    <mergeCell ref="AC337:AC338"/>
    <mergeCell ref="AD337:AD338"/>
    <mergeCell ref="AZ337:AZ338"/>
    <mergeCell ref="AE337:AE338"/>
    <mergeCell ref="AF337:AF338"/>
    <mergeCell ref="AG337:AG338"/>
    <mergeCell ref="S337:S338"/>
    <mergeCell ref="T337:T338"/>
    <mergeCell ref="U337:U338"/>
    <mergeCell ref="A340:D340"/>
    <mergeCell ref="E340:J340"/>
    <mergeCell ref="L340:N340"/>
    <mergeCell ref="P340:T340"/>
    <mergeCell ref="Q335:Q336"/>
    <mergeCell ref="R335:R336"/>
    <mergeCell ref="S335:S336"/>
    <mergeCell ref="T335:T336"/>
    <mergeCell ref="U335:U336"/>
    <mergeCell ref="V335:V336"/>
    <mergeCell ref="K335:K336"/>
    <mergeCell ref="L335:L336"/>
    <mergeCell ref="M335:M336"/>
    <mergeCell ref="N335:N336"/>
    <mergeCell ref="O335:O336"/>
    <mergeCell ref="P335:P336"/>
    <mergeCell ref="L342:N342"/>
    <mergeCell ref="P342:T342"/>
    <mergeCell ref="S333:S334"/>
    <mergeCell ref="T333:T334"/>
    <mergeCell ref="U333:U334"/>
    <mergeCell ref="V333:V334"/>
    <mergeCell ref="L333:L334"/>
    <mergeCell ref="M333:M334"/>
    <mergeCell ref="N333:N334"/>
    <mergeCell ref="O333:O334"/>
    <mergeCell ref="P333:P334"/>
    <mergeCell ref="Q333:Q334"/>
    <mergeCell ref="AE335:AE336"/>
    <mergeCell ref="AF335:AF336"/>
    <mergeCell ref="AG335:AG336"/>
    <mergeCell ref="AH335:AH336"/>
    <mergeCell ref="W335:W336"/>
    <mergeCell ref="X335:X336"/>
    <mergeCell ref="Y335:Y336"/>
    <mergeCell ref="Z335:Z336"/>
    <mergeCell ref="AA335:AA336"/>
    <mergeCell ref="AB335:AB336"/>
    <mergeCell ref="W333:W334"/>
    <mergeCell ref="V337:V338"/>
    <mergeCell ref="W337:W338"/>
    <mergeCell ref="X337:X338"/>
    <mergeCell ref="Y337:Y338"/>
    <mergeCell ref="Z337:Z338"/>
    <mergeCell ref="AA337:AA338"/>
    <mergeCell ref="P337:P338"/>
    <mergeCell ref="Q337:Q338"/>
    <mergeCell ref="R337:R338"/>
    <mergeCell ref="BA335:BA336"/>
    <mergeCell ref="A335:E336"/>
    <mergeCell ref="F335:F336"/>
    <mergeCell ref="G335:G336"/>
    <mergeCell ref="H335:H336"/>
    <mergeCell ref="I335:I336"/>
    <mergeCell ref="J335:J336"/>
    <mergeCell ref="AZ329:AZ332"/>
    <mergeCell ref="BA329:BA332"/>
    <mergeCell ref="A333:E334"/>
    <mergeCell ref="F333:F334"/>
    <mergeCell ref="G333:G334"/>
    <mergeCell ref="H333:H334"/>
    <mergeCell ref="I333:I334"/>
    <mergeCell ref="J333:J334"/>
    <mergeCell ref="K333:K334"/>
    <mergeCell ref="AS329:AS332"/>
    <mergeCell ref="AT329:AT332"/>
    <mergeCell ref="AU329:AU332"/>
    <mergeCell ref="AV329:AV332"/>
    <mergeCell ref="AW329:AW332"/>
    <mergeCell ref="AX329:AX332"/>
    <mergeCell ref="AM329:AM332"/>
    <mergeCell ref="AN329:AN332"/>
    <mergeCell ref="AO329:AO332"/>
    <mergeCell ref="AP329:AP332"/>
    <mergeCell ref="AQ329:AQ332"/>
    <mergeCell ref="AR329:AR332"/>
    <mergeCell ref="A329:A332"/>
    <mergeCell ref="B329:B332"/>
    <mergeCell ref="C329:C332"/>
    <mergeCell ref="D329:D332"/>
    <mergeCell ref="AX325:AX328"/>
    <mergeCell ref="AY325:AY328"/>
    <mergeCell ref="AZ325:AZ328"/>
    <mergeCell ref="BA325:BA328"/>
    <mergeCell ref="AP325:AP328"/>
    <mergeCell ref="AQ325:AQ328"/>
    <mergeCell ref="AR325:AR328"/>
    <mergeCell ref="AS325:AS328"/>
    <mergeCell ref="AT325:AT328"/>
    <mergeCell ref="AU325:AU328"/>
    <mergeCell ref="AV333:AV334"/>
    <mergeCell ref="AW333:AW334"/>
    <mergeCell ref="AX333:AX334"/>
    <mergeCell ref="AY333:AY334"/>
    <mergeCell ref="X333:X334"/>
    <mergeCell ref="Y333:Y334"/>
    <mergeCell ref="AZ333:AZ334"/>
    <mergeCell ref="BA333:BA334"/>
    <mergeCell ref="AP333:AP334"/>
    <mergeCell ref="AQ333:AQ334"/>
    <mergeCell ref="AR333:AR334"/>
    <mergeCell ref="AS333:AS334"/>
    <mergeCell ref="AT333:AT334"/>
    <mergeCell ref="AU333:AU334"/>
    <mergeCell ref="AJ333:AJ334"/>
    <mergeCell ref="AK333:AK334"/>
    <mergeCell ref="AL333:AL334"/>
    <mergeCell ref="AM333:AM334"/>
    <mergeCell ref="AN333:AN334"/>
    <mergeCell ref="AO333:AO334"/>
    <mergeCell ref="AD333:AD334"/>
    <mergeCell ref="AE333:AE334"/>
    <mergeCell ref="A321:A324"/>
    <mergeCell ref="B321:B324"/>
    <mergeCell ref="C321:C324"/>
    <mergeCell ref="D321:D324"/>
    <mergeCell ref="AK321:AK324"/>
    <mergeCell ref="AL321:AL324"/>
    <mergeCell ref="AM321:AM324"/>
    <mergeCell ref="AN321:AN324"/>
    <mergeCell ref="AK329:AK332"/>
    <mergeCell ref="AL329:AL332"/>
    <mergeCell ref="Z333:Z334"/>
    <mergeCell ref="AA333:AA334"/>
    <mergeCell ref="AB333:AB334"/>
    <mergeCell ref="AC333:AC334"/>
    <mergeCell ref="R333:R334"/>
    <mergeCell ref="AV325:AV328"/>
    <mergeCell ref="AW325:AW328"/>
    <mergeCell ref="AF333:AF334"/>
    <mergeCell ref="AG333:AG334"/>
    <mergeCell ref="AH333:AH334"/>
    <mergeCell ref="AI333:AI334"/>
    <mergeCell ref="AQ313:AQ316"/>
    <mergeCell ref="AR313:AR316"/>
    <mergeCell ref="A313:A316"/>
    <mergeCell ref="B313:B316"/>
    <mergeCell ref="C313:C316"/>
    <mergeCell ref="D313:D316"/>
    <mergeCell ref="AK313:AK316"/>
    <mergeCell ref="AL313:AL316"/>
    <mergeCell ref="AN317:AN320"/>
    <mergeCell ref="AO317:AO320"/>
    <mergeCell ref="BA321:BA324"/>
    <mergeCell ref="A325:A328"/>
    <mergeCell ref="B325:B328"/>
    <mergeCell ref="C325:C328"/>
    <mergeCell ref="D325:D328"/>
    <mergeCell ref="AK325:AK328"/>
    <mergeCell ref="AL325:AL328"/>
    <mergeCell ref="AM325:AM328"/>
    <mergeCell ref="AN325:AN328"/>
    <mergeCell ref="AO325:AO328"/>
    <mergeCell ref="AU321:AU324"/>
    <mergeCell ref="AV321:AV324"/>
    <mergeCell ref="AW321:AW324"/>
    <mergeCell ref="AX321:AX324"/>
    <mergeCell ref="AY321:AY324"/>
    <mergeCell ref="AZ321:AZ324"/>
    <mergeCell ref="AO321:AO324"/>
    <mergeCell ref="AP321:AP324"/>
    <mergeCell ref="AQ321:AQ324"/>
    <mergeCell ref="AR321:AR324"/>
    <mergeCell ref="AS321:AS324"/>
    <mergeCell ref="AT321:AT324"/>
    <mergeCell ref="AT317:AT320"/>
    <mergeCell ref="AU317:AU320"/>
    <mergeCell ref="AV317:AV320"/>
    <mergeCell ref="AW317:AW320"/>
    <mergeCell ref="AX317:AX320"/>
    <mergeCell ref="AY317:AY320"/>
    <mergeCell ref="AR317:AR320"/>
    <mergeCell ref="AS317:AS320"/>
    <mergeCell ref="AY313:AY316"/>
    <mergeCell ref="AZ313:AZ316"/>
    <mergeCell ref="BA313:BA316"/>
    <mergeCell ref="AZ317:AZ320"/>
    <mergeCell ref="BA317:BA320"/>
    <mergeCell ref="AP317:AP320"/>
    <mergeCell ref="AQ317:AQ320"/>
    <mergeCell ref="A317:A320"/>
    <mergeCell ref="B317:B320"/>
    <mergeCell ref="C317:C320"/>
    <mergeCell ref="D317:D320"/>
    <mergeCell ref="AK317:AK320"/>
    <mergeCell ref="AL317:AL320"/>
    <mergeCell ref="AM317:AM320"/>
    <mergeCell ref="AS313:AS316"/>
    <mergeCell ref="AT313:AT316"/>
    <mergeCell ref="AU313:AU316"/>
    <mergeCell ref="AV313:AV316"/>
    <mergeCell ref="AW313:AW316"/>
    <mergeCell ref="AX313:AX316"/>
    <mergeCell ref="AM313:AM316"/>
    <mergeCell ref="AN313:AN316"/>
    <mergeCell ref="AO313:AO316"/>
    <mergeCell ref="AP313:AP316"/>
    <mergeCell ref="AS305:AS308"/>
    <mergeCell ref="AT305:AT308"/>
    <mergeCell ref="A305:A308"/>
    <mergeCell ref="B305:B308"/>
    <mergeCell ref="C305:C308"/>
    <mergeCell ref="D305:D308"/>
    <mergeCell ref="AK305:AK308"/>
    <mergeCell ref="AL305:AL308"/>
    <mergeCell ref="AM305:AM308"/>
    <mergeCell ref="AN305:AN308"/>
    <mergeCell ref="AV309:AV312"/>
    <mergeCell ref="AW309:AW312"/>
    <mergeCell ref="AX309:AX312"/>
    <mergeCell ref="AY309:AY312"/>
    <mergeCell ref="AZ309:AZ312"/>
    <mergeCell ref="BA309:BA312"/>
    <mergeCell ref="AP309:AP312"/>
    <mergeCell ref="AQ309:AQ312"/>
    <mergeCell ref="AR309:AR312"/>
    <mergeCell ref="AS309:AS312"/>
    <mergeCell ref="AT309:AT312"/>
    <mergeCell ref="AU309:AU312"/>
    <mergeCell ref="AY301:AY304"/>
    <mergeCell ref="AN301:AN304"/>
    <mergeCell ref="AO301:AO304"/>
    <mergeCell ref="AP301:AP304"/>
    <mergeCell ref="AQ301:AQ304"/>
    <mergeCell ref="AR301:AR304"/>
    <mergeCell ref="AS301:AS304"/>
    <mergeCell ref="AY297:AY300"/>
    <mergeCell ref="AZ297:AZ300"/>
    <mergeCell ref="BA297:BA300"/>
    <mergeCell ref="AZ301:AZ304"/>
    <mergeCell ref="BA301:BA304"/>
    <mergeCell ref="BA305:BA308"/>
    <mergeCell ref="A309:A312"/>
    <mergeCell ref="B309:B312"/>
    <mergeCell ref="C309:C312"/>
    <mergeCell ref="D309:D312"/>
    <mergeCell ref="AK309:AK312"/>
    <mergeCell ref="AL309:AL312"/>
    <mergeCell ref="AM309:AM312"/>
    <mergeCell ref="AN309:AN312"/>
    <mergeCell ref="AO309:AO312"/>
    <mergeCell ref="AU305:AU308"/>
    <mergeCell ref="AV305:AV308"/>
    <mergeCell ref="AW305:AW308"/>
    <mergeCell ref="AX305:AX308"/>
    <mergeCell ref="AY305:AY308"/>
    <mergeCell ref="AZ305:AZ308"/>
    <mergeCell ref="AO305:AO308"/>
    <mergeCell ref="AP305:AP308"/>
    <mergeCell ref="AQ305:AQ308"/>
    <mergeCell ref="AR305:AR308"/>
    <mergeCell ref="A301:A304"/>
    <mergeCell ref="B301:B304"/>
    <mergeCell ref="C301:C304"/>
    <mergeCell ref="D301:D304"/>
    <mergeCell ref="AK301:AK304"/>
    <mergeCell ref="AL301:AL304"/>
    <mergeCell ref="AM301:AM304"/>
    <mergeCell ref="AS297:AS300"/>
    <mergeCell ref="AT297:AT300"/>
    <mergeCell ref="AU297:AU300"/>
    <mergeCell ref="AV297:AV300"/>
    <mergeCell ref="AW297:AW300"/>
    <mergeCell ref="AX297:AX300"/>
    <mergeCell ref="AM297:AM300"/>
    <mergeCell ref="AN297:AN300"/>
    <mergeCell ref="AO297:AO300"/>
    <mergeCell ref="AP297:AP300"/>
    <mergeCell ref="AQ297:AQ300"/>
    <mergeCell ref="AR297:AR300"/>
    <mergeCell ref="A297:A300"/>
    <mergeCell ref="B297:B300"/>
    <mergeCell ref="C297:C300"/>
    <mergeCell ref="D297:D300"/>
    <mergeCell ref="AK297:AK300"/>
    <mergeCell ref="AL297:AL300"/>
    <mergeCell ref="AT301:AT304"/>
    <mergeCell ref="AU301:AU304"/>
    <mergeCell ref="AV301:AV304"/>
    <mergeCell ref="AW301:AW304"/>
    <mergeCell ref="AX301:AX304"/>
    <mergeCell ref="AV293:AV296"/>
    <mergeCell ref="AW293:AW296"/>
    <mergeCell ref="AX293:AX296"/>
    <mergeCell ref="AY293:AY296"/>
    <mergeCell ref="AZ293:AZ296"/>
    <mergeCell ref="BA293:BA296"/>
    <mergeCell ref="AP293:AP296"/>
    <mergeCell ref="AQ293:AQ296"/>
    <mergeCell ref="AR293:AR296"/>
    <mergeCell ref="AS293:AS296"/>
    <mergeCell ref="AT293:AT296"/>
    <mergeCell ref="AU293:AU296"/>
    <mergeCell ref="BA289:BA292"/>
    <mergeCell ref="A293:A296"/>
    <mergeCell ref="B293:B296"/>
    <mergeCell ref="C293:C296"/>
    <mergeCell ref="D293:D296"/>
    <mergeCell ref="AK293:AK296"/>
    <mergeCell ref="AL293:AL296"/>
    <mergeCell ref="AM293:AM296"/>
    <mergeCell ref="AN293:AN296"/>
    <mergeCell ref="AO293:AO296"/>
    <mergeCell ref="AU289:AU292"/>
    <mergeCell ref="AV289:AV292"/>
    <mergeCell ref="AW289:AW292"/>
    <mergeCell ref="AX289:AX292"/>
    <mergeCell ref="AY289:AY292"/>
    <mergeCell ref="AZ289:AZ292"/>
    <mergeCell ref="AO289:AO292"/>
    <mergeCell ref="AP289:AP292"/>
    <mergeCell ref="AQ289:AQ292"/>
    <mergeCell ref="AR289:AR292"/>
    <mergeCell ref="AS289:AS292"/>
    <mergeCell ref="AT289:AT292"/>
    <mergeCell ref="AZ285:AZ288"/>
    <mergeCell ref="BA285:BA288"/>
    <mergeCell ref="A289:A292"/>
    <mergeCell ref="B289:B292"/>
    <mergeCell ref="C289:C292"/>
    <mergeCell ref="D289:D292"/>
    <mergeCell ref="AK289:AK292"/>
    <mergeCell ref="AL289:AL292"/>
    <mergeCell ref="AM289:AM292"/>
    <mergeCell ref="AN289:AN292"/>
    <mergeCell ref="AT285:AT288"/>
    <mergeCell ref="AU285:AU288"/>
    <mergeCell ref="AV285:AV288"/>
    <mergeCell ref="AW285:AW288"/>
    <mergeCell ref="AX285:AX288"/>
    <mergeCell ref="AY285:AY288"/>
    <mergeCell ref="AN285:AN288"/>
    <mergeCell ref="AO285:AO288"/>
    <mergeCell ref="AP285:AP288"/>
    <mergeCell ref="AQ285:AQ288"/>
    <mergeCell ref="AR285:AR288"/>
    <mergeCell ref="AS285:AS288"/>
    <mergeCell ref="AY281:AY284"/>
    <mergeCell ref="AZ281:AZ284"/>
    <mergeCell ref="BA281:BA284"/>
    <mergeCell ref="A285:A288"/>
    <mergeCell ref="B285:B288"/>
    <mergeCell ref="C285:C288"/>
    <mergeCell ref="D285:D288"/>
    <mergeCell ref="AK285:AK288"/>
    <mergeCell ref="AL285:AL288"/>
    <mergeCell ref="AM285:AM288"/>
    <mergeCell ref="AS281:AS284"/>
    <mergeCell ref="AT281:AT284"/>
    <mergeCell ref="AU281:AU284"/>
    <mergeCell ref="AV281:AV284"/>
    <mergeCell ref="AW281:AW284"/>
    <mergeCell ref="AX281:AX284"/>
    <mergeCell ref="AM281:AM284"/>
    <mergeCell ref="AN281:AN284"/>
    <mergeCell ref="AO281:AO284"/>
    <mergeCell ref="AP281:AP284"/>
    <mergeCell ref="AQ281:AQ284"/>
    <mergeCell ref="AR281:AR284"/>
    <mergeCell ref="A281:A284"/>
    <mergeCell ref="B281:B284"/>
    <mergeCell ref="C281:C284"/>
    <mergeCell ref="D281:D284"/>
    <mergeCell ref="AK281:AK284"/>
    <mergeCell ref="AL281:AL284"/>
    <mergeCell ref="AV277:AV280"/>
    <mergeCell ref="AW277:AW280"/>
    <mergeCell ref="AX277:AX280"/>
    <mergeCell ref="AY277:AY280"/>
    <mergeCell ref="AZ277:AZ280"/>
    <mergeCell ref="BA277:BA280"/>
    <mergeCell ref="AP277:AP280"/>
    <mergeCell ref="AQ277:AQ280"/>
    <mergeCell ref="AR277:AR280"/>
    <mergeCell ref="AS277:AS280"/>
    <mergeCell ref="AT277:AT280"/>
    <mergeCell ref="AU277:AU280"/>
    <mergeCell ref="BA273:BA276"/>
    <mergeCell ref="A277:A280"/>
    <mergeCell ref="B277:B280"/>
    <mergeCell ref="C277:C280"/>
    <mergeCell ref="D277:D280"/>
    <mergeCell ref="AK277:AK280"/>
    <mergeCell ref="AL277:AL280"/>
    <mergeCell ref="AM277:AM280"/>
    <mergeCell ref="AN277:AN280"/>
    <mergeCell ref="AO277:AO280"/>
    <mergeCell ref="AU273:AU276"/>
    <mergeCell ref="AV273:AV276"/>
    <mergeCell ref="AW273:AW276"/>
    <mergeCell ref="AX273:AX276"/>
    <mergeCell ref="AY273:AY276"/>
    <mergeCell ref="AZ273:AZ276"/>
    <mergeCell ref="AO273:AO276"/>
    <mergeCell ref="AP273:AP276"/>
    <mergeCell ref="AQ273:AQ276"/>
    <mergeCell ref="AR273:AR276"/>
    <mergeCell ref="AS273:AS276"/>
    <mergeCell ref="AT273:AT276"/>
    <mergeCell ref="AZ269:AZ272"/>
    <mergeCell ref="BA269:BA272"/>
    <mergeCell ref="A273:A276"/>
    <mergeCell ref="B273:B276"/>
    <mergeCell ref="C273:C276"/>
    <mergeCell ref="D273:D276"/>
    <mergeCell ref="AK273:AK276"/>
    <mergeCell ref="AL273:AL276"/>
    <mergeCell ref="AM273:AM276"/>
    <mergeCell ref="AN273:AN276"/>
    <mergeCell ref="AT269:AT272"/>
    <mergeCell ref="AU269:AU272"/>
    <mergeCell ref="AV269:AV272"/>
    <mergeCell ref="AW269:AW272"/>
    <mergeCell ref="AX269:AX272"/>
    <mergeCell ref="AY269:AY272"/>
    <mergeCell ref="AN269:AN272"/>
    <mergeCell ref="AO269:AO272"/>
    <mergeCell ref="AP269:AP272"/>
    <mergeCell ref="AQ269:AQ272"/>
    <mergeCell ref="AR269:AR272"/>
    <mergeCell ref="AS269:AS272"/>
    <mergeCell ref="AY265:AY268"/>
    <mergeCell ref="AZ265:AZ268"/>
    <mergeCell ref="BA265:BA268"/>
    <mergeCell ref="A269:A272"/>
    <mergeCell ref="B269:B272"/>
    <mergeCell ref="C269:C272"/>
    <mergeCell ref="D269:D272"/>
    <mergeCell ref="AK269:AK272"/>
    <mergeCell ref="AL269:AL272"/>
    <mergeCell ref="AM269:AM272"/>
    <mergeCell ref="AS265:AS268"/>
    <mergeCell ref="AT265:AT268"/>
    <mergeCell ref="AU265:AU268"/>
    <mergeCell ref="AV265:AV268"/>
    <mergeCell ref="AW265:AW268"/>
    <mergeCell ref="AX265:AX268"/>
    <mergeCell ref="AM265:AM268"/>
    <mergeCell ref="AN265:AN268"/>
    <mergeCell ref="AO265:AO268"/>
    <mergeCell ref="AP265:AP268"/>
    <mergeCell ref="AQ265:AQ268"/>
    <mergeCell ref="AR265:AR268"/>
    <mergeCell ref="A265:A268"/>
    <mergeCell ref="B265:B268"/>
    <mergeCell ref="C265:C268"/>
    <mergeCell ref="D265:D268"/>
    <mergeCell ref="AK265:AK268"/>
    <mergeCell ref="AL265:AL268"/>
    <mergeCell ref="AV261:AV264"/>
    <mergeCell ref="AW261:AW264"/>
    <mergeCell ref="AX261:AX264"/>
    <mergeCell ref="AY261:AY264"/>
    <mergeCell ref="AZ261:AZ264"/>
    <mergeCell ref="BA261:BA264"/>
    <mergeCell ref="AP261:AP264"/>
    <mergeCell ref="AQ261:AQ264"/>
    <mergeCell ref="AR261:AR264"/>
    <mergeCell ref="AS261:AS264"/>
    <mergeCell ref="AT261:AT264"/>
    <mergeCell ref="AU261:AU264"/>
    <mergeCell ref="BA257:BA260"/>
    <mergeCell ref="A261:A264"/>
    <mergeCell ref="B261:B264"/>
    <mergeCell ref="C261:C264"/>
    <mergeCell ref="D261:D264"/>
    <mergeCell ref="AK261:AK264"/>
    <mergeCell ref="AL261:AL264"/>
    <mergeCell ref="AM261:AM264"/>
    <mergeCell ref="AN261:AN264"/>
    <mergeCell ref="AO261:AO264"/>
    <mergeCell ref="AU257:AU260"/>
    <mergeCell ref="AV257:AV260"/>
    <mergeCell ref="AW257:AW260"/>
    <mergeCell ref="AX257:AX260"/>
    <mergeCell ref="AY257:AY260"/>
    <mergeCell ref="AZ257:AZ260"/>
    <mergeCell ref="AO257:AO260"/>
    <mergeCell ref="AP257:AP260"/>
    <mergeCell ref="AQ257:AQ260"/>
    <mergeCell ref="AR257:AR260"/>
    <mergeCell ref="AS257:AS260"/>
    <mergeCell ref="AT257:AT260"/>
    <mergeCell ref="AZ253:AZ256"/>
    <mergeCell ref="BA253:BA256"/>
    <mergeCell ref="A257:A260"/>
    <mergeCell ref="B257:B260"/>
    <mergeCell ref="C257:C260"/>
    <mergeCell ref="D257:D260"/>
    <mergeCell ref="AK257:AK260"/>
    <mergeCell ref="AL257:AL260"/>
    <mergeCell ref="AM257:AM260"/>
    <mergeCell ref="AN257:AN260"/>
    <mergeCell ref="AT253:AT256"/>
    <mergeCell ref="AU253:AU256"/>
    <mergeCell ref="AV253:AV256"/>
    <mergeCell ref="AW253:AW256"/>
    <mergeCell ref="AX253:AX256"/>
    <mergeCell ref="AY253:AY256"/>
    <mergeCell ref="AN253:AN256"/>
    <mergeCell ref="AO253:AO256"/>
    <mergeCell ref="AP253:AP256"/>
    <mergeCell ref="AQ253:AQ256"/>
    <mergeCell ref="AR253:AR256"/>
    <mergeCell ref="AS253:AS256"/>
    <mergeCell ref="AY249:AY252"/>
    <mergeCell ref="AZ249:AZ252"/>
    <mergeCell ref="BA249:BA252"/>
    <mergeCell ref="A253:A256"/>
    <mergeCell ref="B253:B256"/>
    <mergeCell ref="C253:C256"/>
    <mergeCell ref="D253:D256"/>
    <mergeCell ref="AK253:AK256"/>
    <mergeCell ref="AL253:AL256"/>
    <mergeCell ref="AM253:AM256"/>
    <mergeCell ref="AS249:AS252"/>
    <mergeCell ref="AT249:AT252"/>
    <mergeCell ref="AU249:AU252"/>
    <mergeCell ref="AV249:AV252"/>
    <mergeCell ref="AW249:AW252"/>
    <mergeCell ref="AX249:AX252"/>
    <mergeCell ref="AM249:AM252"/>
    <mergeCell ref="AN249:AN252"/>
    <mergeCell ref="AO249:AO252"/>
    <mergeCell ref="AP249:AP252"/>
    <mergeCell ref="AQ249:AQ252"/>
    <mergeCell ref="AR249:AR252"/>
    <mergeCell ref="A249:A252"/>
    <mergeCell ref="B249:B252"/>
    <mergeCell ref="C249:C252"/>
    <mergeCell ref="D249:D252"/>
    <mergeCell ref="AK249:AK252"/>
    <mergeCell ref="AL249:AL252"/>
    <mergeCell ref="AV245:AV248"/>
    <mergeCell ref="AW245:AW248"/>
    <mergeCell ref="AX245:AX248"/>
    <mergeCell ref="AY245:AY248"/>
    <mergeCell ref="AZ245:AZ248"/>
    <mergeCell ref="BA245:BA248"/>
    <mergeCell ref="AP245:AP248"/>
    <mergeCell ref="AQ245:AQ248"/>
    <mergeCell ref="AR245:AR248"/>
    <mergeCell ref="AS245:AS248"/>
    <mergeCell ref="AT245:AT248"/>
    <mergeCell ref="AU245:AU248"/>
    <mergeCell ref="BA241:BA244"/>
    <mergeCell ref="A245:A248"/>
    <mergeCell ref="B245:B248"/>
    <mergeCell ref="C245:C248"/>
    <mergeCell ref="D245:D248"/>
    <mergeCell ref="AK245:AK248"/>
    <mergeCell ref="AL245:AL248"/>
    <mergeCell ref="AM245:AM248"/>
    <mergeCell ref="AN245:AN248"/>
    <mergeCell ref="AO245:AO248"/>
    <mergeCell ref="AU241:AU244"/>
    <mergeCell ref="AV241:AV244"/>
    <mergeCell ref="AW241:AW244"/>
    <mergeCell ref="AX241:AX244"/>
    <mergeCell ref="AY241:AY244"/>
    <mergeCell ref="AZ241:AZ244"/>
    <mergeCell ref="AO241:AO244"/>
    <mergeCell ref="AP241:AP244"/>
    <mergeCell ref="AQ241:AQ244"/>
    <mergeCell ref="AR241:AR244"/>
    <mergeCell ref="AS241:AS244"/>
    <mergeCell ref="AT241:AT244"/>
    <mergeCell ref="AZ237:AZ240"/>
    <mergeCell ref="BA237:BA240"/>
    <mergeCell ref="A241:A244"/>
    <mergeCell ref="B241:B244"/>
    <mergeCell ref="C241:C244"/>
    <mergeCell ref="D241:D244"/>
    <mergeCell ref="AK241:AK244"/>
    <mergeCell ref="AL241:AL244"/>
    <mergeCell ref="AM241:AM244"/>
    <mergeCell ref="AN241:AN244"/>
    <mergeCell ref="AT237:AT240"/>
    <mergeCell ref="AU237:AU240"/>
    <mergeCell ref="AV237:AV240"/>
    <mergeCell ref="AW237:AW240"/>
    <mergeCell ref="AX237:AX240"/>
    <mergeCell ref="AY237:AY240"/>
    <mergeCell ref="AN237:AN240"/>
    <mergeCell ref="AO237:AO240"/>
    <mergeCell ref="AP237:AP240"/>
    <mergeCell ref="AQ237:AQ240"/>
    <mergeCell ref="AR237:AR240"/>
    <mergeCell ref="AS237:AS240"/>
    <mergeCell ref="AY233:AY236"/>
    <mergeCell ref="AZ233:AZ236"/>
    <mergeCell ref="BA233:BA236"/>
    <mergeCell ref="A237:A240"/>
    <mergeCell ref="B237:B240"/>
    <mergeCell ref="C237:C240"/>
    <mergeCell ref="D237:D240"/>
    <mergeCell ref="AK237:AK240"/>
    <mergeCell ref="AL237:AL240"/>
    <mergeCell ref="AM237:AM240"/>
    <mergeCell ref="AS233:AS236"/>
    <mergeCell ref="AT233:AT236"/>
    <mergeCell ref="AU233:AU236"/>
    <mergeCell ref="AV233:AV236"/>
    <mergeCell ref="AW233:AW236"/>
    <mergeCell ref="AX233:AX236"/>
    <mergeCell ref="AM233:AM236"/>
    <mergeCell ref="AN233:AN236"/>
    <mergeCell ref="AO233:AO236"/>
    <mergeCell ref="AP233:AP236"/>
    <mergeCell ref="AQ233:AQ236"/>
    <mergeCell ref="AR233:AR236"/>
    <mergeCell ref="A233:A236"/>
    <mergeCell ref="B233:B236"/>
    <mergeCell ref="C233:C236"/>
    <mergeCell ref="D233:D236"/>
    <mergeCell ref="AK233:AK236"/>
    <mergeCell ref="AL233:AL236"/>
    <mergeCell ref="AV229:AV232"/>
    <mergeCell ref="AW229:AW232"/>
    <mergeCell ref="AX229:AX232"/>
    <mergeCell ref="AY229:AY232"/>
    <mergeCell ref="AZ229:AZ232"/>
    <mergeCell ref="BA229:BA232"/>
    <mergeCell ref="AP229:AP232"/>
    <mergeCell ref="AQ229:AQ232"/>
    <mergeCell ref="AR229:AR232"/>
    <mergeCell ref="AS229:AS232"/>
    <mergeCell ref="AT229:AT232"/>
    <mergeCell ref="AU229:AU232"/>
    <mergeCell ref="BA225:BA228"/>
    <mergeCell ref="A229:A232"/>
    <mergeCell ref="B229:B232"/>
    <mergeCell ref="C229:C232"/>
    <mergeCell ref="D229:D232"/>
    <mergeCell ref="AK229:AK232"/>
    <mergeCell ref="AL229:AL232"/>
    <mergeCell ref="AM229:AM232"/>
    <mergeCell ref="AN229:AN232"/>
    <mergeCell ref="AO229:AO232"/>
    <mergeCell ref="AU225:AU228"/>
    <mergeCell ref="AV225:AV228"/>
    <mergeCell ref="AW225:AW228"/>
    <mergeCell ref="AX225:AX228"/>
    <mergeCell ref="AY225:AY228"/>
    <mergeCell ref="AZ225:AZ228"/>
    <mergeCell ref="AO225:AO228"/>
    <mergeCell ref="AP225:AP228"/>
    <mergeCell ref="AQ225:AQ228"/>
    <mergeCell ref="AR225:AR228"/>
    <mergeCell ref="AS225:AS228"/>
    <mergeCell ref="AT225:AT228"/>
    <mergeCell ref="AZ221:AZ224"/>
    <mergeCell ref="BA221:BA224"/>
    <mergeCell ref="A225:A228"/>
    <mergeCell ref="B225:B228"/>
    <mergeCell ref="C225:C228"/>
    <mergeCell ref="D225:D228"/>
    <mergeCell ref="AK225:AK228"/>
    <mergeCell ref="AL225:AL228"/>
    <mergeCell ref="AM225:AM228"/>
    <mergeCell ref="AN225:AN228"/>
    <mergeCell ref="AT221:AT224"/>
    <mergeCell ref="AU221:AU224"/>
    <mergeCell ref="AV221:AV224"/>
    <mergeCell ref="AW221:AW224"/>
    <mergeCell ref="AX221:AX224"/>
    <mergeCell ref="AY221:AY224"/>
    <mergeCell ref="AN221:AN224"/>
    <mergeCell ref="AO221:AO224"/>
    <mergeCell ref="AP221:AP224"/>
    <mergeCell ref="AQ221:AQ224"/>
    <mergeCell ref="AR221:AR224"/>
    <mergeCell ref="AS221:AS224"/>
    <mergeCell ref="AY217:AY220"/>
    <mergeCell ref="AZ217:AZ220"/>
    <mergeCell ref="BA217:BA220"/>
    <mergeCell ref="A221:A224"/>
    <mergeCell ref="B221:B224"/>
    <mergeCell ref="C221:C224"/>
    <mergeCell ref="D221:D224"/>
    <mergeCell ref="AK221:AK224"/>
    <mergeCell ref="AL221:AL224"/>
    <mergeCell ref="AM221:AM224"/>
    <mergeCell ref="AS217:AS220"/>
    <mergeCell ref="AT217:AT220"/>
    <mergeCell ref="AU217:AU220"/>
    <mergeCell ref="AV217:AV220"/>
    <mergeCell ref="AW217:AW220"/>
    <mergeCell ref="AX217:AX220"/>
    <mergeCell ref="AM217:AM220"/>
    <mergeCell ref="AN217:AN220"/>
    <mergeCell ref="AO217:AO220"/>
    <mergeCell ref="AP217:AP220"/>
    <mergeCell ref="AQ217:AQ220"/>
    <mergeCell ref="AR217:AR220"/>
    <mergeCell ref="A217:A220"/>
    <mergeCell ref="B217:B220"/>
    <mergeCell ref="C217:C220"/>
    <mergeCell ref="D217:D220"/>
    <mergeCell ref="AK217:AK220"/>
    <mergeCell ref="AL217:AL220"/>
    <mergeCell ref="AV213:AV216"/>
    <mergeCell ref="AW213:AW216"/>
    <mergeCell ref="AX213:AX216"/>
    <mergeCell ref="AY213:AY216"/>
    <mergeCell ref="AZ213:AZ216"/>
    <mergeCell ref="BA213:BA216"/>
    <mergeCell ref="AP213:AP216"/>
    <mergeCell ref="AQ213:AQ216"/>
    <mergeCell ref="AR213:AR216"/>
    <mergeCell ref="AS213:AS216"/>
    <mergeCell ref="AT213:AT216"/>
    <mergeCell ref="AU213:AU216"/>
    <mergeCell ref="BA209:BA212"/>
    <mergeCell ref="A213:A216"/>
    <mergeCell ref="B213:B216"/>
    <mergeCell ref="C213:C216"/>
    <mergeCell ref="D213:D216"/>
    <mergeCell ref="AK213:AK216"/>
    <mergeCell ref="AL213:AL216"/>
    <mergeCell ref="AM213:AM216"/>
    <mergeCell ref="AN213:AN216"/>
    <mergeCell ref="AO213:AO216"/>
    <mergeCell ref="AU209:AU212"/>
    <mergeCell ref="AV209:AV212"/>
    <mergeCell ref="AW209:AW212"/>
    <mergeCell ref="AX209:AX212"/>
    <mergeCell ref="AY209:AY212"/>
    <mergeCell ref="AZ209:AZ212"/>
    <mergeCell ref="AO209:AO212"/>
    <mergeCell ref="AP209:AP212"/>
    <mergeCell ref="AQ209:AQ212"/>
    <mergeCell ref="AR209:AR212"/>
    <mergeCell ref="AS209:AS212"/>
    <mergeCell ref="AT209:AT212"/>
    <mergeCell ref="AZ205:AZ208"/>
    <mergeCell ref="BA205:BA208"/>
    <mergeCell ref="A209:A212"/>
    <mergeCell ref="B209:B212"/>
    <mergeCell ref="C209:C212"/>
    <mergeCell ref="D209:D212"/>
    <mergeCell ref="AK209:AK212"/>
    <mergeCell ref="AL209:AL212"/>
    <mergeCell ref="AM209:AM212"/>
    <mergeCell ref="AN209:AN212"/>
    <mergeCell ref="AT205:AT208"/>
    <mergeCell ref="AU205:AU208"/>
    <mergeCell ref="AV205:AV208"/>
    <mergeCell ref="AW205:AW208"/>
    <mergeCell ref="AX205:AX208"/>
    <mergeCell ref="AY205:AY208"/>
    <mergeCell ref="AN205:AN208"/>
    <mergeCell ref="AO205:AO208"/>
    <mergeCell ref="AP205:AP208"/>
    <mergeCell ref="AQ205:AQ208"/>
    <mergeCell ref="AR205:AR208"/>
    <mergeCell ref="AS205:AS208"/>
    <mergeCell ref="AY201:AY204"/>
    <mergeCell ref="AZ201:AZ204"/>
    <mergeCell ref="BA201:BA204"/>
    <mergeCell ref="A205:A208"/>
    <mergeCell ref="B205:B208"/>
    <mergeCell ref="C205:C208"/>
    <mergeCell ref="D205:D208"/>
    <mergeCell ref="AK205:AK208"/>
    <mergeCell ref="AL205:AL208"/>
    <mergeCell ref="AM205:AM208"/>
    <mergeCell ref="AS201:AS204"/>
    <mergeCell ref="AT201:AT204"/>
    <mergeCell ref="AU201:AU204"/>
    <mergeCell ref="AV201:AV204"/>
    <mergeCell ref="AW201:AW204"/>
    <mergeCell ref="AX201:AX204"/>
    <mergeCell ref="AM201:AM204"/>
    <mergeCell ref="AN201:AN204"/>
    <mergeCell ref="AO201:AO204"/>
    <mergeCell ref="AP201:AP204"/>
    <mergeCell ref="AQ201:AQ204"/>
    <mergeCell ref="AR201:AR204"/>
    <mergeCell ref="A201:A204"/>
    <mergeCell ref="B201:B204"/>
    <mergeCell ref="C201:C204"/>
    <mergeCell ref="D201:D204"/>
    <mergeCell ref="AK201:AK204"/>
    <mergeCell ref="AL201:AL204"/>
    <mergeCell ref="AV197:AV200"/>
    <mergeCell ref="AW197:AW200"/>
    <mergeCell ref="AX197:AX200"/>
    <mergeCell ref="AY197:AY200"/>
    <mergeCell ref="AZ197:AZ200"/>
    <mergeCell ref="BA197:BA200"/>
    <mergeCell ref="AP197:AP200"/>
    <mergeCell ref="AQ197:AQ200"/>
    <mergeCell ref="AR197:AR200"/>
    <mergeCell ref="AS197:AS200"/>
    <mergeCell ref="AT197:AT200"/>
    <mergeCell ref="AU197:AU200"/>
    <mergeCell ref="BA193:BA196"/>
    <mergeCell ref="A197:A200"/>
    <mergeCell ref="B197:B200"/>
    <mergeCell ref="C197:C200"/>
    <mergeCell ref="D197:D200"/>
    <mergeCell ref="AK197:AK200"/>
    <mergeCell ref="AL197:AL200"/>
    <mergeCell ref="AM197:AM200"/>
    <mergeCell ref="AN197:AN200"/>
    <mergeCell ref="AO197:AO200"/>
    <mergeCell ref="AU193:AU196"/>
    <mergeCell ref="AV193:AV196"/>
    <mergeCell ref="AW193:AW196"/>
    <mergeCell ref="AX193:AX196"/>
    <mergeCell ref="AY193:AY196"/>
    <mergeCell ref="AZ193:AZ196"/>
    <mergeCell ref="AO193:AO196"/>
    <mergeCell ref="AP193:AP196"/>
    <mergeCell ref="AQ193:AQ196"/>
    <mergeCell ref="AR193:AR196"/>
    <mergeCell ref="AS193:AS196"/>
    <mergeCell ref="AT193:AT196"/>
    <mergeCell ref="AZ189:AZ192"/>
    <mergeCell ref="BA189:BA192"/>
    <mergeCell ref="A193:A196"/>
    <mergeCell ref="B193:B196"/>
    <mergeCell ref="C193:C196"/>
    <mergeCell ref="D193:D196"/>
    <mergeCell ref="AK193:AK196"/>
    <mergeCell ref="AL193:AL196"/>
    <mergeCell ref="AM193:AM196"/>
    <mergeCell ref="AN193:AN196"/>
    <mergeCell ref="AT189:AT192"/>
    <mergeCell ref="AU189:AU192"/>
    <mergeCell ref="AV189:AV192"/>
    <mergeCell ref="AW189:AW192"/>
    <mergeCell ref="AX189:AX192"/>
    <mergeCell ref="AY189:AY192"/>
    <mergeCell ref="AN189:AN192"/>
    <mergeCell ref="AO189:AO192"/>
    <mergeCell ref="AP189:AP192"/>
    <mergeCell ref="AQ189:AQ192"/>
    <mergeCell ref="AR189:AR192"/>
    <mergeCell ref="AS189:AS192"/>
    <mergeCell ref="AY185:AY188"/>
    <mergeCell ref="AZ185:AZ188"/>
    <mergeCell ref="BA185:BA188"/>
    <mergeCell ref="A189:A192"/>
    <mergeCell ref="B189:B192"/>
    <mergeCell ref="C189:C192"/>
    <mergeCell ref="D189:D192"/>
    <mergeCell ref="AK189:AK192"/>
    <mergeCell ref="AL189:AL192"/>
    <mergeCell ref="AM189:AM192"/>
    <mergeCell ref="AS185:AS188"/>
    <mergeCell ref="AT185:AT188"/>
    <mergeCell ref="AU185:AU188"/>
    <mergeCell ref="AV185:AV188"/>
    <mergeCell ref="AW185:AW188"/>
    <mergeCell ref="AX185:AX188"/>
    <mergeCell ref="AM185:AM188"/>
    <mergeCell ref="AN185:AN188"/>
    <mergeCell ref="AO185:AO188"/>
    <mergeCell ref="AP185:AP188"/>
    <mergeCell ref="AQ185:AQ188"/>
    <mergeCell ref="AR185:AR188"/>
    <mergeCell ref="A185:A188"/>
    <mergeCell ref="B185:B188"/>
    <mergeCell ref="C185:C188"/>
    <mergeCell ref="D185:D188"/>
    <mergeCell ref="AK185:AK188"/>
    <mergeCell ref="AL185:AL188"/>
    <mergeCell ref="AV181:AV184"/>
    <mergeCell ref="AW181:AW184"/>
    <mergeCell ref="AX181:AX184"/>
    <mergeCell ref="AY181:AY184"/>
    <mergeCell ref="AZ181:AZ184"/>
    <mergeCell ref="BA181:BA184"/>
    <mergeCell ref="AP181:AP184"/>
    <mergeCell ref="AQ181:AQ184"/>
    <mergeCell ref="AR181:AR184"/>
    <mergeCell ref="AS181:AS184"/>
    <mergeCell ref="AT181:AT184"/>
    <mergeCell ref="AU181:AU184"/>
    <mergeCell ref="BA177:BA180"/>
    <mergeCell ref="A181:A184"/>
    <mergeCell ref="B181:B184"/>
    <mergeCell ref="C181:C184"/>
    <mergeCell ref="D181:D184"/>
    <mergeCell ref="AK181:AK184"/>
    <mergeCell ref="AL181:AL184"/>
    <mergeCell ref="AM181:AM184"/>
    <mergeCell ref="AN181:AN184"/>
    <mergeCell ref="AO181:AO184"/>
    <mergeCell ref="AU177:AU180"/>
    <mergeCell ref="AV177:AV180"/>
    <mergeCell ref="AW177:AW180"/>
    <mergeCell ref="AX177:AX180"/>
    <mergeCell ref="AY177:AY180"/>
    <mergeCell ref="AZ177:AZ180"/>
    <mergeCell ref="AO177:AO180"/>
    <mergeCell ref="AP177:AP180"/>
    <mergeCell ref="AQ177:AQ180"/>
    <mergeCell ref="AR177:AR180"/>
    <mergeCell ref="AS177:AS180"/>
    <mergeCell ref="AT177:AT180"/>
    <mergeCell ref="AZ173:AZ176"/>
    <mergeCell ref="BA173:BA176"/>
    <mergeCell ref="A177:A180"/>
    <mergeCell ref="B177:B180"/>
    <mergeCell ref="C177:C180"/>
    <mergeCell ref="D177:D180"/>
    <mergeCell ref="AK177:AK180"/>
    <mergeCell ref="AL177:AL180"/>
    <mergeCell ref="AM177:AM180"/>
    <mergeCell ref="AN177:AN180"/>
    <mergeCell ref="AT173:AT176"/>
    <mergeCell ref="AU173:AU176"/>
    <mergeCell ref="AV173:AV176"/>
    <mergeCell ref="AW173:AW176"/>
    <mergeCell ref="AX173:AX176"/>
    <mergeCell ref="AY173:AY176"/>
    <mergeCell ref="AN173:AN176"/>
    <mergeCell ref="AO173:AO176"/>
    <mergeCell ref="AP173:AP176"/>
    <mergeCell ref="AQ173:AQ176"/>
    <mergeCell ref="AR173:AR176"/>
    <mergeCell ref="AS173:AS176"/>
    <mergeCell ref="AY169:AY172"/>
    <mergeCell ref="AZ169:AZ172"/>
    <mergeCell ref="BA169:BA172"/>
    <mergeCell ref="A173:A176"/>
    <mergeCell ref="B173:B176"/>
    <mergeCell ref="C173:C176"/>
    <mergeCell ref="D173:D176"/>
    <mergeCell ref="AK173:AK176"/>
    <mergeCell ref="AL173:AL176"/>
    <mergeCell ref="AM173:AM176"/>
    <mergeCell ref="AS169:AS172"/>
    <mergeCell ref="AT169:AT172"/>
    <mergeCell ref="AU169:AU172"/>
    <mergeCell ref="AV169:AV172"/>
    <mergeCell ref="AW169:AW172"/>
    <mergeCell ref="AX169:AX172"/>
    <mergeCell ref="AM169:AM172"/>
    <mergeCell ref="AN169:AN172"/>
    <mergeCell ref="AO169:AO172"/>
    <mergeCell ref="AP169:AP172"/>
    <mergeCell ref="AQ169:AQ172"/>
    <mergeCell ref="AR169:AR172"/>
    <mergeCell ref="A169:A172"/>
    <mergeCell ref="B169:B172"/>
    <mergeCell ref="C169:C172"/>
    <mergeCell ref="D169:D172"/>
    <mergeCell ref="AK169:AK172"/>
    <mergeCell ref="AL169:AL172"/>
    <mergeCell ref="AV165:AV168"/>
    <mergeCell ref="AW165:AW168"/>
    <mergeCell ref="AX165:AX168"/>
    <mergeCell ref="AY165:AY168"/>
    <mergeCell ref="AZ165:AZ168"/>
    <mergeCell ref="BA165:BA168"/>
    <mergeCell ref="AP165:AP168"/>
    <mergeCell ref="AQ165:AQ168"/>
    <mergeCell ref="AR165:AR168"/>
    <mergeCell ref="AS165:AS168"/>
    <mergeCell ref="AT165:AT168"/>
    <mergeCell ref="AU165:AU168"/>
    <mergeCell ref="BA161:BA164"/>
    <mergeCell ref="A165:A168"/>
    <mergeCell ref="B165:B168"/>
    <mergeCell ref="C165:C168"/>
    <mergeCell ref="D165:D168"/>
    <mergeCell ref="AK165:AK168"/>
    <mergeCell ref="AL165:AL168"/>
    <mergeCell ref="AM165:AM168"/>
    <mergeCell ref="AN165:AN168"/>
    <mergeCell ref="AO165:AO168"/>
    <mergeCell ref="AU161:AU164"/>
    <mergeCell ref="AV161:AV164"/>
    <mergeCell ref="AW161:AW164"/>
    <mergeCell ref="AX161:AX164"/>
    <mergeCell ref="AY161:AY164"/>
    <mergeCell ref="AZ161:AZ164"/>
    <mergeCell ref="AO161:AO164"/>
    <mergeCell ref="AP161:AP164"/>
    <mergeCell ref="AQ161:AQ164"/>
    <mergeCell ref="AR161:AR164"/>
    <mergeCell ref="AS161:AS164"/>
    <mergeCell ref="AT161:AT164"/>
    <mergeCell ref="AZ157:AZ160"/>
    <mergeCell ref="BA157:BA160"/>
    <mergeCell ref="A161:A164"/>
    <mergeCell ref="B161:B164"/>
    <mergeCell ref="C161:C164"/>
    <mergeCell ref="D161:D164"/>
    <mergeCell ref="AK161:AK164"/>
    <mergeCell ref="AL161:AL164"/>
    <mergeCell ref="AM161:AM164"/>
    <mergeCell ref="AN161:AN164"/>
    <mergeCell ref="AT157:AT160"/>
    <mergeCell ref="AU157:AU160"/>
    <mergeCell ref="AV157:AV160"/>
    <mergeCell ref="AW157:AW160"/>
    <mergeCell ref="AX157:AX160"/>
    <mergeCell ref="AY157:AY160"/>
    <mergeCell ref="AN157:AN160"/>
    <mergeCell ref="AO157:AO160"/>
    <mergeCell ref="AP157:AP160"/>
    <mergeCell ref="AQ157:AQ160"/>
    <mergeCell ref="AR157:AR160"/>
    <mergeCell ref="AS157:AS160"/>
    <mergeCell ref="AY153:AY156"/>
    <mergeCell ref="AZ153:AZ156"/>
    <mergeCell ref="BA153:BA156"/>
    <mergeCell ref="A157:A160"/>
    <mergeCell ref="B157:B160"/>
    <mergeCell ref="C157:C160"/>
    <mergeCell ref="D157:D160"/>
    <mergeCell ref="AK157:AK160"/>
    <mergeCell ref="AL157:AL160"/>
    <mergeCell ref="AM157:AM160"/>
    <mergeCell ref="AS153:AS156"/>
    <mergeCell ref="AT153:AT156"/>
    <mergeCell ref="AU153:AU156"/>
    <mergeCell ref="AV153:AV156"/>
    <mergeCell ref="AW153:AW156"/>
    <mergeCell ref="AX153:AX156"/>
    <mergeCell ref="AM153:AM156"/>
    <mergeCell ref="AN153:AN156"/>
    <mergeCell ref="AO153:AO156"/>
    <mergeCell ref="AP153:AP156"/>
    <mergeCell ref="AQ153:AQ156"/>
    <mergeCell ref="AR153:AR156"/>
    <mergeCell ref="A153:A156"/>
    <mergeCell ref="B153:B156"/>
    <mergeCell ref="C153:C156"/>
    <mergeCell ref="D153:D156"/>
    <mergeCell ref="AK153:AK156"/>
    <mergeCell ref="AL153:AL156"/>
    <mergeCell ref="AV149:AV152"/>
    <mergeCell ref="AW149:AW152"/>
    <mergeCell ref="AX149:AX152"/>
    <mergeCell ref="AY149:AY152"/>
    <mergeCell ref="AZ149:AZ152"/>
    <mergeCell ref="BA149:BA152"/>
    <mergeCell ref="AP149:AP152"/>
    <mergeCell ref="AQ149:AQ152"/>
    <mergeCell ref="AR149:AR152"/>
    <mergeCell ref="AS149:AS152"/>
    <mergeCell ref="AT149:AT152"/>
    <mergeCell ref="AU149:AU152"/>
    <mergeCell ref="BA145:BA148"/>
    <mergeCell ref="A149:A152"/>
    <mergeCell ref="B149:B152"/>
    <mergeCell ref="C149:C152"/>
    <mergeCell ref="D149:D152"/>
    <mergeCell ref="AK149:AK152"/>
    <mergeCell ref="AL149:AL152"/>
    <mergeCell ref="AM149:AM152"/>
    <mergeCell ref="AN149:AN152"/>
    <mergeCell ref="AO149:AO152"/>
    <mergeCell ref="AU145:AU148"/>
    <mergeCell ref="AV145:AV148"/>
    <mergeCell ref="AW145:AW148"/>
    <mergeCell ref="AX145:AX148"/>
    <mergeCell ref="AY145:AY148"/>
    <mergeCell ref="AZ145:AZ148"/>
    <mergeCell ref="AO145:AO148"/>
    <mergeCell ref="AP145:AP148"/>
    <mergeCell ref="AQ145:AQ148"/>
    <mergeCell ref="AR145:AR148"/>
    <mergeCell ref="AS145:AS148"/>
    <mergeCell ref="AT145:AT148"/>
    <mergeCell ref="AZ141:AZ144"/>
    <mergeCell ref="BA141:BA144"/>
    <mergeCell ref="A145:A148"/>
    <mergeCell ref="B145:B148"/>
    <mergeCell ref="C145:C148"/>
    <mergeCell ref="D145:D148"/>
    <mergeCell ref="AK145:AK148"/>
    <mergeCell ref="AL145:AL148"/>
    <mergeCell ref="AM145:AM148"/>
    <mergeCell ref="AN145:AN148"/>
    <mergeCell ref="AT141:AT144"/>
    <mergeCell ref="AU141:AU144"/>
    <mergeCell ref="AV141:AV144"/>
    <mergeCell ref="AW141:AW144"/>
    <mergeCell ref="AX141:AX144"/>
    <mergeCell ref="AY141:AY144"/>
    <mergeCell ref="AN141:AN144"/>
    <mergeCell ref="AO141:AO144"/>
    <mergeCell ref="AP141:AP144"/>
    <mergeCell ref="AQ141:AQ144"/>
    <mergeCell ref="AR141:AR144"/>
    <mergeCell ref="AS141:AS144"/>
    <mergeCell ref="AY137:AY140"/>
    <mergeCell ref="AZ137:AZ140"/>
    <mergeCell ref="BA137:BA140"/>
    <mergeCell ref="A141:A144"/>
    <mergeCell ref="B141:B144"/>
    <mergeCell ref="C141:C144"/>
    <mergeCell ref="D141:D144"/>
    <mergeCell ref="AK141:AK144"/>
    <mergeCell ref="AL141:AL144"/>
    <mergeCell ref="AM141:AM144"/>
    <mergeCell ref="AS137:AS140"/>
    <mergeCell ref="AT137:AT140"/>
    <mergeCell ref="AU137:AU140"/>
    <mergeCell ref="AV137:AV140"/>
    <mergeCell ref="AW137:AW140"/>
    <mergeCell ref="AX137:AX140"/>
    <mergeCell ref="AM137:AM140"/>
    <mergeCell ref="AN137:AN140"/>
    <mergeCell ref="AO137:AO140"/>
    <mergeCell ref="AP137:AP140"/>
    <mergeCell ref="AQ137:AQ140"/>
    <mergeCell ref="AR137:AR140"/>
    <mergeCell ref="A137:A140"/>
    <mergeCell ref="B137:B140"/>
    <mergeCell ref="C137:C140"/>
    <mergeCell ref="D137:D140"/>
    <mergeCell ref="AK137:AK140"/>
    <mergeCell ref="AL137:AL140"/>
    <mergeCell ref="AV133:AV136"/>
    <mergeCell ref="AW133:AW136"/>
    <mergeCell ref="AX133:AX136"/>
    <mergeCell ref="AY133:AY136"/>
    <mergeCell ref="AZ133:AZ136"/>
    <mergeCell ref="BA133:BA136"/>
    <mergeCell ref="AP133:AP136"/>
    <mergeCell ref="AQ133:AQ136"/>
    <mergeCell ref="AR133:AR136"/>
    <mergeCell ref="AS133:AS136"/>
    <mergeCell ref="AT133:AT136"/>
    <mergeCell ref="AU133:AU136"/>
    <mergeCell ref="BA129:BA132"/>
    <mergeCell ref="A133:A136"/>
    <mergeCell ref="B133:B136"/>
    <mergeCell ref="C133:C136"/>
    <mergeCell ref="D133:D136"/>
    <mergeCell ref="AK133:AK136"/>
    <mergeCell ref="AL133:AL136"/>
    <mergeCell ref="AM133:AM136"/>
    <mergeCell ref="AN133:AN136"/>
    <mergeCell ref="AO133:AO136"/>
    <mergeCell ref="AU129:AU132"/>
    <mergeCell ref="AV129:AV132"/>
    <mergeCell ref="AW129:AW132"/>
    <mergeCell ref="AX129:AX132"/>
    <mergeCell ref="AY129:AY132"/>
    <mergeCell ref="AZ129:AZ132"/>
    <mergeCell ref="AO129:AO132"/>
    <mergeCell ref="AP129:AP132"/>
    <mergeCell ref="AQ129:AQ132"/>
    <mergeCell ref="AR129:AR132"/>
    <mergeCell ref="AS129:AS132"/>
    <mergeCell ref="AT129:AT132"/>
    <mergeCell ref="AZ125:AZ128"/>
    <mergeCell ref="BA125:BA128"/>
    <mergeCell ref="A129:A132"/>
    <mergeCell ref="B129:B132"/>
    <mergeCell ref="C129:C132"/>
    <mergeCell ref="D129:D132"/>
    <mergeCell ref="AK129:AK132"/>
    <mergeCell ref="AL129:AL132"/>
    <mergeCell ref="AM129:AM132"/>
    <mergeCell ref="AN129:AN132"/>
    <mergeCell ref="AT125:AT128"/>
    <mergeCell ref="AU125:AU128"/>
    <mergeCell ref="AV125:AV128"/>
    <mergeCell ref="AW125:AW128"/>
    <mergeCell ref="AX125:AX128"/>
    <mergeCell ref="AY125:AY128"/>
    <mergeCell ref="AN125:AN128"/>
    <mergeCell ref="AO125:AO128"/>
    <mergeCell ref="AP125:AP128"/>
    <mergeCell ref="AQ125:AQ128"/>
    <mergeCell ref="AR125:AR128"/>
    <mergeCell ref="AS125:AS128"/>
    <mergeCell ref="AY121:AY124"/>
    <mergeCell ref="AZ121:AZ124"/>
    <mergeCell ref="BA121:BA124"/>
    <mergeCell ref="A125:A128"/>
    <mergeCell ref="B125:B128"/>
    <mergeCell ref="C125:C128"/>
    <mergeCell ref="D125:D128"/>
    <mergeCell ref="AK125:AK128"/>
    <mergeCell ref="AL125:AL128"/>
    <mergeCell ref="AM125:AM128"/>
    <mergeCell ref="AS121:AS124"/>
    <mergeCell ref="AT121:AT124"/>
    <mergeCell ref="AU121:AU124"/>
    <mergeCell ref="AV121:AV124"/>
    <mergeCell ref="AW121:AW124"/>
    <mergeCell ref="AX121:AX124"/>
    <mergeCell ref="AM121:AM124"/>
    <mergeCell ref="AN121:AN124"/>
    <mergeCell ref="AO121:AO124"/>
    <mergeCell ref="AP121:AP124"/>
    <mergeCell ref="AQ121:AQ124"/>
    <mergeCell ref="AR121:AR124"/>
    <mergeCell ref="A121:A124"/>
    <mergeCell ref="B121:B124"/>
    <mergeCell ref="C121:C124"/>
    <mergeCell ref="D121:D124"/>
    <mergeCell ref="AK121:AK124"/>
    <mergeCell ref="AL121:AL124"/>
    <mergeCell ref="AV117:AV120"/>
    <mergeCell ref="AW117:AW120"/>
    <mergeCell ref="AX117:AX120"/>
    <mergeCell ref="AY117:AY120"/>
    <mergeCell ref="AZ117:AZ120"/>
    <mergeCell ref="BA117:BA120"/>
    <mergeCell ref="AP117:AP120"/>
    <mergeCell ref="AQ117:AQ120"/>
    <mergeCell ref="AR117:AR120"/>
    <mergeCell ref="AS117:AS120"/>
    <mergeCell ref="AT117:AT120"/>
    <mergeCell ref="AU117:AU120"/>
    <mergeCell ref="BA113:BA116"/>
    <mergeCell ref="A117:A120"/>
    <mergeCell ref="B117:B120"/>
    <mergeCell ref="C117:C120"/>
    <mergeCell ref="D117:D120"/>
    <mergeCell ref="AK117:AK120"/>
    <mergeCell ref="AL117:AL120"/>
    <mergeCell ref="AM117:AM120"/>
    <mergeCell ref="AN117:AN120"/>
    <mergeCell ref="AO117:AO120"/>
    <mergeCell ref="AU113:AU116"/>
    <mergeCell ref="AV113:AV116"/>
    <mergeCell ref="AW113:AW116"/>
    <mergeCell ref="AX113:AX116"/>
    <mergeCell ref="AY113:AY116"/>
    <mergeCell ref="AZ113:AZ116"/>
    <mergeCell ref="AO113:AO116"/>
    <mergeCell ref="AP113:AP116"/>
    <mergeCell ref="AQ113:AQ116"/>
    <mergeCell ref="AR113:AR116"/>
    <mergeCell ref="AS113:AS116"/>
    <mergeCell ref="AT113:AT116"/>
    <mergeCell ref="AZ109:AZ112"/>
    <mergeCell ref="BA109:BA112"/>
    <mergeCell ref="A113:A116"/>
    <mergeCell ref="B113:B116"/>
    <mergeCell ref="C113:C116"/>
    <mergeCell ref="D113:D116"/>
    <mergeCell ref="AK113:AK116"/>
    <mergeCell ref="AL113:AL116"/>
    <mergeCell ref="AM113:AM116"/>
    <mergeCell ref="AN113:AN116"/>
    <mergeCell ref="AT109:AT112"/>
    <mergeCell ref="AU109:AU112"/>
    <mergeCell ref="AV109:AV112"/>
    <mergeCell ref="AW109:AW112"/>
    <mergeCell ref="AX109:AX112"/>
    <mergeCell ref="AY109:AY112"/>
    <mergeCell ref="AN109:AN112"/>
    <mergeCell ref="AO109:AO112"/>
    <mergeCell ref="AP109:AP112"/>
    <mergeCell ref="AQ109:AQ112"/>
    <mergeCell ref="AR109:AR112"/>
    <mergeCell ref="AS109:AS112"/>
    <mergeCell ref="AY105:AY108"/>
    <mergeCell ref="AZ105:AZ108"/>
    <mergeCell ref="BA105:BA108"/>
    <mergeCell ref="A109:A112"/>
    <mergeCell ref="B109:B112"/>
    <mergeCell ref="C109:C112"/>
    <mergeCell ref="D109:D112"/>
    <mergeCell ref="AK109:AK112"/>
    <mergeCell ref="AL109:AL112"/>
    <mergeCell ref="AM109:AM112"/>
    <mergeCell ref="AS105:AS108"/>
    <mergeCell ref="AT105:AT108"/>
    <mergeCell ref="AU105:AU108"/>
    <mergeCell ref="AV105:AV108"/>
    <mergeCell ref="AW105:AW108"/>
    <mergeCell ref="AX105:AX108"/>
    <mergeCell ref="AM105:AM108"/>
    <mergeCell ref="AN105:AN108"/>
    <mergeCell ref="AO105:AO108"/>
    <mergeCell ref="AP105:AP108"/>
    <mergeCell ref="AQ105:AQ108"/>
    <mergeCell ref="AR105:AR108"/>
    <mergeCell ref="A105:A108"/>
    <mergeCell ref="B105:B108"/>
    <mergeCell ref="C105:C108"/>
    <mergeCell ref="D105:D108"/>
    <mergeCell ref="AK105:AK108"/>
    <mergeCell ref="AL105:AL108"/>
    <mergeCell ref="AV101:AV104"/>
    <mergeCell ref="AW101:AW104"/>
    <mergeCell ref="AX101:AX104"/>
    <mergeCell ref="AY101:AY104"/>
    <mergeCell ref="AZ101:AZ104"/>
    <mergeCell ref="BA101:BA104"/>
    <mergeCell ref="AP101:AP104"/>
    <mergeCell ref="AQ101:AQ104"/>
    <mergeCell ref="AR101:AR104"/>
    <mergeCell ref="AS101:AS104"/>
    <mergeCell ref="AT101:AT104"/>
    <mergeCell ref="AU101:AU104"/>
    <mergeCell ref="BA97:BA100"/>
    <mergeCell ref="A101:A104"/>
    <mergeCell ref="B101:B104"/>
    <mergeCell ref="C101:C104"/>
    <mergeCell ref="D101:D104"/>
    <mergeCell ref="AK101:AK104"/>
    <mergeCell ref="AL101:AL104"/>
    <mergeCell ref="AM101:AM104"/>
    <mergeCell ref="AN101:AN104"/>
    <mergeCell ref="AO101:AO104"/>
    <mergeCell ref="AU97:AU100"/>
    <mergeCell ref="AV97:AV100"/>
    <mergeCell ref="AW97:AW100"/>
    <mergeCell ref="AX97:AX100"/>
    <mergeCell ref="AY97:AY100"/>
    <mergeCell ref="AZ97:AZ100"/>
    <mergeCell ref="AO97:AO100"/>
    <mergeCell ref="AP97:AP100"/>
    <mergeCell ref="AQ97:AQ100"/>
    <mergeCell ref="AR97:AR100"/>
    <mergeCell ref="AS97:AS100"/>
    <mergeCell ref="AT97:AT100"/>
    <mergeCell ref="AZ93:AZ96"/>
    <mergeCell ref="BA93:BA96"/>
    <mergeCell ref="A97:A100"/>
    <mergeCell ref="B97:B100"/>
    <mergeCell ref="C97:C100"/>
    <mergeCell ref="D97:D100"/>
    <mergeCell ref="AK97:AK100"/>
    <mergeCell ref="AL97:AL100"/>
    <mergeCell ref="AM97:AM100"/>
    <mergeCell ref="AN97:AN100"/>
    <mergeCell ref="AT93:AT96"/>
    <mergeCell ref="AU93:AU96"/>
    <mergeCell ref="AV93:AV96"/>
    <mergeCell ref="AW93:AW96"/>
    <mergeCell ref="AX93:AX96"/>
    <mergeCell ref="AY93:AY96"/>
    <mergeCell ref="AN93:AN96"/>
    <mergeCell ref="AO93:AO96"/>
    <mergeCell ref="AP93:AP96"/>
    <mergeCell ref="AQ93:AQ96"/>
    <mergeCell ref="AR93:AR96"/>
    <mergeCell ref="AS93:AS96"/>
    <mergeCell ref="AY89:AY92"/>
    <mergeCell ref="AZ89:AZ92"/>
    <mergeCell ref="BA89:BA92"/>
    <mergeCell ref="A93:A96"/>
    <mergeCell ref="B93:B96"/>
    <mergeCell ref="C93:C96"/>
    <mergeCell ref="D93:D96"/>
    <mergeCell ref="AK93:AK96"/>
    <mergeCell ref="AL93:AL96"/>
    <mergeCell ref="AM93:AM96"/>
    <mergeCell ref="AS89:AS92"/>
    <mergeCell ref="AT89:AT92"/>
    <mergeCell ref="AU89:AU92"/>
    <mergeCell ref="AV89:AV92"/>
    <mergeCell ref="AW89:AW92"/>
    <mergeCell ref="AX89:AX92"/>
    <mergeCell ref="AM89:AM92"/>
    <mergeCell ref="AN89:AN92"/>
    <mergeCell ref="AO89:AO92"/>
    <mergeCell ref="AP89:AP92"/>
    <mergeCell ref="AQ89:AQ92"/>
    <mergeCell ref="AR89:AR92"/>
    <mergeCell ref="A89:A92"/>
    <mergeCell ref="B89:B92"/>
    <mergeCell ref="C89:C92"/>
    <mergeCell ref="D89:D92"/>
    <mergeCell ref="AK89:AK92"/>
    <mergeCell ref="AL89:AL92"/>
    <mergeCell ref="AV85:AV88"/>
    <mergeCell ref="AW85:AW88"/>
    <mergeCell ref="AX85:AX88"/>
    <mergeCell ref="AY85:AY88"/>
    <mergeCell ref="AZ85:AZ88"/>
    <mergeCell ref="BA85:BA88"/>
    <mergeCell ref="AP85:AP88"/>
    <mergeCell ref="AQ85:AQ88"/>
    <mergeCell ref="AR85:AR88"/>
    <mergeCell ref="AS85:AS88"/>
    <mergeCell ref="AT85:AT88"/>
    <mergeCell ref="AU85:AU88"/>
    <mergeCell ref="BA81:BA84"/>
    <mergeCell ref="A85:A88"/>
    <mergeCell ref="B85:B88"/>
    <mergeCell ref="C85:C88"/>
    <mergeCell ref="D85:D88"/>
    <mergeCell ref="AK85:AK88"/>
    <mergeCell ref="AL85:AL88"/>
    <mergeCell ref="AM85:AM88"/>
    <mergeCell ref="AN85:AN88"/>
    <mergeCell ref="AO85:AO88"/>
    <mergeCell ref="AU81:AU84"/>
    <mergeCell ref="AV81:AV84"/>
    <mergeCell ref="AW81:AW84"/>
    <mergeCell ref="AX81:AX84"/>
    <mergeCell ref="AY81:AY84"/>
    <mergeCell ref="AZ81:AZ84"/>
    <mergeCell ref="AO81:AO84"/>
    <mergeCell ref="AP81:AP84"/>
    <mergeCell ref="AQ81:AQ84"/>
    <mergeCell ref="AR81:AR84"/>
    <mergeCell ref="AS81:AS84"/>
    <mergeCell ref="AT81:AT84"/>
    <mergeCell ref="AZ77:AZ80"/>
    <mergeCell ref="BA77:BA80"/>
    <mergeCell ref="A81:A84"/>
    <mergeCell ref="B81:B84"/>
    <mergeCell ref="C81:C84"/>
    <mergeCell ref="D81:D84"/>
    <mergeCell ref="AK81:AK84"/>
    <mergeCell ref="AL81:AL84"/>
    <mergeCell ref="AM81:AM84"/>
    <mergeCell ref="AN81:AN84"/>
    <mergeCell ref="AT77:AT80"/>
    <mergeCell ref="AU77:AU80"/>
    <mergeCell ref="AV77:AV80"/>
    <mergeCell ref="AW77:AW80"/>
    <mergeCell ref="AX77:AX80"/>
    <mergeCell ref="AY77:AY80"/>
    <mergeCell ref="AN77:AN80"/>
    <mergeCell ref="AO77:AO80"/>
    <mergeCell ref="AP77:AP80"/>
    <mergeCell ref="AQ77:AQ80"/>
    <mergeCell ref="AR77:AR80"/>
    <mergeCell ref="AS77:AS80"/>
    <mergeCell ref="AY73:AY76"/>
    <mergeCell ref="AZ73:AZ76"/>
    <mergeCell ref="BA73:BA76"/>
    <mergeCell ref="A77:A80"/>
    <mergeCell ref="B77:B80"/>
    <mergeCell ref="C77:C80"/>
    <mergeCell ref="D77:D80"/>
    <mergeCell ref="AK77:AK80"/>
    <mergeCell ref="AL77:AL80"/>
    <mergeCell ref="AM77:AM80"/>
    <mergeCell ref="AS73:AS76"/>
    <mergeCell ref="AT73:AT76"/>
    <mergeCell ref="AU73:AU76"/>
    <mergeCell ref="AV73:AV76"/>
    <mergeCell ref="AW73:AW76"/>
    <mergeCell ref="AX73:AX76"/>
    <mergeCell ref="AM73:AM76"/>
    <mergeCell ref="AN73:AN76"/>
    <mergeCell ref="AO73:AO76"/>
    <mergeCell ref="AP73:AP76"/>
    <mergeCell ref="AQ73:AQ76"/>
    <mergeCell ref="AR73:AR76"/>
    <mergeCell ref="A73:A76"/>
    <mergeCell ref="B73:B76"/>
    <mergeCell ref="C73:C76"/>
    <mergeCell ref="D73:D76"/>
    <mergeCell ref="AK73:AK76"/>
    <mergeCell ref="AL73:AL76"/>
    <mergeCell ref="AV69:AV72"/>
    <mergeCell ref="AW69:AW72"/>
    <mergeCell ref="AX69:AX72"/>
    <mergeCell ref="AY69:AY72"/>
    <mergeCell ref="AZ69:AZ72"/>
    <mergeCell ref="BA69:BA72"/>
    <mergeCell ref="AP69:AP72"/>
    <mergeCell ref="AQ69:AQ72"/>
    <mergeCell ref="AR69:AR72"/>
    <mergeCell ref="AS69:AS72"/>
    <mergeCell ref="AT69:AT72"/>
    <mergeCell ref="AU69:AU72"/>
    <mergeCell ref="BA65:BA68"/>
    <mergeCell ref="A69:A72"/>
    <mergeCell ref="B69:B72"/>
    <mergeCell ref="C69:C72"/>
    <mergeCell ref="D69:D72"/>
    <mergeCell ref="AK69:AK72"/>
    <mergeCell ref="AL69:AL72"/>
    <mergeCell ref="AM69:AM72"/>
    <mergeCell ref="AN69:AN72"/>
    <mergeCell ref="AO69:AO72"/>
    <mergeCell ref="AU65:AU68"/>
    <mergeCell ref="AV65:AV68"/>
    <mergeCell ref="AW65:AW68"/>
    <mergeCell ref="AX65:AX68"/>
    <mergeCell ref="AY65:AY68"/>
    <mergeCell ref="AZ65:AZ68"/>
    <mergeCell ref="AO65:AO68"/>
    <mergeCell ref="AP65:AP68"/>
    <mergeCell ref="AQ65:AQ68"/>
    <mergeCell ref="AR65:AR68"/>
    <mergeCell ref="AS65:AS68"/>
    <mergeCell ref="AT65:AT68"/>
    <mergeCell ref="AZ61:AZ64"/>
    <mergeCell ref="BA61:BA64"/>
    <mergeCell ref="A65:A68"/>
    <mergeCell ref="B65:B68"/>
    <mergeCell ref="C65:C68"/>
    <mergeCell ref="D65:D68"/>
    <mergeCell ref="AK65:AK68"/>
    <mergeCell ref="AL65:AL68"/>
    <mergeCell ref="AM65:AM68"/>
    <mergeCell ref="AN65:AN68"/>
    <mergeCell ref="AT61:AT64"/>
    <mergeCell ref="AU61:AU64"/>
    <mergeCell ref="AV61:AV64"/>
    <mergeCell ref="AW61:AW64"/>
    <mergeCell ref="AX61:AX64"/>
    <mergeCell ref="AY61:AY64"/>
    <mergeCell ref="AN61:AN64"/>
    <mergeCell ref="AO61:AO64"/>
    <mergeCell ref="AP61:AP64"/>
    <mergeCell ref="AQ61:AQ64"/>
    <mergeCell ref="AR61:AR64"/>
    <mergeCell ref="AS61:AS64"/>
    <mergeCell ref="AY57:AY60"/>
    <mergeCell ref="AZ57:AZ60"/>
    <mergeCell ref="BA57:BA60"/>
    <mergeCell ref="A61:A64"/>
    <mergeCell ref="B61:B64"/>
    <mergeCell ref="C61:C64"/>
    <mergeCell ref="D61:D64"/>
    <mergeCell ref="AK61:AK64"/>
    <mergeCell ref="AL61:AL64"/>
    <mergeCell ref="AM61:AM64"/>
    <mergeCell ref="AS57:AS60"/>
    <mergeCell ref="AT57:AT60"/>
    <mergeCell ref="AU57:AU60"/>
    <mergeCell ref="AV57:AV60"/>
    <mergeCell ref="AW57:AW60"/>
    <mergeCell ref="AX57:AX60"/>
    <mergeCell ref="AM57:AM60"/>
    <mergeCell ref="AN57:AN60"/>
    <mergeCell ref="AO57:AO60"/>
    <mergeCell ref="AP57:AP60"/>
    <mergeCell ref="AQ57:AQ60"/>
    <mergeCell ref="AR57:AR60"/>
    <mergeCell ref="A57:A60"/>
    <mergeCell ref="B57:B60"/>
    <mergeCell ref="C57:C60"/>
    <mergeCell ref="D57:D60"/>
    <mergeCell ref="AK57:AK60"/>
    <mergeCell ref="AL57:AL60"/>
    <mergeCell ref="AV53:AV56"/>
    <mergeCell ref="AW53:AW56"/>
    <mergeCell ref="AX53:AX56"/>
    <mergeCell ref="AY53:AY56"/>
    <mergeCell ref="AZ53:AZ56"/>
    <mergeCell ref="BA53:BA56"/>
    <mergeCell ref="AP53:AP56"/>
    <mergeCell ref="AQ53:AQ56"/>
    <mergeCell ref="AR53:AR56"/>
    <mergeCell ref="AS53:AS56"/>
    <mergeCell ref="AT53:AT56"/>
    <mergeCell ref="AU53:AU56"/>
    <mergeCell ref="BA49:BA52"/>
    <mergeCell ref="A53:A56"/>
    <mergeCell ref="B53:B56"/>
    <mergeCell ref="C53:C56"/>
    <mergeCell ref="D53:D56"/>
    <mergeCell ref="AK53:AK56"/>
    <mergeCell ref="AL53:AL56"/>
    <mergeCell ref="AM53:AM56"/>
    <mergeCell ref="AN53:AN56"/>
    <mergeCell ref="AO53:AO56"/>
    <mergeCell ref="AU49:AU52"/>
    <mergeCell ref="AV49:AV52"/>
    <mergeCell ref="AW49:AW52"/>
    <mergeCell ref="AX49:AX52"/>
    <mergeCell ref="AY49:AY52"/>
    <mergeCell ref="AZ49:AZ52"/>
    <mergeCell ref="AO49:AO52"/>
    <mergeCell ref="AP49:AP52"/>
    <mergeCell ref="AQ49:AQ52"/>
    <mergeCell ref="AR49:AR52"/>
    <mergeCell ref="AS49:AS52"/>
    <mergeCell ref="AT49:AT52"/>
    <mergeCell ref="AZ45:AZ48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T45:AT48"/>
    <mergeCell ref="AU45:AU48"/>
    <mergeCell ref="AV45:AV48"/>
    <mergeCell ref="AW45:AW48"/>
    <mergeCell ref="AX45:AX48"/>
    <mergeCell ref="AY45:AY48"/>
    <mergeCell ref="AN45:AN48"/>
    <mergeCell ref="AO45:AO48"/>
    <mergeCell ref="AP45:AP48"/>
    <mergeCell ref="AQ45:AQ48"/>
    <mergeCell ref="AR45:AR48"/>
    <mergeCell ref="AS45:AS48"/>
    <mergeCell ref="AY41:AY44"/>
    <mergeCell ref="AZ41:AZ44"/>
    <mergeCell ref="BA41:BA44"/>
    <mergeCell ref="A45:A48"/>
    <mergeCell ref="B45:B48"/>
    <mergeCell ref="C45:C48"/>
    <mergeCell ref="D45:D48"/>
    <mergeCell ref="AK45:AK48"/>
    <mergeCell ref="AL45:AL48"/>
    <mergeCell ref="AM45:AM48"/>
    <mergeCell ref="AS41:AS44"/>
    <mergeCell ref="AT41:AT44"/>
    <mergeCell ref="AU41:AU44"/>
    <mergeCell ref="AV41:AV44"/>
    <mergeCell ref="AW41:AW44"/>
    <mergeCell ref="AX41:AX44"/>
    <mergeCell ref="AM41:AM44"/>
    <mergeCell ref="AN41:AN44"/>
    <mergeCell ref="AO41:AO44"/>
    <mergeCell ref="AP41:AP44"/>
    <mergeCell ref="AQ41:AQ44"/>
    <mergeCell ref="AR41:AR44"/>
    <mergeCell ref="A41:A44"/>
    <mergeCell ref="B41:B44"/>
    <mergeCell ref="C41:C44"/>
    <mergeCell ref="D41:D44"/>
    <mergeCell ref="AK41:AK44"/>
    <mergeCell ref="AL41:AL44"/>
    <mergeCell ref="AV37:AV40"/>
    <mergeCell ref="AW37:AW40"/>
    <mergeCell ref="AX37:AX40"/>
    <mergeCell ref="AY37:AY40"/>
    <mergeCell ref="AZ37:AZ40"/>
    <mergeCell ref="BA37:BA40"/>
    <mergeCell ref="AP37:AP40"/>
    <mergeCell ref="AQ37:AQ40"/>
    <mergeCell ref="AR37:AR40"/>
    <mergeCell ref="AS37:AS40"/>
    <mergeCell ref="AT37:AT40"/>
    <mergeCell ref="AU37:AU40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O37:AO40"/>
    <mergeCell ref="AU33:AU36"/>
    <mergeCell ref="AV33:AV36"/>
    <mergeCell ref="AW33:AW36"/>
    <mergeCell ref="AX33:AX36"/>
    <mergeCell ref="AY33:AY36"/>
    <mergeCell ref="AZ33:AZ36"/>
    <mergeCell ref="AO33:AO36"/>
    <mergeCell ref="AP33:AP36"/>
    <mergeCell ref="AQ33:AQ36"/>
    <mergeCell ref="AR33:AR36"/>
    <mergeCell ref="AS33:AS36"/>
    <mergeCell ref="AT33:AT36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T29:AT32"/>
    <mergeCell ref="AU29:AU32"/>
    <mergeCell ref="AV29:AV32"/>
    <mergeCell ref="AW29:AW32"/>
    <mergeCell ref="AX29:AX32"/>
    <mergeCell ref="AY29:AY32"/>
    <mergeCell ref="AN29:AN32"/>
    <mergeCell ref="AO29:AO32"/>
    <mergeCell ref="AP29:AP32"/>
    <mergeCell ref="AQ29:AQ32"/>
    <mergeCell ref="AR29:AR32"/>
    <mergeCell ref="AS29:AS32"/>
    <mergeCell ref="AY25:AY28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S25:AS28"/>
    <mergeCell ref="AT25:AT28"/>
    <mergeCell ref="AU25:AU28"/>
    <mergeCell ref="AV25:AV28"/>
    <mergeCell ref="AW25:AW28"/>
    <mergeCell ref="AX25:AX28"/>
    <mergeCell ref="AM25:AM28"/>
    <mergeCell ref="AN25:AN28"/>
    <mergeCell ref="AO25:AO28"/>
    <mergeCell ref="AP25:AP28"/>
    <mergeCell ref="AQ25:AQ28"/>
    <mergeCell ref="AR25:AR28"/>
    <mergeCell ref="A25:A28"/>
    <mergeCell ref="B25:B28"/>
    <mergeCell ref="C25:C28"/>
    <mergeCell ref="D25:D28"/>
    <mergeCell ref="AK25:AK28"/>
    <mergeCell ref="AL25:AL28"/>
    <mergeCell ref="AV21:AV24"/>
    <mergeCell ref="AW21:AW24"/>
    <mergeCell ref="AX21:AX24"/>
    <mergeCell ref="AY21:AY24"/>
    <mergeCell ref="AZ21:AZ24"/>
    <mergeCell ref="BA21:BA24"/>
    <mergeCell ref="AP21:AP24"/>
    <mergeCell ref="AQ21:AQ24"/>
    <mergeCell ref="AR21:AR24"/>
    <mergeCell ref="AS21:AS24"/>
    <mergeCell ref="AT21:AT24"/>
    <mergeCell ref="AU21:AU24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U17:AU20"/>
    <mergeCell ref="AV17:AV20"/>
    <mergeCell ref="AW17:AW20"/>
    <mergeCell ref="AX17:AX20"/>
    <mergeCell ref="AY17:AY20"/>
    <mergeCell ref="AZ17:AZ20"/>
    <mergeCell ref="AO17:AO20"/>
    <mergeCell ref="AP17:AP20"/>
    <mergeCell ref="AQ17:AQ20"/>
    <mergeCell ref="AR17:AR20"/>
    <mergeCell ref="AS17:AS20"/>
    <mergeCell ref="AT17:AT20"/>
    <mergeCell ref="AZ13:AZ16"/>
    <mergeCell ref="BA13:BA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T13:AT16"/>
    <mergeCell ref="AU13:AU16"/>
    <mergeCell ref="AV13:AV16"/>
    <mergeCell ref="AW13:AW16"/>
    <mergeCell ref="AX13:AX16"/>
    <mergeCell ref="AY13:AY16"/>
    <mergeCell ref="AN13:AN16"/>
    <mergeCell ref="AO13:AO16"/>
    <mergeCell ref="AP13:AP16"/>
    <mergeCell ref="AQ13:AQ16"/>
    <mergeCell ref="AR13:AR16"/>
    <mergeCell ref="AS13:AS16"/>
    <mergeCell ref="A13:A16"/>
    <mergeCell ref="B13:B16"/>
    <mergeCell ref="C13:C16"/>
    <mergeCell ref="D13:D16"/>
    <mergeCell ref="AK13:AK16"/>
    <mergeCell ref="AL13:AL16"/>
    <mergeCell ref="AM13:AM16"/>
    <mergeCell ref="AX9:AX12"/>
    <mergeCell ref="AM9:AM12"/>
    <mergeCell ref="AN9:AN12"/>
    <mergeCell ref="AO9:AO12"/>
    <mergeCell ref="AP9:AP12"/>
    <mergeCell ref="AQ9:AQ12"/>
    <mergeCell ref="AR9:AR12"/>
    <mergeCell ref="AX6:AX7"/>
    <mergeCell ref="AY6:AY7"/>
    <mergeCell ref="AZ6:AZ7"/>
    <mergeCell ref="BA6:BA7"/>
    <mergeCell ref="A9:A12"/>
    <mergeCell ref="B9:B12"/>
    <mergeCell ref="C9:C12"/>
    <mergeCell ref="D9:D12"/>
    <mergeCell ref="AK9:AK12"/>
    <mergeCell ref="AL9:AL12"/>
    <mergeCell ref="AR6:AR7"/>
    <mergeCell ref="AS6:AS7"/>
    <mergeCell ref="AT6:AT7"/>
    <mergeCell ref="AU6:AU7"/>
    <mergeCell ref="AV6:AV7"/>
    <mergeCell ref="AW6:AW7"/>
    <mergeCell ref="AL6:AL7"/>
    <mergeCell ref="AM6:AM7"/>
    <mergeCell ref="AN6:AN7"/>
    <mergeCell ref="AO6:AO7"/>
    <mergeCell ref="A1:O1"/>
    <mergeCell ref="AE1:AJ1"/>
    <mergeCell ref="AL1:AN2"/>
    <mergeCell ref="AO1:AQ2"/>
    <mergeCell ref="AE2:AG2"/>
    <mergeCell ref="AH2:AJ2"/>
    <mergeCell ref="AY329:AY332"/>
    <mergeCell ref="AP6:AP7"/>
    <mergeCell ref="AQ6:AQ7"/>
    <mergeCell ref="AY9:AY12"/>
    <mergeCell ref="AZ9:AZ12"/>
    <mergeCell ref="BA9:BA12"/>
    <mergeCell ref="I4:U4"/>
    <mergeCell ref="H5:Q5"/>
    <mergeCell ref="R5:AK5"/>
    <mergeCell ref="A6:A7"/>
    <mergeCell ref="B6:B7"/>
    <mergeCell ref="C6:C7"/>
    <mergeCell ref="D6:D7"/>
    <mergeCell ref="E6:E7"/>
    <mergeCell ref="F6:AJ6"/>
    <mergeCell ref="AK6:AK7"/>
    <mergeCell ref="AE3:AG3"/>
    <mergeCell ref="AH3:AJ3"/>
    <mergeCell ref="AL3:AN3"/>
    <mergeCell ref="AO3:AQ3"/>
    <mergeCell ref="A3:O3"/>
    <mergeCell ref="AS9:AS12"/>
    <mergeCell ref="AT9:AT12"/>
    <mergeCell ref="AU9:AU12"/>
    <mergeCell ref="AV9:AV12"/>
    <mergeCell ref="AW9:AW12"/>
  </mergeCells>
  <conditionalFormatting sqref="S12:AJ12 X16:AJ16 X20:AJ20 X24:AJ24 X28:AJ28 X32:AJ32 X36:AJ36 S40:AJ40 S44:AJ44 S48:AJ48 S52:AJ52 S56:AJ56 S60:AJ60 S64:AJ64 S68:AJ68 S72:AJ72 S76:AJ76 S80:AJ80 S84:AJ84 S88:AJ88 S92:AJ92 S96:AJ96 S100:AJ100 S104:AJ104 S108:AJ108 S112:AJ112 S116:AJ116 S120:AJ120 S124:AJ124 S128:AJ128 S132:AJ132 S136:AJ136 S140:AJ140 S144:AJ144 S148:AJ148 S152:AJ152 S156:AJ156 S160:AJ160 S164:AJ164 S168:AJ168 S172:AJ172 S176:AJ176 S180:AJ180 S184:AJ184 S188:AJ188 S192:AJ192 S196:AJ196 S200:AJ200 S204:AJ204 S208:AJ208 S212:AJ212 S216:AJ216 S220:AJ220 S224:AJ224 S228:AJ228 S232:AJ232 S236:AJ236 S240:AJ240 S244:AJ244 S248:AJ248 S252:AJ252 S256:AJ256 S260:AJ260 S264:AJ264 S268:AJ268 S272:AJ272 S276:AJ276 S280:AJ280 S284:AJ284 S288:AJ288 S292:AJ292 S296:AJ296 S300:AJ300 S304:AJ304 S308:AJ308 S312:AJ312 S316:AJ316 S320:AJ320 S324:AJ324 S328:AJ328 S332:AJ332">
    <cfRule type="cellIs" dxfId="6" priority="6" stopIfTrue="1" operator="greaterThan">
      <formula>4</formula>
    </cfRule>
  </conditionalFormatting>
  <conditionalFormatting sqref="F44:R44 F48:R48 F52:R52 F56:R56 F60:R60 F64:R64 F68:R68 F72:R72 F76:R76 F80:R80 F84:R84 F88:R88 F92:R92 F96:R96 F100:R100 F104:R104 F108:R108 F112:R112 F116:R116 F120:R120 F124:R124 F128:R128 F132:R132 F136:R136 F140:R140 F144:R144 F148:R148 F152:R152 F156:R156 F160:R160 F164:R164 F168:R168 F172:R172 F176:R176 F180:R180 F184:R184 F188:R188 F192:R192 F196:R196 F200:R200 F204:R204 F208:R208 F212:R212 F216:R216 F220:R220 F224:R224 F228:R228 F232:R232 F236:R236 F240:R240 F244:R244 F248:R248 F252:R252 F256:R256 F260:R260 F264:R264 F268:R268 F272:R272 F276:R276 F280:R280 F284:R284 F288:R288 F292:R292 F296:R296 F300:R300 F304:R304 F308:R308 F312:R312 F316:R316 F320:R320 F324:R324 F328:R328 F332:R332">
    <cfRule type="cellIs" dxfId="5" priority="5" stopIfTrue="1" operator="greaterThan">
      <formula>4</formula>
    </cfRule>
  </conditionalFormatting>
  <conditionalFormatting sqref="E12">
    <cfRule type="cellIs" dxfId="4" priority="4" stopIfTrue="1" operator="greaterThan">
      <formula>4</formula>
    </cfRule>
  </conditionalFormatting>
  <conditionalFormatting sqref="S16:W16 S20:W20 S24:W24 S28:W28 S32:W32 S36:W36">
    <cfRule type="cellIs" dxfId="3" priority="3" stopIfTrue="1" operator="greaterThan">
      <formula>4</formula>
    </cfRule>
  </conditionalFormatting>
  <conditionalFormatting sqref="F12:R12">
    <cfRule type="cellIs" dxfId="2" priority="2" stopIfTrue="1" operator="greaterThan">
      <formula>4</formula>
    </cfRule>
  </conditionalFormatting>
  <conditionalFormatting sqref="F16:R16 F20:R20 F24:R24 F28:R28 F32:R32 F36:R36 F40:R40">
    <cfRule type="cellIs" dxfId="1" priority="1" stopIfTrue="1" operator="greaterThan">
      <formula>4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1</vt:lpstr>
      <vt:lpstr>2</vt:lpstr>
      <vt:lpstr>3</vt:lpstr>
      <vt:lpstr>технічн</vt:lpstr>
      <vt:lpstr>якість</vt:lpstr>
      <vt:lpstr>технол</vt:lpstr>
      <vt:lpstr>логіст</vt:lpstr>
      <vt:lpstr>кадри</vt:lpstr>
      <vt:lpstr>бухг</vt:lpstr>
      <vt:lpstr>админ</vt:lpstr>
      <vt:lpstr>студ</vt:lpstr>
      <vt:lpstr>керівн</vt:lpstr>
      <vt:lpstr>тренера</vt:lpstr>
      <vt:lpstr>мобилиз</vt:lpstr>
      <vt:lpstr>догляд</vt:lpstr>
      <vt:lpstr>Графік</vt:lpstr>
      <vt:lpstr>Списки</vt:lpstr>
      <vt:lpstr>5-тиденка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Tomulec</dc:creator>
  <cp:lastModifiedBy>Elena Tomulec</cp:lastModifiedBy>
  <cp:lastPrinted>2019-02-13T13:44:46Z</cp:lastPrinted>
  <dcterms:created xsi:type="dcterms:W3CDTF">2019-02-13T07:46:58Z</dcterms:created>
  <dcterms:modified xsi:type="dcterms:W3CDTF">2019-02-26T10:15:03Z</dcterms:modified>
</cp:coreProperties>
</file>