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3\sos_back_feather\app\codex\"/>
    </mc:Choice>
  </mc:AlternateContent>
  <bookViews>
    <workbookView xWindow="0" yWindow="0" windowWidth="38400" windowHeight="176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2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3" i="1"/>
  <c r="S4" i="1"/>
  <c r="S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2" i="1"/>
  <c r="K30" i="1" l="1"/>
  <c r="K12" i="1"/>
  <c r="K5" i="1"/>
  <c r="K39" i="1"/>
  <c r="K22" i="1"/>
  <c r="K99" i="1"/>
  <c r="K91" i="1"/>
  <c r="K85" i="1"/>
  <c r="K65" i="1"/>
  <c r="K48" i="1"/>
  <c r="K74" i="1"/>
  <c r="K57" i="1"/>
  <c r="O59" i="1" l="1"/>
  <c r="P59" i="1"/>
  <c r="Q59" i="1"/>
  <c r="Q73" i="1"/>
  <c r="Q84" i="1"/>
  <c r="Q74" i="1"/>
  <c r="Q56" i="1"/>
  <c r="Q47" i="1"/>
  <c r="Q38" i="1"/>
  <c r="Q48" i="1"/>
  <c r="Q85" i="1"/>
  <c r="Q57" i="1"/>
  <c r="Q30" i="1"/>
  <c r="Q64" i="1"/>
  <c r="Q2" i="1"/>
  <c r="Q98" i="1"/>
  <c r="Q11" i="1"/>
  <c r="Q39" i="1"/>
  <c r="Q65" i="1"/>
  <c r="Q91" i="1"/>
  <c r="Q12" i="1"/>
  <c r="Q21" i="1"/>
  <c r="Q99" i="1"/>
  <c r="Q58" i="1"/>
  <c r="Q75" i="1"/>
  <c r="Q89" i="1"/>
  <c r="Q82" i="1"/>
  <c r="Q92" i="1"/>
  <c r="Q80" i="1"/>
  <c r="Q44" i="1"/>
  <c r="Q22" i="1"/>
  <c r="Q102" i="1"/>
  <c r="Q49" i="1"/>
  <c r="Q52" i="1"/>
  <c r="Q5" i="1"/>
  <c r="Q43" i="1"/>
  <c r="Q31" i="1"/>
  <c r="Q63" i="1"/>
  <c r="Q61" i="1"/>
  <c r="Q77" i="1"/>
  <c r="Q51" i="1"/>
  <c r="Q81" i="1"/>
  <c r="Q32" i="1"/>
  <c r="Q86" i="1"/>
  <c r="Q40" i="1"/>
  <c r="Q88" i="1"/>
  <c r="Q76" i="1"/>
  <c r="Q106" i="1"/>
  <c r="Q108" i="1"/>
  <c r="Q24" i="1"/>
  <c r="Q33" i="1"/>
  <c r="Q53" i="1"/>
  <c r="Q70" i="1"/>
  <c r="Q13" i="1"/>
  <c r="Q90" i="1"/>
  <c r="Q110" i="1"/>
  <c r="Q42" i="1"/>
  <c r="Q66" i="1"/>
  <c r="Q67" i="1"/>
  <c r="Q105" i="1"/>
  <c r="Q109" i="1"/>
  <c r="Q3" i="1"/>
  <c r="Q4" i="1"/>
  <c r="Q62" i="1"/>
  <c r="Q41" i="1"/>
  <c r="Q50" i="1"/>
  <c r="Q68" i="1"/>
  <c r="Q87" i="1"/>
  <c r="Q27" i="1"/>
  <c r="Q34" i="1"/>
  <c r="Q23" i="1"/>
  <c r="Q69" i="1"/>
  <c r="Q93" i="1"/>
  <c r="Q78" i="1"/>
  <c r="Q72" i="1"/>
  <c r="Q28" i="1"/>
  <c r="Q95" i="1"/>
  <c r="Q26" i="1"/>
  <c r="Q7" i="1"/>
  <c r="Q101" i="1"/>
  <c r="Q35" i="1"/>
  <c r="Q6" i="1"/>
  <c r="Q71" i="1"/>
  <c r="Q18" i="1"/>
  <c r="Q100" i="1"/>
  <c r="Q96" i="1"/>
  <c r="Q16" i="1"/>
  <c r="Q104" i="1"/>
  <c r="Q83" i="1"/>
  <c r="Q103" i="1"/>
  <c r="Q94" i="1"/>
  <c r="Q46" i="1"/>
  <c r="Q15" i="1"/>
  <c r="Q45" i="1"/>
  <c r="Q36" i="1"/>
  <c r="Q14" i="1"/>
  <c r="Q17" i="1"/>
  <c r="Q107" i="1"/>
  <c r="Q54" i="1"/>
  <c r="Q55" i="1"/>
  <c r="Q29" i="1"/>
  <c r="Q25" i="1"/>
  <c r="Q8" i="1"/>
  <c r="Q9" i="1"/>
  <c r="Q79" i="1"/>
  <c r="Q37" i="1"/>
  <c r="Q60" i="1"/>
  <c r="Q20" i="1"/>
  <c r="Q10" i="1"/>
  <c r="Q19" i="1"/>
  <c r="Q97" i="1"/>
  <c r="P73" i="1"/>
  <c r="P84" i="1"/>
  <c r="P74" i="1"/>
  <c r="P56" i="1"/>
  <c r="P47" i="1"/>
  <c r="P38" i="1"/>
  <c r="P48" i="1"/>
  <c r="P85" i="1"/>
  <c r="P57" i="1"/>
  <c r="P30" i="1"/>
  <c r="P64" i="1"/>
  <c r="P2" i="1"/>
  <c r="P98" i="1"/>
  <c r="P11" i="1"/>
  <c r="P39" i="1"/>
  <c r="P65" i="1"/>
  <c r="P91" i="1"/>
  <c r="P12" i="1"/>
  <c r="P21" i="1"/>
  <c r="P99" i="1"/>
  <c r="P58" i="1"/>
  <c r="P75" i="1"/>
  <c r="P89" i="1"/>
  <c r="P82" i="1"/>
  <c r="P92" i="1"/>
  <c r="P80" i="1"/>
  <c r="P44" i="1"/>
  <c r="P22" i="1"/>
  <c r="P102" i="1"/>
  <c r="P49" i="1"/>
  <c r="P52" i="1"/>
  <c r="P5" i="1"/>
  <c r="P43" i="1"/>
  <c r="P31" i="1"/>
  <c r="P63" i="1"/>
  <c r="P61" i="1"/>
  <c r="P77" i="1"/>
  <c r="P51" i="1"/>
  <c r="P81" i="1"/>
  <c r="P32" i="1"/>
  <c r="P86" i="1"/>
  <c r="P40" i="1"/>
  <c r="P88" i="1"/>
  <c r="P76" i="1"/>
  <c r="P106" i="1"/>
  <c r="P108" i="1"/>
  <c r="P24" i="1"/>
  <c r="P33" i="1"/>
  <c r="P53" i="1"/>
  <c r="P70" i="1"/>
  <c r="P13" i="1"/>
  <c r="P90" i="1"/>
  <c r="P110" i="1"/>
  <c r="P42" i="1"/>
  <c r="P66" i="1"/>
  <c r="P67" i="1"/>
  <c r="P105" i="1"/>
  <c r="P109" i="1"/>
  <c r="P3" i="1"/>
  <c r="P4" i="1"/>
  <c r="P62" i="1"/>
  <c r="P41" i="1"/>
  <c r="P50" i="1"/>
  <c r="P68" i="1"/>
  <c r="P87" i="1"/>
  <c r="P27" i="1"/>
  <c r="P34" i="1"/>
  <c r="P23" i="1"/>
  <c r="P69" i="1"/>
  <c r="P93" i="1"/>
  <c r="P78" i="1"/>
  <c r="P72" i="1"/>
  <c r="P28" i="1"/>
  <c r="P95" i="1"/>
  <c r="P26" i="1"/>
  <c r="P7" i="1"/>
  <c r="P101" i="1"/>
  <c r="P35" i="1"/>
  <c r="P6" i="1"/>
  <c r="P71" i="1"/>
  <c r="P18" i="1"/>
  <c r="P100" i="1"/>
  <c r="P96" i="1"/>
  <c r="P16" i="1"/>
  <c r="P104" i="1"/>
  <c r="P83" i="1"/>
  <c r="P103" i="1"/>
  <c r="P94" i="1"/>
  <c r="P46" i="1"/>
  <c r="P15" i="1"/>
  <c r="P45" i="1"/>
  <c r="P36" i="1"/>
  <c r="P14" i="1"/>
  <c r="P17" i="1"/>
  <c r="P107" i="1"/>
  <c r="P54" i="1"/>
  <c r="P55" i="1"/>
  <c r="P29" i="1"/>
  <c r="P25" i="1"/>
  <c r="P8" i="1"/>
  <c r="P9" i="1"/>
  <c r="P79" i="1"/>
  <c r="P37" i="1"/>
  <c r="P60" i="1"/>
  <c r="P20" i="1"/>
  <c r="P10" i="1"/>
  <c r="P19" i="1"/>
  <c r="P97" i="1"/>
  <c r="O48" i="1"/>
  <c r="O85" i="1"/>
  <c r="O30" i="1"/>
  <c r="O57" i="1"/>
  <c r="O64" i="1"/>
  <c r="O2" i="1"/>
  <c r="O56" i="1"/>
  <c r="O47" i="1"/>
  <c r="O65" i="1"/>
  <c r="O91" i="1"/>
  <c r="O21" i="1"/>
  <c r="O22" i="1"/>
  <c r="O49" i="1"/>
  <c r="O31" i="1"/>
  <c r="O32" i="1"/>
  <c r="O86" i="1"/>
  <c r="O24" i="1"/>
  <c r="O33" i="1"/>
  <c r="O66" i="1"/>
  <c r="O67" i="1"/>
  <c r="O3" i="1"/>
  <c r="O4" i="1"/>
  <c r="O68" i="1"/>
  <c r="O23" i="1"/>
  <c r="O69" i="1"/>
  <c r="O84" i="1"/>
  <c r="O38" i="1"/>
  <c r="O98" i="1"/>
  <c r="O39" i="1"/>
  <c r="O58" i="1"/>
  <c r="O99" i="1"/>
  <c r="O89" i="1"/>
  <c r="O82" i="1"/>
  <c r="O80" i="1"/>
  <c r="O92" i="1"/>
  <c r="O5" i="1"/>
  <c r="O52" i="1"/>
  <c r="O63" i="1"/>
  <c r="O61" i="1"/>
  <c r="O51" i="1"/>
  <c r="O81" i="1"/>
  <c r="O40" i="1"/>
  <c r="O88" i="1"/>
  <c r="O53" i="1"/>
  <c r="O70" i="1"/>
  <c r="O90" i="1"/>
  <c r="O42" i="1"/>
  <c r="O62" i="1"/>
  <c r="O41" i="1"/>
  <c r="O50" i="1"/>
  <c r="O27" i="1"/>
  <c r="O87" i="1"/>
  <c r="O34" i="1"/>
  <c r="O28" i="1"/>
  <c r="O73" i="1"/>
  <c r="O74" i="1"/>
  <c r="O11" i="1"/>
  <c r="O12" i="1"/>
  <c r="O75" i="1"/>
  <c r="O44" i="1"/>
  <c r="O102" i="1"/>
  <c r="O43" i="1"/>
  <c r="O77" i="1"/>
  <c r="O76" i="1"/>
  <c r="O106" i="1"/>
  <c r="O108" i="1"/>
  <c r="O13" i="1"/>
  <c r="O110" i="1"/>
  <c r="O105" i="1"/>
  <c r="O109" i="1"/>
  <c r="O72" i="1"/>
  <c r="O78" i="1"/>
  <c r="O93" i="1"/>
  <c r="O95" i="1"/>
  <c r="O7" i="1"/>
  <c r="O26" i="1"/>
  <c r="O6" i="1"/>
  <c r="O35" i="1"/>
  <c r="O101" i="1"/>
  <c r="O18" i="1"/>
  <c r="O71" i="1"/>
  <c r="O100" i="1"/>
  <c r="O96" i="1"/>
  <c r="O16" i="1"/>
  <c r="O83" i="1"/>
  <c r="O104" i="1"/>
  <c r="O103" i="1"/>
  <c r="O94" i="1"/>
  <c r="O46" i="1"/>
  <c r="O15" i="1"/>
  <c r="O45" i="1"/>
  <c r="O36" i="1"/>
  <c r="O14" i="1"/>
  <c r="O17" i="1"/>
  <c r="O29" i="1"/>
  <c r="O54" i="1"/>
  <c r="O55" i="1"/>
  <c r="O107" i="1"/>
  <c r="O8" i="1"/>
  <c r="O9" i="1"/>
  <c r="O25" i="1"/>
  <c r="O79" i="1"/>
  <c r="O37" i="1"/>
  <c r="O60" i="1"/>
  <c r="O20" i="1"/>
  <c r="O10" i="1"/>
  <c r="O19" i="1"/>
  <c r="O97" i="1"/>
</calcChain>
</file>

<file path=xl/sharedStrings.xml><?xml version="1.0" encoding="utf-8"?>
<sst xmlns="http://schemas.openxmlformats.org/spreadsheetml/2006/main" count="704" uniqueCount="308">
  <si>
    <t>East Talking Island</t>
  </si>
  <si>
    <t>Swift Black Wolf</t>
  </si>
  <si>
    <t>P. Atk / M. Atk</t>
  </si>
  <si>
    <t>50/50</t>
  </si>
  <si>
    <t>Bighorn Antelope</t>
  </si>
  <si>
    <t>P. Def / M. Def</t>
  </si>
  <si>
    <t>80/80</t>
  </si>
  <si>
    <t>Giant Hermit Spider</t>
  </si>
  <si>
    <t>Max HP</t>
  </si>
  <si>
    <t>Orc Master Marksman</t>
  </si>
  <si>
    <t>Max MP</t>
  </si>
  <si>
    <t>Orc Footman</t>
  </si>
  <si>
    <t>Penetration</t>
  </si>
  <si>
    <t>West Talking Island</t>
  </si>
  <si>
    <t>Sting</t>
  </si>
  <si>
    <t>Forest Wasp</t>
  </si>
  <si>
    <t>Resilience</t>
  </si>
  <si>
    <t>Red Rouse</t>
  </si>
  <si>
    <t>Red Fox Spirit Keeper</t>
  </si>
  <si>
    <t>Crit. Rate</t>
  </si>
  <si>
    <t>Taarka</t>
  </si>
  <si>
    <t>Orc Berserker</t>
  </si>
  <si>
    <t>Crit Resist</t>
  </si>
  <si>
    <t>Bane King</t>
  </si>
  <si>
    <t>Forest Venom Fang</t>
  </si>
  <si>
    <t>Accuracy</t>
  </si>
  <si>
    <t>Evasion</t>
  </si>
  <si>
    <t>Horror Wing</t>
  </si>
  <si>
    <t>Drill Bat</t>
  </si>
  <si>
    <t>120 / 120</t>
  </si>
  <si>
    <t>Ryukaon</t>
  </si>
  <si>
    <t>Lycan</t>
  </si>
  <si>
    <t>130 / 130</t>
  </si>
  <si>
    <t>Arachne</t>
  </si>
  <si>
    <t>Subterranean Pincher</t>
  </si>
  <si>
    <t>Maniskull</t>
  </si>
  <si>
    <t>Spartoi Berserker</t>
  </si>
  <si>
    <t>Felix</t>
  </si>
  <si>
    <t>Spartoi Hunter</t>
  </si>
  <si>
    <t>Death Gazer</t>
  </si>
  <si>
    <t>Spotter</t>
  </si>
  <si>
    <t>Necross</t>
  </si>
  <si>
    <t>Shaper</t>
  </si>
  <si>
    <t>Gludin Highway</t>
  </si>
  <si>
    <t>Canine</t>
  </si>
  <si>
    <t>Cougar</t>
  </si>
  <si>
    <t>Crit. Resist</t>
  </si>
  <si>
    <t>Freki</t>
  </si>
  <si>
    <t>Sadistic Werewolf</t>
  </si>
  <si>
    <t>Melville</t>
  </si>
  <si>
    <t>Skeleton Soldier</t>
  </si>
  <si>
    <t>Moretti</t>
  </si>
  <si>
    <t>Malevolent Skeleton Archer</t>
  </si>
  <si>
    <t>110/110</t>
  </si>
  <si>
    <t>Olvar</t>
  </si>
  <si>
    <t>Ol Mahum Cutthroat</t>
  </si>
  <si>
    <t>Alle</t>
  </si>
  <si>
    <t>Ol Mahum Shooter</t>
  </si>
  <si>
    <t>Gludio Plains</t>
  </si>
  <si>
    <t>Bighand</t>
  </si>
  <si>
    <t>Red Bear, Vicious Red Bear</t>
  </si>
  <si>
    <t>Dark Weaver</t>
  </si>
  <si>
    <t>Kactoose</t>
  </si>
  <si>
    <t>Lizardman Manhunter</t>
  </si>
  <si>
    <t>Cotous</t>
  </si>
  <si>
    <t>Lizardman Scout</t>
  </si>
  <si>
    <t>Cox</t>
  </si>
  <si>
    <t>Lizardman Shaman</t>
  </si>
  <si>
    <t>Turekka</t>
  </si>
  <si>
    <t>Turek Orc Escort</t>
  </si>
  <si>
    <t>Shadow Wing</t>
  </si>
  <si>
    <t>Vampire Bat</t>
  </si>
  <si>
    <t>Ruins Wanderer</t>
  </si>
  <si>
    <t>Soul Slasher</t>
  </si>
  <si>
    <t>Sabretooth</t>
  </si>
  <si>
    <t>Fallen Snipe</t>
  </si>
  <si>
    <t>Hucca</t>
  </si>
  <si>
    <t>Turek Orc Shooter</t>
  </si>
  <si>
    <t>Gnasher</t>
  </si>
  <si>
    <t>Fierce Turek War Hound</t>
  </si>
  <si>
    <t>Troka</t>
  </si>
  <si>
    <t>Turek Orc Trooper</t>
  </si>
  <si>
    <t>Wasteland</t>
  </si>
  <si>
    <t>Sand Eye</t>
  </si>
  <si>
    <t>Monster Eye Tracker</t>
  </si>
  <si>
    <t>Red Lock</t>
  </si>
  <si>
    <t>Wastelands Basilisk</t>
  </si>
  <si>
    <t>Pointer</t>
  </si>
  <si>
    <t>Mutant Armored Ant</t>
  </si>
  <si>
    <t>260 / 260</t>
  </si>
  <si>
    <t>Grinder</t>
  </si>
  <si>
    <t>Mutant Armored Ant Fighter</t>
  </si>
  <si>
    <t>230 / 230</t>
  </si>
  <si>
    <t>Sand Lurker</t>
  </si>
  <si>
    <t>Giant Leech</t>
  </si>
  <si>
    <t>Stone Heftz</t>
  </si>
  <si>
    <t>Gray Stone Golem</t>
  </si>
  <si>
    <t>Sand Haftz</t>
  </si>
  <si>
    <t>Sahara of the Desert</t>
  </si>
  <si>
    <t>Reaver</t>
  </si>
  <si>
    <t>Ant Soldier Larva</t>
  </si>
  <si>
    <t>Ant Nest Foreman</t>
  </si>
  <si>
    <t>Ant Captain</t>
  </si>
  <si>
    <t>Ant Nest Royal Guard Captain</t>
  </si>
  <si>
    <t>Ant Soldier Royal Guard</t>
  </si>
  <si>
    <t>Spawning Ground Keeper</t>
  </si>
  <si>
    <t>Noble Ant Leader</t>
  </si>
  <si>
    <t>Plains of Dion</t>
  </si>
  <si>
    <t>Bulc</t>
  </si>
  <si>
    <t>Breka Orc Infiltrator</t>
  </si>
  <si>
    <t>Baroque</t>
  </si>
  <si>
    <t>Breka Orc Ranger</t>
  </si>
  <si>
    <t>Moke</t>
  </si>
  <si>
    <t>Breka Orc Trooper</t>
  </si>
  <si>
    <t>Thrush</t>
  </si>
  <si>
    <t>Leto Lizardman</t>
  </si>
  <si>
    <t>Krush</t>
  </si>
  <si>
    <t>Leto Lizardman Guard</t>
  </si>
  <si>
    <t>Varash</t>
  </si>
  <si>
    <t>Leto Lizardman Archer</t>
  </si>
  <si>
    <t>Screash</t>
  </si>
  <si>
    <t>Leto Lizardman Shaman</t>
  </si>
  <si>
    <t>Cruma Swamp</t>
  </si>
  <si>
    <t>Liam</t>
  </si>
  <si>
    <t>Skeleton Pursuer</t>
  </si>
  <si>
    <t>Ronde</t>
  </si>
  <si>
    <t>Skeleton Scout</t>
  </si>
  <si>
    <t>Morgan</t>
  </si>
  <si>
    <t>Swamp Killer</t>
  </si>
  <si>
    <t>360 / 360</t>
  </si>
  <si>
    <t>Zyrnna</t>
  </si>
  <si>
    <t>Marsh Stakato Slave</t>
  </si>
  <si>
    <t>Arcane</t>
  </si>
  <si>
    <t>Shadow Choir Prima</t>
  </si>
  <si>
    <t>Summit Attacker</t>
  </si>
  <si>
    <t>Black Leopard</t>
  </si>
  <si>
    <t>Tartan</t>
  </si>
  <si>
    <t>Tanor Sentinel</t>
  </si>
  <si>
    <t>Thaartan</t>
  </si>
  <si>
    <t>Kakoon's Elite Soldier</t>
  </si>
  <si>
    <t>Tutan</t>
  </si>
  <si>
    <t>Tanor Priest</t>
  </si>
  <si>
    <t>Ol B'Khan</t>
  </si>
  <si>
    <t>Ol Mahum Trooper</t>
  </si>
  <si>
    <t>Shrieking Hallows</t>
  </si>
  <si>
    <t>Screamer</t>
  </si>
  <si>
    <t>Tortured Mandragora</t>
  </si>
  <si>
    <t>Flora</t>
  </si>
  <si>
    <t>Dicor of Sorrow</t>
  </si>
  <si>
    <t>Jonadan</t>
  </si>
  <si>
    <t>Doom Servant</t>
  </si>
  <si>
    <t>Shrieking Treant</t>
  </si>
  <si>
    <t>Ominous Willow</t>
  </si>
  <si>
    <t>Cowboy</t>
  </si>
  <si>
    <t>Resurrected Specter</t>
  </si>
  <si>
    <t>Seamstress</t>
  </si>
  <si>
    <t>Relentless Specter</t>
  </si>
  <si>
    <t>Balthazar</t>
  </si>
  <si>
    <t>Nerkas Necromancer</t>
  </si>
  <si>
    <t>Mystique</t>
  </si>
  <si>
    <t>Excuro</t>
  </si>
  <si>
    <t>Stelos</t>
  </si>
  <si>
    <t>Porta</t>
  </si>
  <si>
    <t>Master Mordeo</t>
  </si>
  <si>
    <t>Mordeo's Guard</t>
  </si>
  <si>
    <t>700 / 700</t>
  </si>
  <si>
    <t>Serbo Prime</t>
  </si>
  <si>
    <t>Susceptor Prime</t>
  </si>
  <si>
    <t>620 / 620</t>
  </si>
  <si>
    <t>Greezo</t>
  </si>
  <si>
    <t>Validus Guard</t>
  </si>
  <si>
    <t>Julius</t>
  </si>
  <si>
    <t>Meforde</t>
  </si>
  <si>
    <t>Magnus</t>
  </si>
  <si>
    <t>Rorka</t>
  </si>
  <si>
    <t>Giran Dominion</t>
  </si>
  <si>
    <t>Ellen</t>
  </si>
  <si>
    <t>Medusa</t>
  </si>
  <si>
    <t>Vir</t>
  </si>
  <si>
    <t>Wyrm Warden</t>
  </si>
  <si>
    <t>Tess</t>
  </si>
  <si>
    <t>Langk Lizardman Recruit</t>
  </si>
  <si>
    <t>Rashkos</t>
  </si>
  <si>
    <t>Langk Lizardman Soldier</t>
  </si>
  <si>
    <t>Shakos</t>
  </si>
  <si>
    <t>Langk Lizardman Fighter</t>
  </si>
  <si>
    <t>Luce</t>
  </si>
  <si>
    <t>Langk Lizardman Ranger</t>
  </si>
  <si>
    <t>Thox</t>
  </si>
  <si>
    <t>Lank Lizardman Elder Shaman</t>
  </si>
  <si>
    <t>570 / 570</t>
  </si>
  <si>
    <t>Deathly Fog Shores</t>
  </si>
  <si>
    <t>Lulani</t>
  </si>
  <si>
    <t>Ol Mahum Bandits Commander</t>
  </si>
  <si>
    <t>Alfonso</t>
  </si>
  <si>
    <t>Shipwrecked Pirate Zombie</t>
  </si>
  <si>
    <t>Holst</t>
  </si>
  <si>
    <t>Dismal Shout</t>
  </si>
  <si>
    <t>Medes</t>
  </si>
  <si>
    <t>Degenerated Lesser Giant</t>
  </si>
  <si>
    <t>Luka</t>
  </si>
  <si>
    <t>Anguished Lesser Giant</t>
  </si>
  <si>
    <t>Hector</t>
  </si>
  <si>
    <t>Creation of the Lesser Giant</t>
  </si>
  <si>
    <t>Devil's Isle</t>
  </si>
  <si>
    <t>Rua</t>
  </si>
  <si>
    <t>Deadly Dark Succubus</t>
  </si>
  <si>
    <t>Bornesting</t>
  </si>
  <si>
    <t>Cave Scorpion</t>
  </si>
  <si>
    <t>Albert</t>
  </si>
  <si>
    <t>Zaken Pirates Boatswain</t>
  </si>
  <si>
    <t>Jeff</t>
  </si>
  <si>
    <t>Zaken Pirates Helmsman</t>
  </si>
  <si>
    <t>Haunted Necropolis</t>
  </si>
  <si>
    <t>Verock</t>
  </si>
  <si>
    <t>Ravine Brekka Shaman</t>
  </si>
  <si>
    <t>Jason</t>
  </si>
  <si>
    <t>Wandering Fettered Soul</t>
  </si>
  <si>
    <t>Wilhelm</t>
  </si>
  <si>
    <t>Ravine Windsus</t>
  </si>
  <si>
    <t>Gorokk</t>
  </si>
  <si>
    <t>Ravine Brekka Warchief</t>
  </si>
  <si>
    <t>Oomba</t>
  </si>
  <si>
    <t>Grandis Bonecrusher</t>
  </si>
  <si>
    <t>Agarez</t>
  </si>
  <si>
    <t>Dustwind Gargoyle</t>
  </si>
  <si>
    <t>Ravolas</t>
  </si>
  <si>
    <t>Death Headless Knight</t>
  </si>
  <si>
    <t>Mesheemp</t>
  </si>
  <si>
    <t>Tainted Walking Fungus</t>
  </si>
  <si>
    <t>Corepio</t>
  </si>
  <si>
    <t>Tainted Scorpion</t>
  </si>
  <si>
    <t>Preta</t>
  </si>
  <si>
    <t>Premo the Tainted</t>
  </si>
  <si>
    <t>Vulture</t>
  </si>
  <si>
    <t>Stakato Soldier</t>
  </si>
  <si>
    <t>Gargu</t>
  </si>
  <si>
    <t>Enhanced Gargoyle</t>
  </si>
  <si>
    <t>Morpheus</t>
  </si>
  <si>
    <t>Enhanced Perum</t>
  </si>
  <si>
    <t>Skullchaser</t>
  </si>
  <si>
    <t>Skeleton Trooper</t>
  </si>
  <si>
    <t>Creatus</t>
  </si>
  <si>
    <t>Dark General</t>
  </si>
  <si>
    <t>Sandstorm</t>
  </si>
  <si>
    <t>Cave Sahara</t>
  </si>
  <si>
    <t>A</t>
  </si>
  <si>
    <t>B</t>
  </si>
  <si>
    <t>C</t>
  </si>
  <si>
    <t>С</t>
  </si>
  <si>
    <t>cplvl2</t>
  </si>
  <si>
    <t>cplvl3</t>
  </si>
  <si>
    <t>cplvl4</t>
  </si>
  <si>
    <t>cplvl5</t>
  </si>
  <si>
    <t>cplvl6</t>
  </si>
  <si>
    <t>cplvl7</t>
  </si>
  <si>
    <t>cplvl8</t>
  </si>
  <si>
    <t>cplvl9</t>
  </si>
  <si>
    <t>amountlvl1</t>
  </si>
  <si>
    <t>amountlvl2</t>
  </si>
  <si>
    <t>amountlvl3</t>
  </si>
  <si>
    <t>amountlvl4</t>
  </si>
  <si>
    <t>amountlvl5</t>
  </si>
  <si>
    <t>amountlvl6</t>
  </si>
  <si>
    <t>amountlvl7</t>
  </si>
  <si>
    <t>amountlvl8</t>
  </si>
  <si>
    <t>amountlvl9</t>
  </si>
  <si>
    <t>core</t>
  </si>
  <si>
    <t>monster</t>
  </si>
  <si>
    <t>level</t>
  </si>
  <si>
    <t>stat</t>
  </si>
  <si>
    <t>maxstat</t>
  </si>
  <si>
    <t>cp</t>
  </si>
  <si>
    <t>grade</t>
  </si>
  <si>
    <t>dropamount</t>
  </si>
  <si>
    <t>farmtime</t>
  </si>
  <si>
    <t>close10lvltime</t>
  </si>
  <si>
    <t>close7lvltime</t>
  </si>
  <si>
    <t>close4lvl</t>
  </si>
  <si>
    <t>location</t>
  </si>
  <si>
    <t>Doom Skull</t>
  </si>
  <si>
    <t>Windawood Manor</t>
  </si>
  <si>
    <t>Summit of Dissonans</t>
  </si>
  <si>
    <t>ITC 1</t>
  </si>
  <si>
    <t>ITC 2</t>
  </si>
  <si>
    <t>ITC 3</t>
  </si>
  <si>
    <t>CTF 2</t>
  </si>
  <si>
    <t>CTF 3</t>
  </si>
  <si>
    <t>ER 1</t>
  </si>
  <si>
    <t>ER 2</t>
  </si>
  <si>
    <t>AN 1</t>
  </si>
  <si>
    <t>AN 2</t>
  </si>
  <si>
    <t>total</t>
  </si>
  <si>
    <t>zone</t>
  </si>
  <si>
    <t>id</t>
  </si>
  <si>
    <t>Gludio</t>
  </si>
  <si>
    <t>Dion</t>
  </si>
  <si>
    <t>Giran</t>
  </si>
  <si>
    <t>TI</t>
  </si>
  <si>
    <t>amountlvl0</t>
  </si>
  <si>
    <t>cplvl0</t>
  </si>
  <si>
    <t>sort</t>
  </si>
  <si>
    <t>Black Fang</t>
  </si>
  <si>
    <t>Urca</t>
  </si>
  <si>
    <t>Kobaka</t>
  </si>
  <si>
    <t>Silver Horn</t>
  </si>
  <si>
    <t xml:space="preserve">Queen Sylop </t>
  </si>
  <si>
    <t>cplvl1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</si>
</sst>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4"/>
      <color rgb="FFFFFFFF"/>
      <name val="Arial"/>
      <family val="2"/>
      <charset val="204"/>
    </font>
    <font>
      <b/>
      <sz val="15"/>
      <color rgb="FFFFFFFF"/>
      <name val="Arial"/>
      <family val="2"/>
      <charset val="204"/>
    </font>
    <font>
      <sz val="10"/>
      <color theme="1"/>
      <name val="Arial"/>
      <family val="2"/>
      <charset val="204"/>
    </font>
    <font>
      <b/>
      <sz val="9"/>
      <color rgb="FFFFFFFF"/>
      <name val="Arial"/>
      <family val="2"/>
      <charset val="204"/>
    </font>
    <font>
      <b/>
      <sz val="8"/>
      <color rgb="FFFFFFFF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3" fillId="0" borderId="4" xfId="0" applyNumberFormat="1" applyFont="1" applyBorder="1" applyAlignment="1">
      <alignment horizontal="right" wrapText="1"/>
    </xf>
    <xf numFmtId="49" fontId="5" fillId="2" borderId="4" xfId="0" applyNumberFormat="1" applyFont="1" applyFill="1" applyBorder="1" applyAlignment="1">
      <alignment horizontal="center" wrapText="1"/>
    </xf>
    <xf numFmtId="49" fontId="5" fillId="2" borderId="4" xfId="0" applyNumberFormat="1" applyFont="1" applyFill="1" applyBorder="1" applyAlignment="1">
      <alignment wrapText="1"/>
    </xf>
    <xf numFmtId="164" fontId="3" fillId="0" borderId="4" xfId="0" applyNumberFormat="1" applyFont="1" applyBorder="1" applyAlignment="1">
      <alignment horizontal="right" wrapText="1"/>
    </xf>
    <xf numFmtId="0" fontId="1" fillId="2" borderId="5" xfId="0" applyFont="1" applyFill="1" applyBorder="1" applyAlignment="1">
      <alignment horizontal="center" wrapText="1"/>
    </xf>
    <xf numFmtId="2" fontId="3" fillId="0" borderId="1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 wrapText="1"/>
    </xf>
    <xf numFmtId="49" fontId="3" fillId="0" borderId="4" xfId="0" applyNumberFormat="1" applyFont="1" applyBorder="1" applyAlignment="1">
      <alignment horizontal="right" wrapText="1"/>
    </xf>
  </cellXfs>
  <cellStyles count="1">
    <cellStyle name="Обычный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666666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666666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666666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666666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666666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666666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666666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666666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666666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666666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2" formatCode="0.0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164" formatCode="0.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164" formatCode="0.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164" formatCode="0.0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43434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rgb="FF666666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1:AL110" totalsRowShown="0" headerRowDxfId="41" dataDxfId="39" headerRowBorderDxfId="40" tableBorderDxfId="38" totalsRowBorderDxfId="37">
  <autoFilter ref="B1:AL110"/>
  <sortState ref="B2:AL110">
    <sortCondition ref="C1:C110"/>
  </sortState>
  <tableColumns count="37">
    <tableColumn id="30" name="id" dataDxfId="36"/>
    <tableColumn id="31" name="sort" dataDxfId="35"/>
    <tableColumn id="1" name="core" dataDxfId="34"/>
    <tableColumn id="48" name="location" dataDxfId="33"/>
    <tableColumn id="28" name="zone" dataDxfId="32"/>
    <tableColumn id="2" name="monster" dataDxfId="31"/>
    <tableColumn id="3" name="level" dataDxfId="30"/>
    <tableColumn id="4" name="stat" dataDxfId="29"/>
    <tableColumn id="5" name="maxstat" dataDxfId="28"/>
    <tableColumn id="6" name="cp" dataDxfId="27"/>
    <tableColumn id="29" name="grade" dataDxfId="26"/>
    <tableColumn id="43" name="dropamount" dataDxfId="25"/>
    <tableColumn id="44" name="farmtime" dataDxfId="24"/>
    <tableColumn id="45" name="close10lvltime" dataDxfId="23">
      <calculatedColumnFormula>(Таблица1[[#This Row],[total]]/Таблица1[[#This Row],[dropamount]])*Таблица1[[#This Row],[farmtime]]</calculatedColumnFormula>
    </tableColumn>
    <tableColumn id="46" name="close7lvltime" dataDxfId="22">
      <calculatedColumnFormula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calculatedColumnFormula>
    </tableColumn>
    <tableColumn id="47" name="close4lvl" dataDxfId="21">
      <calculatedColumnFormula>((Таблица1[[#This Row],[amountlvl0]]+Таблица1[[#This Row],[amountlvl1]]+Таблица1[[#This Row],[amountlvl2]]+Таблица1[[#This Row],[amountlvl3]])/Таблица1[[#This Row],[dropamount]])*Таблица1[[#This Row],[farmtime]]</calculatedColumnFormula>
    </tableColumn>
    <tableColumn id="18" name="cplvl0" dataDxfId="20">
      <calculatedColumnFormula>Таблица1[[#This Row],[cp]]/10/Таблица1[[#This Row],[amountlvl0]]</calculatedColumnFormula>
    </tableColumn>
    <tableColumn id="19" name="cplvl1" dataDxfId="19">
      <calculatedColumnFormula>Таблица1[[#This Row],[cp]]/10/Таблица1[[#This Row],[amountlvl1]]</calculatedColumnFormula>
    </tableColumn>
    <tableColumn id="20" name="cplvl2" dataDxfId="18">
      <calculatedColumnFormula>Таблица1[[#This Row],[cp]]/10/Таблица1[[#This Row],[amountlvl2]]</calculatedColumnFormula>
    </tableColumn>
    <tableColumn id="21" name="cplvl3" dataDxfId="17">
      <calculatedColumnFormula>Таблица1[[#This Row],[cp]]/10/Таблица1[[#This Row],[amountlvl3]]</calculatedColumnFormula>
    </tableColumn>
    <tableColumn id="22" name="cplvl4" dataDxfId="16">
      <calculatedColumnFormula>Таблица1[[#This Row],[cp]]/10/Таблица1[[#This Row],[amountlvl4]]</calculatedColumnFormula>
    </tableColumn>
    <tableColumn id="23" name="cplvl5" dataDxfId="15"/>
    <tableColumn id="24" name="cplvl6" dataDxfId="14">
      <calculatedColumnFormula>Таблица1[[#This Row],[cp]]/10/Таблица1[[#This Row],[amountlvl6]]</calculatedColumnFormula>
    </tableColumn>
    <tableColumn id="25" name="cplvl7" dataDxfId="13">
      <calculatedColumnFormula>Таблица1[[#This Row],[cp]]/10/Таблица1[[#This Row],[amountlvl7]]</calculatedColumnFormula>
    </tableColumn>
    <tableColumn id="26" name="cplvl8" dataDxfId="12">
      <calculatedColumnFormula>Таблица1[[#This Row],[cp]]/10/Таблица1[[#This Row],[amountlvl8]]</calculatedColumnFormula>
    </tableColumn>
    <tableColumn id="27" name="cplvl9" dataDxfId="11">
      <calculatedColumnFormula>Таблица1[[#This Row],[cp]]/10/Таблица1[[#This Row],[amountlvl9]]</calculatedColumnFormula>
    </tableColumn>
    <tableColumn id="7" name="amountlvl0" dataDxfId="10"/>
    <tableColumn id="8" name="amountlvl1" dataDxfId="9"/>
    <tableColumn id="9" name="amountlvl2" dataDxfId="8"/>
    <tableColumn id="10" name="amountlvl3" dataDxfId="7"/>
    <tableColumn id="11" name="amountlvl4" dataDxfId="6"/>
    <tableColumn id="12" name="amountlvl5" dataDxfId="5"/>
    <tableColumn id="13" name="amountlvl6" dataDxfId="4"/>
    <tableColumn id="14" name="amountlvl7" dataDxfId="3"/>
    <tableColumn id="15" name="amountlvl8" dataDxfId="2"/>
    <tableColumn id="16" name="amountlvl9" dataDxfId="1"/>
    <tableColumn id="17" name="tot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110"/>
  <sheetViews>
    <sheetView tabSelected="1" topLeftCell="O1" zoomScale="115" zoomScaleNormal="115" workbookViewId="0">
      <selection activeCell="W3" sqref="W3"/>
    </sheetView>
  </sheetViews>
  <sheetFormatPr defaultRowHeight="15" x14ac:dyDescent="0.25"/>
  <cols>
    <col min="1" max="1" width="6.7109375" customWidth="1"/>
    <col min="2" max="3" width="16" customWidth="1"/>
    <col min="4" max="4" width="19.7109375" customWidth="1"/>
    <col min="5" max="5" width="22.28515625" customWidth="1"/>
    <col min="6" max="6" width="10.28515625" customWidth="1"/>
    <col min="7" max="7" width="15.85546875" customWidth="1"/>
    <col min="8" max="8" width="16.140625" customWidth="1"/>
    <col min="9" max="9" width="22.5703125" customWidth="1"/>
    <col min="10" max="10" width="6.5703125" customWidth="1"/>
    <col min="11" max="11" width="5.140625" customWidth="1"/>
    <col min="12" max="15" width="11.5703125" customWidth="1"/>
    <col min="22" max="23" width="11.5703125" bestFit="1" customWidth="1"/>
    <col min="36" max="36" width="10" customWidth="1"/>
  </cols>
  <sheetData>
    <row r="1" spans="2:38" ht="55.5" thickBot="1" x14ac:dyDescent="0.35">
      <c r="B1" s="1" t="s">
        <v>294</v>
      </c>
      <c r="C1" s="1" t="s">
        <v>301</v>
      </c>
      <c r="D1" s="1" t="s">
        <v>267</v>
      </c>
      <c r="E1" s="11" t="s">
        <v>279</v>
      </c>
      <c r="F1" s="11" t="s">
        <v>293</v>
      </c>
      <c r="G1" s="2" t="s">
        <v>268</v>
      </c>
      <c r="H1" s="2" t="s">
        <v>269</v>
      </c>
      <c r="I1" s="2" t="s">
        <v>270</v>
      </c>
      <c r="J1" s="2" t="s">
        <v>271</v>
      </c>
      <c r="K1" s="3" t="s">
        <v>272</v>
      </c>
      <c r="L1" s="6" t="s">
        <v>273</v>
      </c>
      <c r="M1" s="5" t="s">
        <v>274</v>
      </c>
      <c r="N1" s="9" t="s">
        <v>275</v>
      </c>
      <c r="O1" s="9" t="s">
        <v>276</v>
      </c>
      <c r="P1" s="9" t="s">
        <v>277</v>
      </c>
      <c r="Q1" s="9" t="s">
        <v>278</v>
      </c>
      <c r="R1" s="7" t="s">
        <v>300</v>
      </c>
      <c r="S1" s="14" t="s">
        <v>307</v>
      </c>
      <c r="T1" s="14" t="s">
        <v>250</v>
      </c>
      <c r="U1" s="7" t="s">
        <v>251</v>
      </c>
      <c r="V1" s="7" t="s">
        <v>252</v>
      </c>
      <c r="W1" s="7" t="s">
        <v>253</v>
      </c>
      <c r="X1" s="7" t="s">
        <v>254</v>
      </c>
      <c r="Y1" s="7" t="s">
        <v>255</v>
      </c>
      <c r="Z1" s="7" t="s">
        <v>256</v>
      </c>
      <c r="AA1" s="7" t="s">
        <v>257</v>
      </c>
      <c r="AB1" s="8" t="s">
        <v>299</v>
      </c>
      <c r="AC1" s="8" t="s">
        <v>258</v>
      </c>
      <c r="AD1" s="8" t="s">
        <v>259</v>
      </c>
      <c r="AE1" s="8" t="s">
        <v>260</v>
      </c>
      <c r="AF1" s="8" t="s">
        <v>261</v>
      </c>
      <c r="AG1" s="8" t="s">
        <v>262</v>
      </c>
      <c r="AH1" s="8" t="s">
        <v>263</v>
      </c>
      <c r="AI1" s="8" t="s">
        <v>264</v>
      </c>
      <c r="AJ1" s="8" t="s">
        <v>265</v>
      </c>
      <c r="AK1" s="8" t="s">
        <v>266</v>
      </c>
      <c r="AL1" s="4" t="s">
        <v>292</v>
      </c>
    </row>
    <row r="2" spans="2:38" ht="15.75" thickBot="1" x14ac:dyDescent="0.3">
      <c r="B2" s="7">
        <v>29</v>
      </c>
      <c r="C2" s="7">
        <v>1</v>
      </c>
      <c r="D2" s="7" t="s">
        <v>302</v>
      </c>
      <c r="E2" s="7" t="s">
        <v>0</v>
      </c>
      <c r="F2" s="7" t="s">
        <v>298</v>
      </c>
      <c r="G2" s="7" t="s">
        <v>1</v>
      </c>
      <c r="H2" s="7">
        <v>13</v>
      </c>
      <c r="I2" s="7" t="s">
        <v>2</v>
      </c>
      <c r="J2" s="7" t="s">
        <v>3</v>
      </c>
      <c r="K2" s="7">
        <v>250</v>
      </c>
      <c r="L2" s="7" t="s">
        <v>249</v>
      </c>
      <c r="M2" s="7">
        <v>42</v>
      </c>
      <c r="N2" s="7">
        <v>5</v>
      </c>
      <c r="O2" s="10">
        <f>(Таблица1[[#This Row],[total]]/Таблица1[[#This Row],[dropamount]])*Таблица1[[#This Row],[farmtime]]</f>
        <v>10</v>
      </c>
      <c r="P2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4.0476190476190474</v>
      </c>
      <c r="Q2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1.4285714285714284</v>
      </c>
      <c r="R2" s="12">
        <f>Таблица1[[#This Row],[cp]]/10/Таблица1[[#This Row],[amountlvl0]]</f>
        <v>12.5</v>
      </c>
      <c r="S2" s="12">
        <f>Таблица1[[#This Row],[cp]]/10/Таблица1[[#This Row],[amountlvl1]]</f>
        <v>12.5</v>
      </c>
      <c r="T2" s="12">
        <f>Таблица1[[#This Row],[cp]]/10/Таблица1[[#This Row],[amountlvl2]]</f>
        <v>6.25</v>
      </c>
      <c r="U2" s="12">
        <f>Таблица1[[#This Row],[cp]]/10/Таблица1[[#This Row],[amountlvl3]]</f>
        <v>6.25</v>
      </c>
      <c r="V2" s="12">
        <f>Таблица1[[#This Row],[cp]]/10/Таблица1[[#This Row],[amountlvl4]]</f>
        <v>4.166666666666667</v>
      </c>
      <c r="W2" s="12">
        <f>Таблица1[[#This Row],[cp]]/10/Таблица1[[#This Row],[amountlvl5]]</f>
        <v>4.166666666666667</v>
      </c>
      <c r="X2" s="12">
        <f>Таблица1[[#This Row],[cp]]/10/Таблица1[[#This Row],[amountlvl6]]</f>
        <v>2.5</v>
      </c>
      <c r="Y2" s="12">
        <f>Таблица1[[#This Row],[cp]]/10/Таблица1[[#This Row],[amountlvl7]]</f>
        <v>2.5</v>
      </c>
      <c r="Z2" s="12">
        <f>Таблица1[[#This Row],[cp]]/10/Таблица1[[#This Row],[amountlvl8]]</f>
        <v>1.25</v>
      </c>
      <c r="AA2" s="13">
        <f>Таблица1[[#This Row],[cp]]/10/Таблица1[[#This Row],[amountlvl9]]</f>
        <v>1.25</v>
      </c>
      <c r="AB2" s="7">
        <v>2</v>
      </c>
      <c r="AC2" s="7">
        <v>2</v>
      </c>
      <c r="AD2" s="7">
        <v>4</v>
      </c>
      <c r="AE2" s="7">
        <v>4</v>
      </c>
      <c r="AF2" s="7">
        <v>6</v>
      </c>
      <c r="AG2" s="7">
        <v>6</v>
      </c>
      <c r="AH2" s="7">
        <v>10</v>
      </c>
      <c r="AI2" s="7">
        <v>10</v>
      </c>
      <c r="AJ2" s="7">
        <v>20</v>
      </c>
      <c r="AK2" s="7">
        <v>20</v>
      </c>
      <c r="AL2" s="7">
        <v>84</v>
      </c>
    </row>
    <row r="3" spans="2:38" ht="27" thickBot="1" x14ac:dyDescent="0.3">
      <c r="B3" s="7">
        <v>31</v>
      </c>
      <c r="C3" s="7">
        <v>2</v>
      </c>
      <c r="D3" s="7" t="s">
        <v>303</v>
      </c>
      <c r="E3" s="7" t="s">
        <v>0</v>
      </c>
      <c r="F3" s="7" t="s">
        <v>298</v>
      </c>
      <c r="G3" s="7" t="s">
        <v>9</v>
      </c>
      <c r="H3" s="7">
        <v>13</v>
      </c>
      <c r="I3" s="7" t="s">
        <v>10</v>
      </c>
      <c r="J3" s="7">
        <v>100</v>
      </c>
      <c r="K3" s="7">
        <v>100</v>
      </c>
      <c r="L3" s="7" t="s">
        <v>248</v>
      </c>
      <c r="M3" s="7">
        <v>42</v>
      </c>
      <c r="N3" s="7">
        <v>5</v>
      </c>
      <c r="O3" s="10">
        <f>(Таблица1[[#This Row],[total]]/Таблица1[[#This Row],[dropamount]])*Таблица1[[#This Row],[farmtime]]</f>
        <v>10</v>
      </c>
      <c r="P3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4.0476190476190474</v>
      </c>
      <c r="Q3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1.4285714285714284</v>
      </c>
      <c r="R3" s="12">
        <f>Таблица1[[#This Row],[cp]]/10/Таблица1[[#This Row],[amountlvl0]]</f>
        <v>5</v>
      </c>
      <c r="S3" s="12">
        <f>Таблица1[[#This Row],[cp]]/10/Таблица1[[#This Row],[amountlvl1]]</f>
        <v>5</v>
      </c>
      <c r="T3" s="12">
        <f>Таблица1[[#This Row],[cp]]/10/Таблица1[[#This Row],[amountlvl2]]</f>
        <v>2.5</v>
      </c>
      <c r="U3" s="12">
        <f>Таблица1[[#This Row],[cp]]/10/Таблица1[[#This Row],[amountlvl3]]</f>
        <v>2.5</v>
      </c>
      <c r="V3" s="12">
        <f>Таблица1[[#This Row],[cp]]/10/Таблица1[[#This Row],[amountlvl4]]</f>
        <v>1.6666666666666667</v>
      </c>
      <c r="W3" s="12">
        <f>Таблица1[[#This Row],[cp]]/10/Таблица1[[#This Row],[amountlvl5]]</f>
        <v>1.6666666666666667</v>
      </c>
      <c r="X3" s="12">
        <f>Таблица1[[#This Row],[cp]]/10/Таблица1[[#This Row],[amountlvl6]]</f>
        <v>1</v>
      </c>
      <c r="Y3" s="12">
        <f>Таблица1[[#This Row],[cp]]/10/Таблица1[[#This Row],[amountlvl7]]</f>
        <v>1</v>
      </c>
      <c r="Z3" s="12">
        <f>Таблица1[[#This Row],[cp]]/10/Таблица1[[#This Row],[amountlvl8]]</f>
        <v>0.5</v>
      </c>
      <c r="AA3" s="13">
        <f>Таблица1[[#This Row],[cp]]/10/Таблица1[[#This Row],[amountlvl9]]</f>
        <v>0.5</v>
      </c>
      <c r="AB3" s="7">
        <v>2</v>
      </c>
      <c r="AC3" s="7">
        <v>2</v>
      </c>
      <c r="AD3" s="7">
        <v>4</v>
      </c>
      <c r="AE3" s="7">
        <v>4</v>
      </c>
      <c r="AF3" s="7">
        <v>6</v>
      </c>
      <c r="AG3" s="7">
        <v>6</v>
      </c>
      <c r="AH3" s="7">
        <v>10</v>
      </c>
      <c r="AI3" s="7">
        <v>10</v>
      </c>
      <c r="AJ3" s="7">
        <v>20</v>
      </c>
      <c r="AK3" s="7">
        <v>20</v>
      </c>
      <c r="AL3" s="7">
        <v>84</v>
      </c>
    </row>
    <row r="4" spans="2:38" ht="15.75" thickBot="1" x14ac:dyDescent="0.3">
      <c r="B4" s="7">
        <v>32</v>
      </c>
      <c r="C4" s="7">
        <v>3</v>
      </c>
      <c r="D4" s="7" t="s">
        <v>304</v>
      </c>
      <c r="E4" s="7" t="s">
        <v>0</v>
      </c>
      <c r="F4" s="7" t="s">
        <v>298</v>
      </c>
      <c r="G4" s="7" t="s">
        <v>11</v>
      </c>
      <c r="H4" s="7">
        <v>13</v>
      </c>
      <c r="I4" s="7" t="s">
        <v>12</v>
      </c>
      <c r="J4" s="7">
        <v>50</v>
      </c>
      <c r="K4" s="7">
        <v>100</v>
      </c>
      <c r="L4" s="7" t="s">
        <v>248</v>
      </c>
      <c r="M4" s="7">
        <v>42</v>
      </c>
      <c r="N4" s="7">
        <v>5</v>
      </c>
      <c r="O4" s="10">
        <f>(Таблица1[[#This Row],[total]]/Таблица1[[#This Row],[dropamount]])*Таблица1[[#This Row],[farmtime]]</f>
        <v>10</v>
      </c>
      <c r="P4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4.0476190476190474</v>
      </c>
      <c r="Q4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1.4285714285714284</v>
      </c>
      <c r="R4" s="12">
        <f>Таблица1[[#This Row],[cp]]/10/Таблица1[[#This Row],[amountlvl0]]</f>
        <v>5</v>
      </c>
      <c r="S4" s="12">
        <f>Таблица1[[#This Row],[cp]]/10/Таблица1[[#This Row],[amountlvl1]]</f>
        <v>5</v>
      </c>
      <c r="T4" s="12">
        <f>Таблица1[[#This Row],[cp]]/10/Таблица1[[#This Row],[amountlvl2]]</f>
        <v>2.5</v>
      </c>
      <c r="U4" s="12">
        <f>Таблица1[[#This Row],[cp]]/10/Таблица1[[#This Row],[amountlvl3]]</f>
        <v>2.5</v>
      </c>
      <c r="V4" s="12">
        <f>Таблица1[[#This Row],[cp]]/10/Таблица1[[#This Row],[amountlvl4]]</f>
        <v>1.6666666666666667</v>
      </c>
      <c r="W4" s="12">
        <f>Таблица1[[#This Row],[cp]]/10/Таблица1[[#This Row],[amountlvl5]]</f>
        <v>1.6666666666666667</v>
      </c>
      <c r="X4" s="12">
        <f>Таблица1[[#This Row],[cp]]/10/Таблица1[[#This Row],[amountlvl6]]</f>
        <v>1</v>
      </c>
      <c r="Y4" s="12">
        <f>Таблица1[[#This Row],[cp]]/10/Таблица1[[#This Row],[amountlvl7]]</f>
        <v>1</v>
      </c>
      <c r="Z4" s="12">
        <f>Таблица1[[#This Row],[cp]]/10/Таблица1[[#This Row],[amountlvl8]]</f>
        <v>0.5</v>
      </c>
      <c r="AA4" s="13">
        <f>Таблица1[[#This Row],[cp]]/10/Таблица1[[#This Row],[amountlvl9]]</f>
        <v>0.5</v>
      </c>
      <c r="AB4" s="7">
        <v>2</v>
      </c>
      <c r="AC4" s="7">
        <v>2</v>
      </c>
      <c r="AD4" s="7">
        <v>4</v>
      </c>
      <c r="AE4" s="7">
        <v>4</v>
      </c>
      <c r="AF4" s="7">
        <v>6</v>
      </c>
      <c r="AG4" s="7">
        <v>6</v>
      </c>
      <c r="AH4" s="7">
        <v>10</v>
      </c>
      <c r="AI4" s="7">
        <v>10</v>
      </c>
      <c r="AJ4" s="7">
        <v>20</v>
      </c>
      <c r="AK4" s="7">
        <v>20</v>
      </c>
      <c r="AL4" s="7">
        <v>84</v>
      </c>
    </row>
    <row r="5" spans="2:38" ht="15.75" thickBot="1" x14ac:dyDescent="0.3">
      <c r="B5" s="7">
        <v>28</v>
      </c>
      <c r="C5" s="7">
        <v>4</v>
      </c>
      <c r="D5" s="7" t="s">
        <v>305</v>
      </c>
      <c r="E5" s="7" t="s">
        <v>0</v>
      </c>
      <c r="F5" s="7" t="s">
        <v>298</v>
      </c>
      <c r="G5" s="7" t="s">
        <v>4</v>
      </c>
      <c r="H5" s="7">
        <v>13</v>
      </c>
      <c r="I5" s="7" t="s">
        <v>5</v>
      </c>
      <c r="J5" s="7" t="s">
        <v>6</v>
      </c>
      <c r="K5" s="7">
        <f>320*0.75</f>
        <v>240</v>
      </c>
      <c r="L5" s="7" t="s">
        <v>247</v>
      </c>
      <c r="M5" s="7">
        <v>32</v>
      </c>
      <c r="N5" s="7">
        <v>5</v>
      </c>
      <c r="O5" s="10">
        <f>(Таблица1[[#This Row],[total]]/Таблица1[[#This Row],[dropamount]])*Таблица1[[#This Row],[farmtime]]</f>
        <v>23.4375</v>
      </c>
      <c r="P5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9.375</v>
      </c>
      <c r="Q5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3.125</v>
      </c>
      <c r="R5" s="12">
        <f>Таблица1[[#This Row],[cp]]/10/Таблица1[[#This Row],[amountlvl0]]</f>
        <v>6</v>
      </c>
      <c r="S5" s="12">
        <f>Таблица1[[#This Row],[cp]]/10/Таблица1[[#This Row],[amountlvl1]]</f>
        <v>6</v>
      </c>
      <c r="T5" s="12">
        <f>Таблица1[[#This Row],[cp]]/10/Таблица1[[#This Row],[amountlvl2]]</f>
        <v>4</v>
      </c>
      <c r="U5" s="12">
        <f>Таблица1[[#This Row],[cp]]/10/Таблица1[[#This Row],[amountlvl3]]</f>
        <v>4</v>
      </c>
      <c r="V5" s="12">
        <f>Таблица1[[#This Row],[cp]]/10/Таблица1[[#This Row],[amountlvl4]]</f>
        <v>2.4</v>
      </c>
      <c r="W5" s="12">
        <f>Таблица1[[#This Row],[cp]]/10/Таблица1[[#This Row],[amountlvl5]]</f>
        <v>2.4</v>
      </c>
      <c r="X5" s="12">
        <f>Таблица1[[#This Row],[cp]]/10/Таблица1[[#This Row],[amountlvl6]]</f>
        <v>1.2</v>
      </c>
      <c r="Y5" s="12">
        <f>Таблица1[[#This Row],[cp]]/10/Таблица1[[#This Row],[amountlvl7]]</f>
        <v>1.2</v>
      </c>
      <c r="Z5" s="12">
        <f>Таблица1[[#This Row],[cp]]/10/Таблица1[[#This Row],[amountlvl8]]</f>
        <v>0.68571428571428572</v>
      </c>
      <c r="AA5" s="13">
        <f>Таблица1[[#This Row],[cp]]/10/Таблица1[[#This Row],[amountlvl9]]</f>
        <v>0.68571428571428572</v>
      </c>
      <c r="AB5" s="7">
        <v>4</v>
      </c>
      <c r="AC5" s="7">
        <v>4</v>
      </c>
      <c r="AD5" s="7">
        <v>6</v>
      </c>
      <c r="AE5" s="7">
        <v>6</v>
      </c>
      <c r="AF5" s="7">
        <v>10</v>
      </c>
      <c r="AG5" s="7">
        <v>10</v>
      </c>
      <c r="AH5" s="7">
        <v>20</v>
      </c>
      <c r="AI5" s="7">
        <v>20</v>
      </c>
      <c r="AJ5" s="7">
        <v>35</v>
      </c>
      <c r="AK5" s="7">
        <v>35</v>
      </c>
      <c r="AL5" s="7">
        <v>150</v>
      </c>
    </row>
    <row r="6" spans="2:38" ht="27" thickBot="1" x14ac:dyDescent="0.3">
      <c r="B6" s="7">
        <v>30</v>
      </c>
      <c r="C6" s="7">
        <v>4</v>
      </c>
      <c r="D6" s="7" t="s">
        <v>306</v>
      </c>
      <c r="E6" s="7" t="s">
        <v>0</v>
      </c>
      <c r="F6" s="7" t="s">
        <v>298</v>
      </c>
      <c r="G6" s="7" t="s">
        <v>7</v>
      </c>
      <c r="H6" s="7">
        <v>13</v>
      </c>
      <c r="I6" s="7" t="s">
        <v>8</v>
      </c>
      <c r="J6" s="7">
        <v>100</v>
      </c>
      <c r="K6" s="7">
        <v>150</v>
      </c>
      <c r="L6" s="7" t="s">
        <v>247</v>
      </c>
      <c r="M6" s="7">
        <v>33</v>
      </c>
      <c r="N6" s="7">
        <v>5</v>
      </c>
      <c r="O6" s="10">
        <f>(Таблица1[[#This Row],[total]]/Таблица1[[#This Row],[dropamount]])*Таблица1[[#This Row],[farmtime]]</f>
        <v>22.72727272727273</v>
      </c>
      <c r="P6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9.0909090909090899</v>
      </c>
      <c r="Q6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3.0303030303030303</v>
      </c>
      <c r="R6" s="12">
        <f>Таблица1[[#This Row],[cp]]/10/Таблица1[[#This Row],[amountlvl0]]</f>
        <v>3.75</v>
      </c>
      <c r="S6" s="12">
        <f>Таблица1[[#This Row],[cp]]/10/Таблица1[[#This Row],[amountlvl1]]</f>
        <v>3.75</v>
      </c>
      <c r="T6" s="12">
        <f>Таблица1[[#This Row],[cp]]/10/Таблица1[[#This Row],[amountlvl2]]</f>
        <v>2.5</v>
      </c>
      <c r="U6" s="12">
        <f>Таблица1[[#This Row],[cp]]/10/Таблица1[[#This Row],[amountlvl3]]</f>
        <v>2.5</v>
      </c>
      <c r="V6" s="12">
        <f>Таблица1[[#This Row],[cp]]/10/Таблица1[[#This Row],[amountlvl4]]</f>
        <v>1.5</v>
      </c>
      <c r="W6" s="12">
        <f>Таблица1[[#This Row],[cp]]/10/Таблица1[[#This Row],[amountlvl5]]</f>
        <v>1.5</v>
      </c>
      <c r="X6" s="12">
        <f>Таблица1[[#This Row],[cp]]/10/Таблица1[[#This Row],[amountlvl6]]</f>
        <v>0.75</v>
      </c>
      <c r="Y6" s="12">
        <f>Таблица1[[#This Row],[cp]]/10/Таблица1[[#This Row],[amountlvl7]]</f>
        <v>0.75</v>
      </c>
      <c r="Z6" s="12">
        <f>Таблица1[[#This Row],[cp]]/10/Таблица1[[#This Row],[amountlvl8]]</f>
        <v>0.42857142857142855</v>
      </c>
      <c r="AA6" s="13">
        <f>Таблица1[[#This Row],[cp]]/10/Таблица1[[#This Row],[amountlvl9]]</f>
        <v>0.42857142857142855</v>
      </c>
      <c r="AB6" s="7">
        <v>4</v>
      </c>
      <c r="AC6" s="7">
        <v>4</v>
      </c>
      <c r="AD6" s="7">
        <v>6</v>
      </c>
      <c r="AE6" s="7">
        <v>6</v>
      </c>
      <c r="AF6" s="7">
        <v>10</v>
      </c>
      <c r="AG6" s="7">
        <v>10</v>
      </c>
      <c r="AH6" s="7">
        <v>20</v>
      </c>
      <c r="AI6" s="7">
        <v>20</v>
      </c>
      <c r="AJ6" s="7">
        <v>35</v>
      </c>
      <c r="AK6" s="7">
        <v>35</v>
      </c>
      <c r="AL6" s="7">
        <v>150</v>
      </c>
    </row>
    <row r="7" spans="2:38" ht="15.75" thickBot="1" x14ac:dyDescent="0.3">
      <c r="B7" s="7">
        <v>100</v>
      </c>
      <c r="C7" s="7">
        <v>5</v>
      </c>
      <c r="D7" s="7" t="s">
        <v>14</v>
      </c>
      <c r="E7" s="7" t="s">
        <v>13</v>
      </c>
      <c r="F7" s="7" t="s">
        <v>298</v>
      </c>
      <c r="G7" s="7" t="s">
        <v>15</v>
      </c>
      <c r="H7" s="7">
        <v>20</v>
      </c>
      <c r="I7" s="7" t="s">
        <v>16</v>
      </c>
      <c r="J7" s="7">
        <v>60</v>
      </c>
      <c r="K7" s="7">
        <v>120</v>
      </c>
      <c r="L7" s="7" t="s">
        <v>248</v>
      </c>
      <c r="M7" s="7">
        <v>42</v>
      </c>
      <c r="N7" s="7">
        <v>5</v>
      </c>
      <c r="O7" s="10">
        <f>(Таблица1[[#This Row],[total]]/Таблица1[[#This Row],[dropamount]])*Таблица1[[#This Row],[farmtime]]</f>
        <v>15.714285714285714</v>
      </c>
      <c r="P7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5.5952380952380949</v>
      </c>
      <c r="Q7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1.9047619047619047</v>
      </c>
      <c r="R7" s="12">
        <f>Таблица1[[#This Row],[cp]]/10/Таблица1[[#This Row],[amountlvl0]]</f>
        <v>4</v>
      </c>
      <c r="S7" s="12">
        <f>Таблица1[[#This Row],[cp]]/10/Таблица1[[#This Row],[amountlvl1]]</f>
        <v>4</v>
      </c>
      <c r="T7" s="12">
        <f>Таблица1[[#This Row],[cp]]/10/Таблица1[[#This Row],[amountlvl2]]</f>
        <v>2.4</v>
      </c>
      <c r="U7" s="12">
        <f>Таблица1[[#This Row],[cp]]/10/Таблица1[[#This Row],[amountlvl3]]</f>
        <v>2.4</v>
      </c>
      <c r="V7" s="12">
        <f>Таблица1[[#This Row],[cp]]/10/Таблица1[[#This Row],[amountlvl4]]</f>
        <v>1.5</v>
      </c>
      <c r="W7" s="12">
        <f>Таблица1[[#This Row],[cp]]/10/Таблица1[[#This Row],[amountlvl5]]</f>
        <v>1.5</v>
      </c>
      <c r="X7" s="12">
        <f>Таблица1[[#This Row],[cp]]/10/Таблица1[[#This Row],[amountlvl6]]</f>
        <v>0.8</v>
      </c>
      <c r="Y7" s="12">
        <f>Таблица1[[#This Row],[cp]]/10/Таблица1[[#This Row],[amountlvl7]]</f>
        <v>0.8</v>
      </c>
      <c r="Z7" s="12">
        <f>Таблица1[[#This Row],[cp]]/10/Таблица1[[#This Row],[amountlvl8]]</f>
        <v>0.34285714285714286</v>
      </c>
      <c r="AA7" s="13">
        <f>Таблица1[[#This Row],[cp]]/10/Таблица1[[#This Row],[amountlvl9]]</f>
        <v>0.34285714285714286</v>
      </c>
      <c r="AB7" s="7">
        <v>3</v>
      </c>
      <c r="AC7" s="7">
        <v>3</v>
      </c>
      <c r="AD7" s="7">
        <v>5</v>
      </c>
      <c r="AE7" s="7">
        <v>5</v>
      </c>
      <c r="AF7" s="7">
        <v>8</v>
      </c>
      <c r="AG7" s="7">
        <v>8</v>
      </c>
      <c r="AH7" s="7">
        <v>15</v>
      </c>
      <c r="AI7" s="7">
        <v>15</v>
      </c>
      <c r="AJ7" s="7">
        <v>35</v>
      </c>
      <c r="AK7" s="7">
        <v>35</v>
      </c>
      <c r="AL7" s="7">
        <v>132</v>
      </c>
    </row>
    <row r="8" spans="2:38" ht="27" thickBot="1" x14ac:dyDescent="0.3">
      <c r="B8" s="7">
        <v>102</v>
      </c>
      <c r="C8" s="7">
        <v>6</v>
      </c>
      <c r="D8" s="7" t="s">
        <v>17</v>
      </c>
      <c r="E8" s="7" t="s">
        <v>13</v>
      </c>
      <c r="F8" s="7" t="s">
        <v>298</v>
      </c>
      <c r="G8" s="7" t="s">
        <v>18</v>
      </c>
      <c r="H8" s="7">
        <v>18</v>
      </c>
      <c r="I8" s="7" t="s">
        <v>19</v>
      </c>
      <c r="J8" s="7">
        <v>40</v>
      </c>
      <c r="K8" s="7">
        <v>60</v>
      </c>
      <c r="L8" s="7" t="s">
        <v>248</v>
      </c>
      <c r="M8" s="7">
        <v>42</v>
      </c>
      <c r="N8" s="7">
        <v>5</v>
      </c>
      <c r="O8" s="10">
        <f>(Таблица1[[#This Row],[total]]/Таблица1[[#This Row],[dropamount]])*Таблица1[[#This Row],[farmtime]]</f>
        <v>15.714285714285714</v>
      </c>
      <c r="P8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5.5952380952380949</v>
      </c>
      <c r="Q8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1.9047619047619047</v>
      </c>
      <c r="R8" s="12">
        <f>Таблица1[[#This Row],[cp]]/10/Таблица1[[#This Row],[amountlvl0]]</f>
        <v>2</v>
      </c>
      <c r="S8" s="12">
        <f>Таблица1[[#This Row],[cp]]/10/Таблица1[[#This Row],[amountlvl1]]</f>
        <v>2</v>
      </c>
      <c r="T8" s="12">
        <f>Таблица1[[#This Row],[cp]]/10/Таблица1[[#This Row],[amountlvl2]]</f>
        <v>1.2</v>
      </c>
      <c r="U8" s="12">
        <f>Таблица1[[#This Row],[cp]]/10/Таблица1[[#This Row],[amountlvl3]]</f>
        <v>1.2</v>
      </c>
      <c r="V8" s="12">
        <f>Таблица1[[#This Row],[cp]]/10/Таблица1[[#This Row],[amountlvl4]]</f>
        <v>0.75</v>
      </c>
      <c r="W8" s="12">
        <f>Таблица1[[#This Row],[cp]]/10/Таблица1[[#This Row],[amountlvl5]]</f>
        <v>0.75</v>
      </c>
      <c r="X8" s="12">
        <f>Таблица1[[#This Row],[cp]]/10/Таблица1[[#This Row],[amountlvl6]]</f>
        <v>0.4</v>
      </c>
      <c r="Y8" s="12">
        <f>Таблица1[[#This Row],[cp]]/10/Таблица1[[#This Row],[amountlvl7]]</f>
        <v>0.4</v>
      </c>
      <c r="Z8" s="12">
        <f>Таблица1[[#This Row],[cp]]/10/Таблица1[[#This Row],[amountlvl8]]</f>
        <v>0.17142857142857143</v>
      </c>
      <c r="AA8" s="13">
        <f>Таблица1[[#This Row],[cp]]/10/Таблица1[[#This Row],[amountlvl9]]</f>
        <v>0.17142857142857143</v>
      </c>
      <c r="AB8" s="7">
        <v>3</v>
      </c>
      <c r="AC8" s="7">
        <v>3</v>
      </c>
      <c r="AD8" s="7">
        <v>5</v>
      </c>
      <c r="AE8" s="7">
        <v>5</v>
      </c>
      <c r="AF8" s="7">
        <v>8</v>
      </c>
      <c r="AG8" s="7">
        <v>8</v>
      </c>
      <c r="AH8" s="7">
        <v>15</v>
      </c>
      <c r="AI8" s="7">
        <v>15</v>
      </c>
      <c r="AJ8" s="7">
        <v>35</v>
      </c>
      <c r="AK8" s="7">
        <v>35</v>
      </c>
      <c r="AL8" s="7">
        <v>132</v>
      </c>
    </row>
    <row r="9" spans="2:38" ht="15.75" thickBot="1" x14ac:dyDescent="0.3">
      <c r="B9" s="7">
        <v>101</v>
      </c>
      <c r="C9" s="7">
        <v>7</v>
      </c>
      <c r="D9" s="7" t="s">
        <v>20</v>
      </c>
      <c r="E9" s="7" t="s">
        <v>13</v>
      </c>
      <c r="F9" s="7" t="s">
        <v>298</v>
      </c>
      <c r="G9" s="7" t="s">
        <v>21</v>
      </c>
      <c r="H9" s="7">
        <v>20</v>
      </c>
      <c r="I9" s="7" t="s">
        <v>22</v>
      </c>
      <c r="J9" s="7">
        <v>40</v>
      </c>
      <c r="K9" s="7">
        <v>60</v>
      </c>
      <c r="L9" s="7" t="s">
        <v>248</v>
      </c>
      <c r="M9" s="7">
        <v>42</v>
      </c>
      <c r="N9" s="7">
        <v>5</v>
      </c>
      <c r="O9" s="10">
        <f>(Таблица1[[#This Row],[total]]/Таблица1[[#This Row],[dropamount]])*Таблица1[[#This Row],[farmtime]]</f>
        <v>15.714285714285714</v>
      </c>
      <c r="P9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5.5952380952380949</v>
      </c>
      <c r="Q9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1.9047619047619047</v>
      </c>
      <c r="R9" s="12">
        <f>Таблица1[[#This Row],[cp]]/10/Таблица1[[#This Row],[amountlvl0]]</f>
        <v>2</v>
      </c>
      <c r="S9" s="12">
        <f>Таблица1[[#This Row],[cp]]/10/Таблица1[[#This Row],[amountlvl1]]</f>
        <v>2</v>
      </c>
      <c r="T9" s="12">
        <f>Таблица1[[#This Row],[cp]]/10/Таблица1[[#This Row],[amountlvl2]]</f>
        <v>1.2</v>
      </c>
      <c r="U9" s="12">
        <f>Таблица1[[#This Row],[cp]]/10/Таблица1[[#This Row],[amountlvl3]]</f>
        <v>1.2</v>
      </c>
      <c r="V9" s="12">
        <f>Таблица1[[#This Row],[cp]]/10/Таблица1[[#This Row],[amountlvl4]]</f>
        <v>0.75</v>
      </c>
      <c r="W9" s="12">
        <f>Таблица1[[#This Row],[cp]]/10/Таблица1[[#This Row],[amountlvl5]]</f>
        <v>0.75</v>
      </c>
      <c r="X9" s="12">
        <f>Таблица1[[#This Row],[cp]]/10/Таблица1[[#This Row],[amountlvl6]]</f>
        <v>0.4</v>
      </c>
      <c r="Y9" s="12">
        <f>Таблица1[[#This Row],[cp]]/10/Таблица1[[#This Row],[amountlvl7]]</f>
        <v>0.4</v>
      </c>
      <c r="Z9" s="12">
        <f>Таблица1[[#This Row],[cp]]/10/Таблица1[[#This Row],[amountlvl8]]</f>
        <v>0.17142857142857143</v>
      </c>
      <c r="AA9" s="13">
        <f>Таблица1[[#This Row],[cp]]/10/Таблица1[[#This Row],[amountlvl9]]</f>
        <v>0.17142857142857143</v>
      </c>
      <c r="AB9" s="7">
        <v>3</v>
      </c>
      <c r="AC9" s="7">
        <v>3</v>
      </c>
      <c r="AD9" s="7">
        <v>5</v>
      </c>
      <c r="AE9" s="7">
        <v>5</v>
      </c>
      <c r="AF9" s="7">
        <v>8</v>
      </c>
      <c r="AG9" s="7">
        <v>8</v>
      </c>
      <c r="AH9" s="7">
        <v>15</v>
      </c>
      <c r="AI9" s="7">
        <v>15</v>
      </c>
      <c r="AJ9" s="7">
        <v>35</v>
      </c>
      <c r="AK9" s="7">
        <v>35</v>
      </c>
      <c r="AL9" s="7">
        <v>132</v>
      </c>
    </row>
    <row r="10" spans="2:38" ht="27" thickBot="1" x14ac:dyDescent="0.3">
      <c r="B10" s="7">
        <v>103</v>
      </c>
      <c r="C10" s="7">
        <v>8</v>
      </c>
      <c r="D10" s="7" t="s">
        <v>23</v>
      </c>
      <c r="E10" s="7" t="s">
        <v>13</v>
      </c>
      <c r="F10" s="7" t="s">
        <v>298</v>
      </c>
      <c r="G10" s="7" t="s">
        <v>24</v>
      </c>
      <c r="H10" s="7">
        <v>20</v>
      </c>
      <c r="I10" s="7" t="s">
        <v>25</v>
      </c>
      <c r="J10" s="7">
        <v>60</v>
      </c>
      <c r="K10" s="7">
        <v>60</v>
      </c>
      <c r="L10" s="7" t="s">
        <v>247</v>
      </c>
      <c r="M10" s="7">
        <v>32</v>
      </c>
      <c r="N10" s="7">
        <v>5</v>
      </c>
      <c r="O10" s="10">
        <f>(Таблица1[[#This Row],[total]]/Таблица1[[#This Row],[dropamount]])*Таблица1[[#This Row],[farmtime]]</f>
        <v>23.4375</v>
      </c>
      <c r="P10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9.375</v>
      </c>
      <c r="Q10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3.125</v>
      </c>
      <c r="R10" s="12">
        <f>Таблица1[[#This Row],[cp]]/10/Таблица1[[#This Row],[amountlvl0]]</f>
        <v>1.5</v>
      </c>
      <c r="S10" s="12">
        <f>Таблица1[[#This Row],[cp]]/10/Таблица1[[#This Row],[amountlvl1]]</f>
        <v>1.5</v>
      </c>
      <c r="T10" s="12">
        <f>Таблица1[[#This Row],[cp]]/10/Таблица1[[#This Row],[amountlvl2]]</f>
        <v>1</v>
      </c>
      <c r="U10" s="12">
        <f>Таблица1[[#This Row],[cp]]/10/Таблица1[[#This Row],[amountlvl3]]</f>
        <v>1</v>
      </c>
      <c r="V10" s="12">
        <f>Таблица1[[#This Row],[cp]]/10/Таблица1[[#This Row],[amountlvl4]]</f>
        <v>0.6</v>
      </c>
      <c r="W10" s="12">
        <f>Таблица1[[#This Row],[cp]]/10/Таблица1[[#This Row],[amountlvl5]]</f>
        <v>0.6</v>
      </c>
      <c r="X10" s="12">
        <f>Таблица1[[#This Row],[cp]]/10/Таблица1[[#This Row],[amountlvl6]]</f>
        <v>0.3</v>
      </c>
      <c r="Y10" s="12">
        <f>Таблица1[[#This Row],[cp]]/10/Таблица1[[#This Row],[amountlvl7]]</f>
        <v>0.3</v>
      </c>
      <c r="Z10" s="12">
        <f>Таблица1[[#This Row],[cp]]/10/Таблица1[[#This Row],[amountlvl8]]</f>
        <v>0.17142857142857143</v>
      </c>
      <c r="AA10" s="13">
        <f>Таблица1[[#This Row],[cp]]/10/Таблица1[[#This Row],[amountlvl9]]</f>
        <v>0.17142857142857143</v>
      </c>
      <c r="AB10" s="7">
        <v>4</v>
      </c>
      <c r="AC10" s="7">
        <v>4</v>
      </c>
      <c r="AD10" s="7">
        <v>6</v>
      </c>
      <c r="AE10" s="7">
        <v>6</v>
      </c>
      <c r="AF10" s="7">
        <v>10</v>
      </c>
      <c r="AG10" s="7">
        <v>10</v>
      </c>
      <c r="AH10" s="7">
        <v>20</v>
      </c>
      <c r="AI10" s="7">
        <v>20</v>
      </c>
      <c r="AJ10" s="7">
        <v>35</v>
      </c>
      <c r="AK10" s="7">
        <v>35</v>
      </c>
      <c r="AL10" s="7">
        <v>150</v>
      </c>
    </row>
    <row r="11" spans="2:38" ht="27" thickBot="1" x14ac:dyDescent="0.3">
      <c r="B11" s="7">
        <v>33</v>
      </c>
      <c r="C11" s="7">
        <v>9</v>
      </c>
      <c r="D11" s="7" t="s">
        <v>27</v>
      </c>
      <c r="E11" s="7" t="s">
        <v>288</v>
      </c>
      <c r="F11" s="7" t="s">
        <v>298</v>
      </c>
      <c r="G11" s="7" t="s">
        <v>28</v>
      </c>
      <c r="H11" s="7">
        <v>20</v>
      </c>
      <c r="I11" s="7" t="s">
        <v>2</v>
      </c>
      <c r="J11" s="7" t="s">
        <v>29</v>
      </c>
      <c r="K11" s="7">
        <v>600</v>
      </c>
      <c r="L11" s="7" t="s">
        <v>246</v>
      </c>
      <c r="M11" s="7">
        <v>24</v>
      </c>
      <c r="N11" s="7">
        <v>5</v>
      </c>
      <c r="O11" s="10">
        <f>(Таблица1[[#This Row],[total]]/Таблица1[[#This Row],[dropamount]])*Таблица1[[#This Row],[farmtime]]</f>
        <v>49.166666666666671</v>
      </c>
      <c r="P11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17.916666666666668</v>
      </c>
      <c r="Q11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5.4166666666666661</v>
      </c>
      <c r="R11" s="12">
        <f>Таблица1[[#This Row],[cp]]/10/Таблица1[[#This Row],[amountlvl0]]</f>
        <v>12</v>
      </c>
      <c r="S11" s="12">
        <f>Таблица1[[#This Row],[cp]]/10/Таблица1[[#This Row],[amountlvl1]]</f>
        <v>12</v>
      </c>
      <c r="T11" s="12">
        <f>Таблица1[[#This Row],[cp]]/10/Таблица1[[#This Row],[amountlvl2]]</f>
        <v>7.5</v>
      </c>
      <c r="U11" s="12">
        <f>Таблица1[[#This Row],[cp]]/10/Таблица1[[#This Row],[amountlvl3]]</f>
        <v>7.5</v>
      </c>
      <c r="V11" s="12">
        <f>Таблица1[[#This Row],[cp]]/10/Таблица1[[#This Row],[amountlvl4]]</f>
        <v>4</v>
      </c>
      <c r="W11" s="12">
        <f>Таблица1[[#This Row],[cp]]/10/Таблица1[[#This Row],[amountlvl5]]</f>
        <v>4</v>
      </c>
      <c r="X11" s="12">
        <f>Таблица1[[#This Row],[cp]]/10/Таблица1[[#This Row],[amountlvl6]]</f>
        <v>2</v>
      </c>
      <c r="Y11" s="12">
        <f>Таблица1[[#This Row],[cp]]/10/Таблица1[[#This Row],[amountlvl7]]</f>
        <v>2</v>
      </c>
      <c r="Z11" s="12">
        <f>Таблица1[[#This Row],[cp]]/10/Таблица1[[#This Row],[amountlvl8]]</f>
        <v>1</v>
      </c>
      <c r="AA11" s="13">
        <f>Таблица1[[#This Row],[cp]]/10/Таблица1[[#This Row],[amountlvl9]]</f>
        <v>1</v>
      </c>
      <c r="AB11" s="7">
        <v>5</v>
      </c>
      <c r="AC11" s="7">
        <v>5</v>
      </c>
      <c r="AD11" s="7">
        <v>8</v>
      </c>
      <c r="AE11" s="7">
        <v>8</v>
      </c>
      <c r="AF11" s="7">
        <v>15</v>
      </c>
      <c r="AG11" s="7">
        <v>15</v>
      </c>
      <c r="AH11" s="7">
        <v>30</v>
      </c>
      <c r="AI11" s="7">
        <v>30</v>
      </c>
      <c r="AJ11" s="7">
        <v>60</v>
      </c>
      <c r="AK11" s="7">
        <v>60</v>
      </c>
      <c r="AL11" s="7">
        <v>236</v>
      </c>
    </row>
    <row r="12" spans="2:38" ht="27" thickBot="1" x14ac:dyDescent="0.3">
      <c r="B12" s="7">
        <v>34</v>
      </c>
      <c r="C12" s="7">
        <v>10</v>
      </c>
      <c r="D12" s="7" t="s">
        <v>30</v>
      </c>
      <c r="E12" s="7" t="s">
        <v>288</v>
      </c>
      <c r="F12" s="7" t="s">
        <v>298</v>
      </c>
      <c r="G12" s="7" t="s">
        <v>31</v>
      </c>
      <c r="H12" s="7">
        <v>20</v>
      </c>
      <c r="I12" s="7" t="s">
        <v>5</v>
      </c>
      <c r="J12" s="7" t="s">
        <v>32</v>
      </c>
      <c r="K12" s="7">
        <f>560*0.75</f>
        <v>420</v>
      </c>
      <c r="L12" s="7" t="s">
        <v>246</v>
      </c>
      <c r="M12" s="7">
        <v>24</v>
      </c>
      <c r="N12" s="7">
        <v>5</v>
      </c>
      <c r="O12" s="10">
        <f>(Таблица1[[#This Row],[total]]/Таблица1[[#This Row],[dropamount]])*Таблица1[[#This Row],[farmtime]]</f>
        <v>49.166666666666671</v>
      </c>
      <c r="P12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17.916666666666668</v>
      </c>
      <c r="Q12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5.4166666666666661</v>
      </c>
      <c r="R12" s="12">
        <f>Таблица1[[#This Row],[cp]]/10/Таблица1[[#This Row],[amountlvl0]]</f>
        <v>8.4</v>
      </c>
      <c r="S12" s="12">
        <f>Таблица1[[#This Row],[cp]]/10/Таблица1[[#This Row],[amountlvl1]]</f>
        <v>8.4</v>
      </c>
      <c r="T12" s="12">
        <f>Таблица1[[#This Row],[cp]]/10/Таблица1[[#This Row],[amountlvl2]]</f>
        <v>5.25</v>
      </c>
      <c r="U12" s="12">
        <f>Таблица1[[#This Row],[cp]]/10/Таблица1[[#This Row],[amountlvl3]]</f>
        <v>5.25</v>
      </c>
      <c r="V12" s="12">
        <f>Таблица1[[#This Row],[cp]]/10/Таблица1[[#This Row],[amountlvl4]]</f>
        <v>2.8</v>
      </c>
      <c r="W12" s="12">
        <f>Таблица1[[#This Row],[cp]]/10/Таблица1[[#This Row],[amountlvl5]]</f>
        <v>2.8</v>
      </c>
      <c r="X12" s="12">
        <f>Таблица1[[#This Row],[cp]]/10/Таблица1[[#This Row],[amountlvl6]]</f>
        <v>1.4</v>
      </c>
      <c r="Y12" s="12">
        <f>Таблица1[[#This Row],[cp]]/10/Таблица1[[#This Row],[amountlvl7]]</f>
        <v>1.4</v>
      </c>
      <c r="Z12" s="12">
        <f>Таблица1[[#This Row],[cp]]/10/Таблица1[[#This Row],[amountlvl8]]</f>
        <v>0.7</v>
      </c>
      <c r="AA12" s="13">
        <f>Таблица1[[#This Row],[cp]]/10/Таблица1[[#This Row],[amountlvl9]]</f>
        <v>0.7</v>
      </c>
      <c r="AB12" s="7">
        <v>5</v>
      </c>
      <c r="AC12" s="7">
        <v>5</v>
      </c>
      <c r="AD12" s="7">
        <v>8</v>
      </c>
      <c r="AE12" s="7">
        <v>8</v>
      </c>
      <c r="AF12" s="7">
        <v>15</v>
      </c>
      <c r="AG12" s="7">
        <v>15</v>
      </c>
      <c r="AH12" s="7">
        <v>30</v>
      </c>
      <c r="AI12" s="7">
        <v>30</v>
      </c>
      <c r="AJ12" s="7">
        <v>60</v>
      </c>
      <c r="AK12" s="7">
        <v>60</v>
      </c>
      <c r="AL12" s="7">
        <v>236</v>
      </c>
    </row>
    <row r="13" spans="2:38" ht="27" thickBot="1" x14ac:dyDescent="0.3">
      <c r="B13" s="7">
        <v>35</v>
      </c>
      <c r="C13" s="7">
        <v>11</v>
      </c>
      <c r="D13" s="7" t="s">
        <v>33</v>
      </c>
      <c r="E13" s="7" t="s">
        <v>288</v>
      </c>
      <c r="F13" s="7" t="s">
        <v>298</v>
      </c>
      <c r="G13" s="7" t="s">
        <v>34</v>
      </c>
      <c r="H13" s="7">
        <v>25</v>
      </c>
      <c r="I13" s="7" t="s">
        <v>8</v>
      </c>
      <c r="J13" s="7">
        <v>200</v>
      </c>
      <c r="K13" s="7">
        <v>300</v>
      </c>
      <c r="L13" s="7" t="s">
        <v>246</v>
      </c>
      <c r="M13" s="7">
        <v>24</v>
      </c>
      <c r="N13" s="7">
        <v>5</v>
      </c>
      <c r="O13" s="10">
        <f>(Таблица1[[#This Row],[total]]/Таблица1[[#This Row],[dropamount]])*Таблица1[[#This Row],[farmtime]]</f>
        <v>49.166666666666671</v>
      </c>
      <c r="P13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17.916666666666668</v>
      </c>
      <c r="Q13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5.4166666666666661</v>
      </c>
      <c r="R13" s="12">
        <f>Таблица1[[#This Row],[cp]]/10/Таблица1[[#This Row],[amountlvl0]]</f>
        <v>6</v>
      </c>
      <c r="S13" s="12">
        <f>Таблица1[[#This Row],[cp]]/10/Таблица1[[#This Row],[amountlvl1]]</f>
        <v>6</v>
      </c>
      <c r="T13" s="12">
        <f>Таблица1[[#This Row],[cp]]/10/Таблица1[[#This Row],[amountlvl2]]</f>
        <v>3.75</v>
      </c>
      <c r="U13" s="12">
        <f>Таблица1[[#This Row],[cp]]/10/Таблица1[[#This Row],[amountlvl3]]</f>
        <v>3.75</v>
      </c>
      <c r="V13" s="12">
        <f>Таблица1[[#This Row],[cp]]/10/Таблица1[[#This Row],[amountlvl4]]</f>
        <v>2</v>
      </c>
      <c r="W13" s="12">
        <f>Таблица1[[#This Row],[cp]]/10/Таблица1[[#This Row],[amountlvl5]]</f>
        <v>2</v>
      </c>
      <c r="X13" s="12">
        <f>Таблица1[[#This Row],[cp]]/10/Таблица1[[#This Row],[amountlvl6]]</f>
        <v>1</v>
      </c>
      <c r="Y13" s="12">
        <f>Таблица1[[#This Row],[cp]]/10/Таблица1[[#This Row],[amountlvl7]]</f>
        <v>1</v>
      </c>
      <c r="Z13" s="12">
        <f>Таблица1[[#This Row],[cp]]/10/Таблица1[[#This Row],[amountlvl8]]</f>
        <v>0.5</v>
      </c>
      <c r="AA13" s="13">
        <f>Таблица1[[#This Row],[cp]]/10/Таблица1[[#This Row],[amountlvl9]]</f>
        <v>0.5</v>
      </c>
      <c r="AB13" s="7">
        <v>5</v>
      </c>
      <c r="AC13" s="7">
        <v>5</v>
      </c>
      <c r="AD13" s="7">
        <v>8</v>
      </c>
      <c r="AE13" s="7">
        <v>8</v>
      </c>
      <c r="AF13" s="7">
        <v>15</v>
      </c>
      <c r="AG13" s="7">
        <v>15</v>
      </c>
      <c r="AH13" s="7">
        <v>30</v>
      </c>
      <c r="AI13" s="7">
        <v>30</v>
      </c>
      <c r="AJ13" s="7">
        <v>60</v>
      </c>
      <c r="AK13" s="7">
        <v>60</v>
      </c>
      <c r="AL13" s="7">
        <v>236</v>
      </c>
    </row>
    <row r="14" spans="2:38" ht="15.75" thickBot="1" x14ac:dyDescent="0.3">
      <c r="B14" s="7">
        <v>37</v>
      </c>
      <c r="C14" s="7">
        <v>12</v>
      </c>
      <c r="D14" s="7" t="s">
        <v>35</v>
      </c>
      <c r="E14" s="7" t="s">
        <v>289</v>
      </c>
      <c r="F14" s="7" t="s">
        <v>298</v>
      </c>
      <c r="G14" s="7" t="s">
        <v>36</v>
      </c>
      <c r="H14" s="7">
        <v>27</v>
      </c>
      <c r="I14" s="7" t="s">
        <v>10</v>
      </c>
      <c r="J14" s="7">
        <v>200</v>
      </c>
      <c r="K14" s="7">
        <v>200</v>
      </c>
      <c r="L14" s="7" t="s">
        <v>246</v>
      </c>
      <c r="M14" s="7">
        <v>24</v>
      </c>
      <c r="N14" s="7">
        <v>5</v>
      </c>
      <c r="O14" s="10">
        <f>(Таблица1[[#This Row],[total]]/Таблица1[[#This Row],[dropamount]])*Таблица1[[#This Row],[farmtime]]</f>
        <v>84.583333333333343</v>
      </c>
      <c r="P14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32.5</v>
      </c>
      <c r="Q14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9.5833333333333339</v>
      </c>
      <c r="R14" s="12">
        <f>Таблица1[[#This Row],[cp]]/10/Таблица1[[#This Row],[amountlvl0]]</f>
        <v>2.5</v>
      </c>
      <c r="S14" s="12">
        <f>Таблица1[[#This Row],[cp]]/10/Таблица1[[#This Row],[amountlvl1]]</f>
        <v>2.5</v>
      </c>
      <c r="T14" s="12">
        <f>Таблица1[[#This Row],[cp]]/10/Таблица1[[#This Row],[amountlvl2]]</f>
        <v>1.3333333333333333</v>
      </c>
      <c r="U14" s="12">
        <f>Таблица1[[#This Row],[cp]]/10/Таблица1[[#This Row],[amountlvl3]]</f>
        <v>1.3333333333333333</v>
      </c>
      <c r="V14" s="12">
        <f>Таблица1[[#This Row],[cp]]/10/Таблица1[[#This Row],[amountlvl4]]</f>
        <v>0.66666666666666663</v>
      </c>
      <c r="W14" s="12">
        <f>Таблица1[[#This Row],[cp]]/10/Таблица1[[#This Row],[amountlvl5]]</f>
        <v>0.66666666666666663</v>
      </c>
      <c r="X14" s="12">
        <f>Таблица1[[#This Row],[cp]]/10/Таблица1[[#This Row],[amountlvl6]]</f>
        <v>0.4</v>
      </c>
      <c r="Y14" s="12">
        <f>Таблица1[[#This Row],[cp]]/10/Таблица1[[#This Row],[amountlvl7]]</f>
        <v>0.4</v>
      </c>
      <c r="Z14" s="12">
        <f>Таблица1[[#This Row],[cp]]/10/Таблица1[[#This Row],[amountlvl8]]</f>
        <v>0.2</v>
      </c>
      <c r="AA14" s="13">
        <f>Таблица1[[#This Row],[cp]]/10/Таблица1[[#This Row],[amountlvl9]]</f>
        <v>0.2</v>
      </c>
      <c r="AB14" s="7">
        <v>8</v>
      </c>
      <c r="AC14" s="7">
        <v>8</v>
      </c>
      <c r="AD14" s="7">
        <v>15</v>
      </c>
      <c r="AE14" s="7">
        <v>15</v>
      </c>
      <c r="AF14" s="7">
        <v>30</v>
      </c>
      <c r="AG14" s="7">
        <v>30</v>
      </c>
      <c r="AH14" s="7">
        <v>50</v>
      </c>
      <c r="AI14" s="7">
        <v>50</v>
      </c>
      <c r="AJ14" s="7">
        <v>100</v>
      </c>
      <c r="AK14" s="7">
        <v>100</v>
      </c>
      <c r="AL14" s="7">
        <v>406</v>
      </c>
    </row>
    <row r="15" spans="2:38" ht="15.75" thickBot="1" x14ac:dyDescent="0.3">
      <c r="B15" s="7">
        <v>36</v>
      </c>
      <c r="C15" s="7">
        <v>13</v>
      </c>
      <c r="D15" s="7" t="s">
        <v>37</v>
      </c>
      <c r="E15" s="7" t="s">
        <v>289</v>
      </c>
      <c r="F15" s="7" t="s">
        <v>298</v>
      </c>
      <c r="G15" s="7" t="s">
        <v>38</v>
      </c>
      <c r="H15" s="7">
        <v>29</v>
      </c>
      <c r="I15" s="7" t="s">
        <v>12</v>
      </c>
      <c r="J15" s="7">
        <v>110</v>
      </c>
      <c r="K15" s="7">
        <v>220</v>
      </c>
      <c r="L15" s="7" t="s">
        <v>246</v>
      </c>
      <c r="M15" s="7">
        <v>24</v>
      </c>
      <c r="N15" s="7">
        <v>5</v>
      </c>
      <c r="O15" s="10">
        <f>(Таблица1[[#This Row],[total]]/Таблица1[[#This Row],[dropamount]])*Таблица1[[#This Row],[farmtime]]</f>
        <v>84.583333333333343</v>
      </c>
      <c r="P15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32.5</v>
      </c>
      <c r="Q15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9.5833333333333339</v>
      </c>
      <c r="R15" s="12">
        <f>Таблица1[[#This Row],[cp]]/10/Таблица1[[#This Row],[amountlvl0]]</f>
        <v>2.75</v>
      </c>
      <c r="S15" s="12">
        <f>Таблица1[[#This Row],[cp]]/10/Таблица1[[#This Row],[amountlvl1]]</f>
        <v>2.75</v>
      </c>
      <c r="T15" s="12">
        <f>Таблица1[[#This Row],[cp]]/10/Таблица1[[#This Row],[amountlvl2]]</f>
        <v>1.4666666666666666</v>
      </c>
      <c r="U15" s="12">
        <f>Таблица1[[#This Row],[cp]]/10/Таблица1[[#This Row],[amountlvl3]]</f>
        <v>1.4666666666666666</v>
      </c>
      <c r="V15" s="12">
        <f>Таблица1[[#This Row],[cp]]/10/Таблица1[[#This Row],[amountlvl4]]</f>
        <v>0.73333333333333328</v>
      </c>
      <c r="W15" s="12">
        <f>Таблица1[[#This Row],[cp]]/10/Таблица1[[#This Row],[amountlvl5]]</f>
        <v>0.73333333333333328</v>
      </c>
      <c r="X15" s="12">
        <f>Таблица1[[#This Row],[cp]]/10/Таблица1[[#This Row],[amountlvl6]]</f>
        <v>0.44</v>
      </c>
      <c r="Y15" s="12">
        <f>Таблица1[[#This Row],[cp]]/10/Таблица1[[#This Row],[amountlvl7]]</f>
        <v>0.44</v>
      </c>
      <c r="Z15" s="12">
        <f>Таблица1[[#This Row],[cp]]/10/Таблица1[[#This Row],[amountlvl8]]</f>
        <v>0.22</v>
      </c>
      <c r="AA15" s="13">
        <f>Таблица1[[#This Row],[cp]]/10/Таблица1[[#This Row],[amountlvl9]]</f>
        <v>0.22</v>
      </c>
      <c r="AB15" s="7">
        <v>8</v>
      </c>
      <c r="AC15" s="7">
        <v>8</v>
      </c>
      <c r="AD15" s="7">
        <v>15</v>
      </c>
      <c r="AE15" s="7">
        <v>15</v>
      </c>
      <c r="AF15" s="7">
        <v>30</v>
      </c>
      <c r="AG15" s="7">
        <v>30</v>
      </c>
      <c r="AH15" s="7">
        <v>50</v>
      </c>
      <c r="AI15" s="7">
        <v>50</v>
      </c>
      <c r="AJ15" s="7">
        <v>100</v>
      </c>
      <c r="AK15" s="7">
        <v>100</v>
      </c>
      <c r="AL15" s="7">
        <v>406</v>
      </c>
    </row>
    <row r="16" spans="2:38" ht="15.75" thickBot="1" x14ac:dyDescent="0.3">
      <c r="B16" s="7">
        <v>17</v>
      </c>
      <c r="C16" s="7">
        <v>14</v>
      </c>
      <c r="D16" s="7" t="s">
        <v>39</v>
      </c>
      <c r="E16" s="7" t="s">
        <v>289</v>
      </c>
      <c r="F16" s="7" t="s">
        <v>298</v>
      </c>
      <c r="G16" s="7" t="s">
        <v>40</v>
      </c>
      <c r="H16" s="7">
        <v>31</v>
      </c>
      <c r="I16" s="7" t="s">
        <v>16</v>
      </c>
      <c r="J16" s="7">
        <v>130</v>
      </c>
      <c r="K16" s="7">
        <v>260</v>
      </c>
      <c r="L16" s="7" t="s">
        <v>246</v>
      </c>
      <c r="M16" s="7">
        <v>24</v>
      </c>
      <c r="N16" s="7">
        <v>5</v>
      </c>
      <c r="O16" s="10">
        <f>(Таблица1[[#This Row],[total]]/Таблица1[[#This Row],[dropamount]])*Таблица1[[#This Row],[farmtime]]</f>
        <v>84.583333333333343</v>
      </c>
      <c r="P16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32.5</v>
      </c>
      <c r="Q16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9.5833333333333339</v>
      </c>
      <c r="R16" s="12">
        <f>Таблица1[[#This Row],[cp]]/10/Таблица1[[#This Row],[amountlvl0]]</f>
        <v>3.25</v>
      </c>
      <c r="S16" s="12">
        <f>Таблица1[[#This Row],[cp]]/10/Таблица1[[#This Row],[amountlvl1]]</f>
        <v>3.25</v>
      </c>
      <c r="T16" s="12">
        <f>Таблица1[[#This Row],[cp]]/10/Таблица1[[#This Row],[amountlvl2]]</f>
        <v>1.7333333333333334</v>
      </c>
      <c r="U16" s="12">
        <f>Таблица1[[#This Row],[cp]]/10/Таблица1[[#This Row],[amountlvl3]]</f>
        <v>1.7333333333333334</v>
      </c>
      <c r="V16" s="12">
        <f>Таблица1[[#This Row],[cp]]/10/Таблица1[[#This Row],[amountlvl4]]</f>
        <v>0.8666666666666667</v>
      </c>
      <c r="W16" s="12">
        <f>Таблица1[[#This Row],[cp]]/10/Таблица1[[#This Row],[amountlvl5]]</f>
        <v>0.8666666666666667</v>
      </c>
      <c r="X16" s="12">
        <f>Таблица1[[#This Row],[cp]]/10/Таблица1[[#This Row],[amountlvl6]]</f>
        <v>0.52</v>
      </c>
      <c r="Y16" s="12">
        <f>Таблица1[[#This Row],[cp]]/10/Таблица1[[#This Row],[amountlvl7]]</f>
        <v>0.52</v>
      </c>
      <c r="Z16" s="12">
        <f>Таблица1[[#This Row],[cp]]/10/Таблица1[[#This Row],[amountlvl8]]</f>
        <v>0.26</v>
      </c>
      <c r="AA16" s="13">
        <f>Таблица1[[#This Row],[cp]]/10/Таблица1[[#This Row],[amountlvl9]]</f>
        <v>0.26</v>
      </c>
      <c r="AB16" s="7">
        <v>8</v>
      </c>
      <c r="AC16" s="7">
        <v>8</v>
      </c>
      <c r="AD16" s="7">
        <v>15</v>
      </c>
      <c r="AE16" s="7">
        <v>15</v>
      </c>
      <c r="AF16" s="7">
        <v>30</v>
      </c>
      <c r="AG16" s="7">
        <v>30</v>
      </c>
      <c r="AH16" s="7">
        <v>50</v>
      </c>
      <c r="AI16" s="7">
        <v>50</v>
      </c>
      <c r="AJ16" s="7">
        <v>100</v>
      </c>
      <c r="AK16" s="7">
        <v>100</v>
      </c>
      <c r="AL16" s="7">
        <v>406</v>
      </c>
    </row>
    <row r="17" spans="2:38" ht="15.75" thickBot="1" x14ac:dyDescent="0.3">
      <c r="B17" s="7">
        <v>38</v>
      </c>
      <c r="C17" s="7">
        <v>15</v>
      </c>
      <c r="D17" s="7" t="s">
        <v>41</v>
      </c>
      <c r="E17" s="7" t="s">
        <v>289</v>
      </c>
      <c r="F17" s="7" t="s">
        <v>298</v>
      </c>
      <c r="G17" s="7" t="s">
        <v>42</v>
      </c>
      <c r="H17" s="7">
        <v>35</v>
      </c>
      <c r="I17" s="7" t="s">
        <v>19</v>
      </c>
      <c r="J17" s="7">
        <v>130</v>
      </c>
      <c r="K17" s="7">
        <v>195</v>
      </c>
      <c r="L17" s="7" t="s">
        <v>246</v>
      </c>
      <c r="M17" s="7">
        <v>24</v>
      </c>
      <c r="N17" s="7">
        <v>5</v>
      </c>
      <c r="O17" s="10">
        <f>(Таблица1[[#This Row],[total]]/Таблица1[[#This Row],[dropamount]])*Таблица1[[#This Row],[farmtime]]</f>
        <v>84.583333333333343</v>
      </c>
      <c r="P17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32.5</v>
      </c>
      <c r="Q17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9.5833333333333339</v>
      </c>
      <c r="R17" s="12">
        <f>Таблица1[[#This Row],[cp]]/10/Таблица1[[#This Row],[amountlvl0]]</f>
        <v>2.4375</v>
      </c>
      <c r="S17" s="12">
        <f>Таблица1[[#This Row],[cp]]/10/Таблица1[[#This Row],[amountlvl1]]</f>
        <v>2.4375</v>
      </c>
      <c r="T17" s="12">
        <f>Таблица1[[#This Row],[cp]]/10/Таблица1[[#This Row],[amountlvl2]]</f>
        <v>1.3</v>
      </c>
      <c r="U17" s="12">
        <f>Таблица1[[#This Row],[cp]]/10/Таблица1[[#This Row],[amountlvl3]]</f>
        <v>1.3</v>
      </c>
      <c r="V17" s="12">
        <f>Таблица1[[#This Row],[cp]]/10/Таблица1[[#This Row],[amountlvl4]]</f>
        <v>0.65</v>
      </c>
      <c r="W17" s="12">
        <f>Таблица1[[#This Row],[cp]]/10/Таблица1[[#This Row],[amountlvl5]]</f>
        <v>0.65</v>
      </c>
      <c r="X17" s="12">
        <f>Таблица1[[#This Row],[cp]]/10/Таблица1[[#This Row],[amountlvl6]]</f>
        <v>0.39</v>
      </c>
      <c r="Y17" s="12">
        <f>Таблица1[[#This Row],[cp]]/10/Таблица1[[#This Row],[amountlvl7]]</f>
        <v>0.39</v>
      </c>
      <c r="Z17" s="12">
        <f>Таблица1[[#This Row],[cp]]/10/Таблица1[[#This Row],[amountlvl8]]</f>
        <v>0.19500000000000001</v>
      </c>
      <c r="AA17" s="13">
        <f>Таблица1[[#This Row],[cp]]/10/Таблица1[[#This Row],[amountlvl9]]</f>
        <v>0.19500000000000001</v>
      </c>
      <c r="AB17" s="7">
        <v>8</v>
      </c>
      <c r="AC17" s="7">
        <v>8</v>
      </c>
      <c r="AD17" s="7">
        <v>15</v>
      </c>
      <c r="AE17" s="7">
        <v>15</v>
      </c>
      <c r="AF17" s="7">
        <v>30</v>
      </c>
      <c r="AG17" s="7">
        <v>30</v>
      </c>
      <c r="AH17" s="7">
        <v>50</v>
      </c>
      <c r="AI17" s="7">
        <v>50</v>
      </c>
      <c r="AJ17" s="7">
        <v>100</v>
      </c>
      <c r="AK17" s="7">
        <v>100</v>
      </c>
      <c r="AL17" s="7">
        <v>406</v>
      </c>
    </row>
    <row r="18" spans="2:38" ht="15.75" thickBot="1" x14ac:dyDescent="0.3">
      <c r="B18" s="7">
        <v>46</v>
      </c>
      <c r="C18" s="7">
        <v>16</v>
      </c>
      <c r="D18" s="7" t="s">
        <v>44</v>
      </c>
      <c r="E18" s="7" t="s">
        <v>43</v>
      </c>
      <c r="F18" s="7" t="s">
        <v>295</v>
      </c>
      <c r="G18" s="7" t="s">
        <v>45</v>
      </c>
      <c r="H18" s="7">
        <v>21</v>
      </c>
      <c r="I18" s="7" t="s">
        <v>46</v>
      </c>
      <c r="J18" s="7">
        <v>120</v>
      </c>
      <c r="K18" s="7">
        <v>180</v>
      </c>
      <c r="L18" s="7" t="s">
        <v>248</v>
      </c>
      <c r="M18" s="7">
        <v>42</v>
      </c>
      <c r="N18" s="7">
        <v>5</v>
      </c>
      <c r="O18" s="10">
        <f>(Таблица1[[#This Row],[total]]/Таблица1[[#This Row],[dropamount]])*Таблица1[[#This Row],[farmtime]]</f>
        <v>24.523809523809526</v>
      </c>
      <c r="P18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9.6428571428571423</v>
      </c>
      <c r="Q18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3.0952380952380953</v>
      </c>
      <c r="R18" s="12">
        <f>Таблица1[[#This Row],[cp]]/10/Таблица1[[#This Row],[amountlvl0]]</f>
        <v>3.6</v>
      </c>
      <c r="S18" s="12">
        <f>Таблица1[[#This Row],[cp]]/10/Таблица1[[#This Row],[amountlvl1]]</f>
        <v>3.6</v>
      </c>
      <c r="T18" s="12">
        <f>Таблица1[[#This Row],[cp]]/10/Таблица1[[#This Row],[amountlvl2]]</f>
        <v>2.25</v>
      </c>
      <c r="U18" s="12">
        <f>Таблица1[[#This Row],[cp]]/10/Таблица1[[#This Row],[amountlvl3]]</f>
        <v>2.25</v>
      </c>
      <c r="V18" s="12">
        <f>Таблица1[[#This Row],[cp]]/10/Таблица1[[#This Row],[amountlvl4]]</f>
        <v>1.2</v>
      </c>
      <c r="W18" s="12">
        <f>Таблица1[[#This Row],[cp]]/10/Таблица1[[#This Row],[amountlvl5]]</f>
        <v>1.2</v>
      </c>
      <c r="X18" s="12">
        <f>Таблица1[[#This Row],[cp]]/10/Таблица1[[#This Row],[amountlvl6]]</f>
        <v>0.72</v>
      </c>
      <c r="Y18" s="12">
        <f>Таблица1[[#This Row],[cp]]/10/Таблица1[[#This Row],[amountlvl7]]</f>
        <v>0.72</v>
      </c>
      <c r="Z18" s="12">
        <f>Таблица1[[#This Row],[cp]]/10/Таблица1[[#This Row],[amountlvl8]]</f>
        <v>0.36</v>
      </c>
      <c r="AA18" s="13">
        <f>Таблица1[[#This Row],[cp]]/10/Таблица1[[#This Row],[amountlvl9]]</f>
        <v>0.36</v>
      </c>
      <c r="AB18" s="7">
        <v>5</v>
      </c>
      <c r="AC18" s="7">
        <v>5</v>
      </c>
      <c r="AD18" s="7">
        <v>8</v>
      </c>
      <c r="AE18" s="7">
        <v>8</v>
      </c>
      <c r="AF18" s="7">
        <v>15</v>
      </c>
      <c r="AG18" s="7">
        <v>15</v>
      </c>
      <c r="AH18" s="7">
        <v>25</v>
      </c>
      <c r="AI18" s="7">
        <v>25</v>
      </c>
      <c r="AJ18" s="7">
        <v>50</v>
      </c>
      <c r="AK18" s="7">
        <v>50</v>
      </c>
      <c r="AL18" s="7">
        <v>206</v>
      </c>
    </row>
    <row r="19" spans="2:38" ht="27" thickBot="1" x14ac:dyDescent="0.3">
      <c r="B19" s="7">
        <v>47</v>
      </c>
      <c r="C19" s="7">
        <v>17</v>
      </c>
      <c r="D19" s="7" t="s">
        <v>47</v>
      </c>
      <c r="E19" s="7" t="s">
        <v>43</v>
      </c>
      <c r="F19" s="7" t="s">
        <v>295</v>
      </c>
      <c r="G19" s="7" t="s">
        <v>48</v>
      </c>
      <c r="H19" s="7">
        <v>21</v>
      </c>
      <c r="I19" s="7" t="s">
        <v>25</v>
      </c>
      <c r="J19" s="7">
        <v>70</v>
      </c>
      <c r="K19" s="7">
        <v>70</v>
      </c>
      <c r="L19" s="7" t="s">
        <v>248</v>
      </c>
      <c r="M19" s="7">
        <v>42</v>
      </c>
      <c r="N19" s="7">
        <v>5</v>
      </c>
      <c r="O19" s="10">
        <f>(Таблица1[[#This Row],[total]]/Таблица1[[#This Row],[dropamount]])*Таблица1[[#This Row],[farmtime]]</f>
        <v>24.523809523809526</v>
      </c>
      <c r="P19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9.6428571428571423</v>
      </c>
      <c r="Q19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3.0952380952380953</v>
      </c>
      <c r="R19" s="12">
        <f>Таблица1[[#This Row],[cp]]/10/Таблица1[[#This Row],[amountlvl0]]</f>
        <v>1.4</v>
      </c>
      <c r="S19" s="12">
        <f>Таблица1[[#This Row],[cp]]/10/Таблица1[[#This Row],[amountlvl1]]</f>
        <v>1.4</v>
      </c>
      <c r="T19" s="12">
        <f>Таблица1[[#This Row],[cp]]/10/Таблица1[[#This Row],[amountlvl2]]</f>
        <v>0.875</v>
      </c>
      <c r="U19" s="12">
        <f>Таблица1[[#This Row],[cp]]/10/Таблица1[[#This Row],[amountlvl3]]</f>
        <v>0.875</v>
      </c>
      <c r="V19" s="12">
        <f>Таблица1[[#This Row],[cp]]/10/Таблица1[[#This Row],[amountlvl4]]</f>
        <v>0.46666666666666667</v>
      </c>
      <c r="W19" s="12">
        <f>Таблица1[[#This Row],[cp]]/10/Таблица1[[#This Row],[amountlvl5]]</f>
        <v>0.46666666666666667</v>
      </c>
      <c r="X19" s="12">
        <f>Таблица1[[#This Row],[cp]]/10/Таблица1[[#This Row],[amountlvl6]]</f>
        <v>0.28000000000000003</v>
      </c>
      <c r="Y19" s="12">
        <f>Таблица1[[#This Row],[cp]]/10/Таблица1[[#This Row],[amountlvl7]]</f>
        <v>0.28000000000000003</v>
      </c>
      <c r="Z19" s="12">
        <f>Таблица1[[#This Row],[cp]]/10/Таблица1[[#This Row],[amountlvl8]]</f>
        <v>0.14000000000000001</v>
      </c>
      <c r="AA19" s="13">
        <f>Таблица1[[#This Row],[cp]]/10/Таблица1[[#This Row],[amountlvl9]]</f>
        <v>0.14000000000000001</v>
      </c>
      <c r="AB19" s="7">
        <v>5</v>
      </c>
      <c r="AC19" s="7">
        <v>5</v>
      </c>
      <c r="AD19" s="7">
        <v>8</v>
      </c>
      <c r="AE19" s="7">
        <v>8</v>
      </c>
      <c r="AF19" s="7">
        <v>15</v>
      </c>
      <c r="AG19" s="7">
        <v>15</v>
      </c>
      <c r="AH19" s="7">
        <v>25</v>
      </c>
      <c r="AI19" s="7">
        <v>25</v>
      </c>
      <c r="AJ19" s="7">
        <v>50</v>
      </c>
      <c r="AK19" s="7">
        <v>50</v>
      </c>
      <c r="AL19" s="7">
        <v>206</v>
      </c>
    </row>
    <row r="20" spans="2:38" ht="15.75" thickBot="1" x14ac:dyDescent="0.3">
      <c r="B20" s="7">
        <v>48</v>
      </c>
      <c r="C20" s="7">
        <v>18</v>
      </c>
      <c r="D20" s="7" t="s">
        <v>49</v>
      </c>
      <c r="E20" s="7" t="s">
        <v>43</v>
      </c>
      <c r="F20" s="7" t="s">
        <v>295</v>
      </c>
      <c r="G20" s="7" t="s">
        <v>50</v>
      </c>
      <c r="H20" s="7">
        <v>22</v>
      </c>
      <c r="I20" s="7" t="s">
        <v>26</v>
      </c>
      <c r="J20" s="7">
        <v>80</v>
      </c>
      <c r="K20" s="7">
        <v>80</v>
      </c>
      <c r="L20" s="7" t="s">
        <v>248</v>
      </c>
      <c r="M20" s="7">
        <v>42</v>
      </c>
      <c r="N20" s="7">
        <v>5</v>
      </c>
      <c r="O20" s="10">
        <f>(Таблица1[[#This Row],[total]]/Таблица1[[#This Row],[dropamount]])*Таблица1[[#This Row],[farmtime]]</f>
        <v>24.523809523809526</v>
      </c>
      <c r="P20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9.6428571428571423</v>
      </c>
      <c r="Q20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3.0952380952380953</v>
      </c>
      <c r="R20" s="12">
        <f>Таблица1[[#This Row],[cp]]/10/Таблица1[[#This Row],[amountlvl0]]</f>
        <v>1.6</v>
      </c>
      <c r="S20" s="12">
        <f>Таблица1[[#This Row],[cp]]/10/Таблица1[[#This Row],[amountlvl1]]</f>
        <v>1.6</v>
      </c>
      <c r="T20" s="12">
        <f>Таблица1[[#This Row],[cp]]/10/Таблица1[[#This Row],[amountlvl2]]</f>
        <v>1</v>
      </c>
      <c r="U20" s="12">
        <f>Таблица1[[#This Row],[cp]]/10/Таблица1[[#This Row],[amountlvl3]]</f>
        <v>1</v>
      </c>
      <c r="V20" s="12">
        <f>Таблица1[[#This Row],[cp]]/10/Таблица1[[#This Row],[amountlvl4]]</f>
        <v>0.53333333333333333</v>
      </c>
      <c r="W20" s="12">
        <f>Таблица1[[#This Row],[cp]]/10/Таблица1[[#This Row],[amountlvl5]]</f>
        <v>0.53333333333333333</v>
      </c>
      <c r="X20" s="12">
        <f>Таблица1[[#This Row],[cp]]/10/Таблица1[[#This Row],[amountlvl6]]</f>
        <v>0.32</v>
      </c>
      <c r="Y20" s="12">
        <f>Таблица1[[#This Row],[cp]]/10/Таблица1[[#This Row],[amountlvl7]]</f>
        <v>0.32</v>
      </c>
      <c r="Z20" s="12">
        <f>Таблица1[[#This Row],[cp]]/10/Таблица1[[#This Row],[amountlvl8]]</f>
        <v>0.16</v>
      </c>
      <c r="AA20" s="13">
        <f>Таблица1[[#This Row],[cp]]/10/Таблица1[[#This Row],[amountlvl9]]</f>
        <v>0.16</v>
      </c>
      <c r="AB20" s="7">
        <v>5</v>
      </c>
      <c r="AC20" s="7">
        <v>5</v>
      </c>
      <c r="AD20" s="7">
        <v>8</v>
      </c>
      <c r="AE20" s="7">
        <v>8</v>
      </c>
      <c r="AF20" s="7">
        <v>15</v>
      </c>
      <c r="AG20" s="7">
        <v>15</v>
      </c>
      <c r="AH20" s="7">
        <v>25</v>
      </c>
      <c r="AI20" s="7">
        <v>25</v>
      </c>
      <c r="AJ20" s="7">
        <v>50</v>
      </c>
      <c r="AK20" s="7">
        <v>50</v>
      </c>
      <c r="AL20" s="7">
        <v>206</v>
      </c>
    </row>
    <row r="21" spans="2:38" ht="27" thickBot="1" x14ac:dyDescent="0.3">
      <c r="B21" s="7">
        <v>49</v>
      </c>
      <c r="C21" s="7">
        <v>19</v>
      </c>
      <c r="D21" s="7" t="s">
        <v>51</v>
      </c>
      <c r="E21" s="7" t="s">
        <v>43</v>
      </c>
      <c r="F21" s="7" t="s">
        <v>295</v>
      </c>
      <c r="G21" s="7" t="s">
        <v>52</v>
      </c>
      <c r="H21" s="7">
        <v>24</v>
      </c>
      <c r="I21" s="7" t="s">
        <v>2</v>
      </c>
      <c r="J21" s="7" t="s">
        <v>53</v>
      </c>
      <c r="K21" s="7">
        <v>550</v>
      </c>
      <c r="L21" s="7" t="s">
        <v>248</v>
      </c>
      <c r="M21" s="7">
        <v>42</v>
      </c>
      <c r="N21" s="7">
        <v>5</v>
      </c>
      <c r="O21" s="10">
        <f>(Таблица1[[#This Row],[total]]/Таблица1[[#This Row],[dropamount]])*Таблица1[[#This Row],[farmtime]]</f>
        <v>24.523809523809526</v>
      </c>
      <c r="P21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9.6428571428571423</v>
      </c>
      <c r="Q21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3.0952380952380953</v>
      </c>
      <c r="R21" s="12">
        <f>Таблица1[[#This Row],[cp]]/10/Таблица1[[#This Row],[amountlvl0]]</f>
        <v>11</v>
      </c>
      <c r="S21" s="12">
        <f>Таблица1[[#This Row],[cp]]/10/Таблица1[[#This Row],[amountlvl1]]</f>
        <v>11</v>
      </c>
      <c r="T21" s="12">
        <f>Таблица1[[#This Row],[cp]]/10/Таблица1[[#This Row],[amountlvl2]]</f>
        <v>6.875</v>
      </c>
      <c r="U21" s="12">
        <f>Таблица1[[#This Row],[cp]]/10/Таблица1[[#This Row],[amountlvl3]]</f>
        <v>6.875</v>
      </c>
      <c r="V21" s="12">
        <f>Таблица1[[#This Row],[cp]]/10/Таблица1[[#This Row],[amountlvl4]]</f>
        <v>3.6666666666666665</v>
      </c>
      <c r="W21" s="12">
        <f>Таблица1[[#This Row],[cp]]/10/Таблица1[[#This Row],[amountlvl5]]</f>
        <v>3.6666666666666665</v>
      </c>
      <c r="X21" s="12">
        <f>Таблица1[[#This Row],[cp]]/10/Таблица1[[#This Row],[amountlvl6]]</f>
        <v>2.2000000000000002</v>
      </c>
      <c r="Y21" s="12">
        <f>Таблица1[[#This Row],[cp]]/10/Таблица1[[#This Row],[amountlvl7]]</f>
        <v>2.2000000000000002</v>
      </c>
      <c r="Z21" s="12">
        <f>Таблица1[[#This Row],[cp]]/10/Таблица1[[#This Row],[amountlvl8]]</f>
        <v>1.1000000000000001</v>
      </c>
      <c r="AA21" s="13">
        <f>Таблица1[[#This Row],[cp]]/10/Таблица1[[#This Row],[amountlvl9]]</f>
        <v>1.1000000000000001</v>
      </c>
      <c r="AB21" s="7">
        <v>5</v>
      </c>
      <c r="AC21" s="7">
        <v>5</v>
      </c>
      <c r="AD21" s="7">
        <v>8</v>
      </c>
      <c r="AE21" s="7">
        <v>8</v>
      </c>
      <c r="AF21" s="7">
        <v>15</v>
      </c>
      <c r="AG21" s="7">
        <v>15</v>
      </c>
      <c r="AH21" s="7">
        <v>25</v>
      </c>
      <c r="AI21" s="7">
        <v>25</v>
      </c>
      <c r="AJ21" s="7">
        <v>50</v>
      </c>
      <c r="AK21" s="7">
        <v>50</v>
      </c>
      <c r="AL21" s="7">
        <v>206</v>
      </c>
    </row>
    <row r="22" spans="2:38" ht="27" thickBot="1" x14ac:dyDescent="0.3">
      <c r="B22" s="7">
        <v>50</v>
      </c>
      <c r="C22" s="7">
        <v>20</v>
      </c>
      <c r="D22" s="7" t="s">
        <v>54</v>
      </c>
      <c r="E22" s="7" t="s">
        <v>43</v>
      </c>
      <c r="F22" s="7" t="s">
        <v>295</v>
      </c>
      <c r="G22" s="7" t="s">
        <v>55</v>
      </c>
      <c r="H22" s="7">
        <v>25</v>
      </c>
      <c r="I22" s="7" t="s">
        <v>5</v>
      </c>
      <c r="J22" s="7" t="s">
        <v>53</v>
      </c>
      <c r="K22" s="7">
        <f>440*0.75</f>
        <v>330</v>
      </c>
      <c r="L22" s="7" t="s">
        <v>248</v>
      </c>
      <c r="M22" s="7">
        <v>42</v>
      </c>
      <c r="N22" s="7">
        <v>5</v>
      </c>
      <c r="O22" s="10">
        <f>(Таблица1[[#This Row],[total]]/Таблица1[[#This Row],[dropamount]])*Таблица1[[#This Row],[farmtime]]</f>
        <v>24.523809523809526</v>
      </c>
      <c r="P22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9.6428571428571423</v>
      </c>
      <c r="Q22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3.0952380952380953</v>
      </c>
      <c r="R22" s="12">
        <f>Таблица1[[#This Row],[cp]]/10/Таблица1[[#This Row],[amountlvl0]]</f>
        <v>6.6</v>
      </c>
      <c r="S22" s="12">
        <f>Таблица1[[#This Row],[cp]]/10/Таблица1[[#This Row],[amountlvl1]]</f>
        <v>6.6</v>
      </c>
      <c r="T22" s="12">
        <f>Таблица1[[#This Row],[cp]]/10/Таблица1[[#This Row],[amountlvl2]]</f>
        <v>4.125</v>
      </c>
      <c r="U22" s="12">
        <f>Таблица1[[#This Row],[cp]]/10/Таблица1[[#This Row],[amountlvl3]]</f>
        <v>4.125</v>
      </c>
      <c r="V22" s="12">
        <f>Таблица1[[#This Row],[cp]]/10/Таблица1[[#This Row],[amountlvl4]]</f>
        <v>2.2000000000000002</v>
      </c>
      <c r="W22" s="12">
        <f>Таблица1[[#This Row],[cp]]/10/Таблица1[[#This Row],[amountlvl5]]</f>
        <v>2.2000000000000002</v>
      </c>
      <c r="X22" s="12">
        <f>Таблица1[[#This Row],[cp]]/10/Таблица1[[#This Row],[amountlvl6]]</f>
        <v>1.32</v>
      </c>
      <c r="Y22" s="12">
        <f>Таблица1[[#This Row],[cp]]/10/Таблица1[[#This Row],[amountlvl7]]</f>
        <v>1.32</v>
      </c>
      <c r="Z22" s="12">
        <f>Таблица1[[#This Row],[cp]]/10/Таблица1[[#This Row],[amountlvl8]]</f>
        <v>0.66</v>
      </c>
      <c r="AA22" s="13">
        <f>Таблица1[[#This Row],[cp]]/10/Таблица1[[#This Row],[amountlvl9]]</f>
        <v>0.66</v>
      </c>
      <c r="AB22" s="7">
        <v>5</v>
      </c>
      <c r="AC22" s="7">
        <v>5</v>
      </c>
      <c r="AD22" s="7">
        <v>8</v>
      </c>
      <c r="AE22" s="7">
        <v>8</v>
      </c>
      <c r="AF22" s="7">
        <v>15</v>
      </c>
      <c r="AG22" s="7">
        <v>15</v>
      </c>
      <c r="AH22" s="7">
        <v>25</v>
      </c>
      <c r="AI22" s="7">
        <v>25</v>
      </c>
      <c r="AJ22" s="7">
        <v>50</v>
      </c>
      <c r="AK22" s="7">
        <v>50</v>
      </c>
      <c r="AL22" s="7">
        <v>206</v>
      </c>
    </row>
    <row r="23" spans="2:38" ht="27" thickBot="1" x14ac:dyDescent="0.3">
      <c r="B23" s="7">
        <v>51</v>
      </c>
      <c r="C23" s="7">
        <v>21</v>
      </c>
      <c r="D23" s="7" t="s">
        <v>56</v>
      </c>
      <c r="E23" s="7" t="s">
        <v>43</v>
      </c>
      <c r="F23" s="7" t="s">
        <v>295</v>
      </c>
      <c r="G23" s="7" t="s">
        <v>57</v>
      </c>
      <c r="H23" s="7">
        <v>26</v>
      </c>
      <c r="I23" s="7" t="s">
        <v>8</v>
      </c>
      <c r="J23" s="7">
        <v>150</v>
      </c>
      <c r="K23" s="7">
        <v>225</v>
      </c>
      <c r="L23" s="7" t="s">
        <v>248</v>
      </c>
      <c r="M23" s="7">
        <v>42</v>
      </c>
      <c r="N23" s="7">
        <v>5</v>
      </c>
      <c r="O23" s="10">
        <f>(Таблица1[[#This Row],[total]]/Таблица1[[#This Row],[dropamount]])*Таблица1[[#This Row],[farmtime]]</f>
        <v>24.523809523809526</v>
      </c>
      <c r="P23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9.6428571428571423</v>
      </c>
      <c r="Q23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3.0952380952380953</v>
      </c>
      <c r="R23" s="12">
        <f>Таблица1[[#This Row],[cp]]/10/Таблица1[[#This Row],[amountlvl0]]</f>
        <v>4.5</v>
      </c>
      <c r="S23" s="12">
        <f>Таблица1[[#This Row],[cp]]/10/Таблица1[[#This Row],[amountlvl1]]</f>
        <v>4.5</v>
      </c>
      <c r="T23" s="12">
        <f>Таблица1[[#This Row],[cp]]/10/Таблица1[[#This Row],[amountlvl2]]</f>
        <v>2.8125</v>
      </c>
      <c r="U23" s="12">
        <f>Таблица1[[#This Row],[cp]]/10/Таблица1[[#This Row],[amountlvl3]]</f>
        <v>2.8125</v>
      </c>
      <c r="V23" s="12">
        <f>Таблица1[[#This Row],[cp]]/10/Таблица1[[#This Row],[amountlvl4]]</f>
        <v>1.5</v>
      </c>
      <c r="W23" s="12">
        <f>Таблица1[[#This Row],[cp]]/10/Таблица1[[#This Row],[amountlvl5]]</f>
        <v>1.5</v>
      </c>
      <c r="X23" s="12">
        <f>Таблица1[[#This Row],[cp]]/10/Таблица1[[#This Row],[amountlvl6]]</f>
        <v>0.9</v>
      </c>
      <c r="Y23" s="12">
        <f>Таблица1[[#This Row],[cp]]/10/Таблица1[[#This Row],[amountlvl7]]</f>
        <v>0.9</v>
      </c>
      <c r="Z23" s="12">
        <f>Таблица1[[#This Row],[cp]]/10/Таблица1[[#This Row],[amountlvl8]]</f>
        <v>0.45</v>
      </c>
      <c r="AA23" s="13">
        <f>Таблица1[[#This Row],[cp]]/10/Таблица1[[#This Row],[amountlvl9]]</f>
        <v>0.45</v>
      </c>
      <c r="AB23" s="7">
        <v>5</v>
      </c>
      <c r="AC23" s="7">
        <v>5</v>
      </c>
      <c r="AD23" s="7">
        <v>8</v>
      </c>
      <c r="AE23" s="7">
        <v>8</v>
      </c>
      <c r="AF23" s="7">
        <v>15</v>
      </c>
      <c r="AG23" s="7">
        <v>15</v>
      </c>
      <c r="AH23" s="7">
        <v>25</v>
      </c>
      <c r="AI23" s="7">
        <v>25</v>
      </c>
      <c r="AJ23" s="7">
        <v>50</v>
      </c>
      <c r="AK23" s="7">
        <v>50</v>
      </c>
      <c r="AL23" s="7">
        <v>206</v>
      </c>
    </row>
    <row r="24" spans="2:38" ht="15.75" thickBot="1" x14ac:dyDescent="0.3">
      <c r="B24" s="7">
        <v>55</v>
      </c>
      <c r="C24" s="7">
        <v>22</v>
      </c>
      <c r="D24" s="7" t="s">
        <v>64</v>
      </c>
      <c r="E24" s="7" t="s">
        <v>58</v>
      </c>
      <c r="F24" s="7" t="s">
        <v>295</v>
      </c>
      <c r="G24" s="7" t="s">
        <v>65</v>
      </c>
      <c r="H24" s="7">
        <v>36</v>
      </c>
      <c r="I24" s="7" t="s">
        <v>46</v>
      </c>
      <c r="J24" s="7">
        <v>220</v>
      </c>
      <c r="K24" s="7">
        <v>330</v>
      </c>
      <c r="L24" s="7" t="s">
        <v>248</v>
      </c>
      <c r="M24" s="7">
        <v>42</v>
      </c>
      <c r="N24" s="7">
        <v>5</v>
      </c>
      <c r="O24" s="10">
        <f>(Таблица1[[#This Row],[total]]/Таблица1[[#This Row],[dropamount]])*Таблица1[[#This Row],[farmtime]]</f>
        <v>29.285714285714285</v>
      </c>
      <c r="P24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10.238095238095237</v>
      </c>
      <c r="Q24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3.0952380952380953</v>
      </c>
      <c r="R24" s="12">
        <f>Таблица1[[#This Row],[cp]]/10/Таблица1[[#This Row],[amountlvl0]]</f>
        <v>6.6</v>
      </c>
      <c r="S24" s="12">
        <f>Таблица1[[#This Row],[cp]]/10/Таблица1[[#This Row],[amountlvl1]]</f>
        <v>6.6</v>
      </c>
      <c r="T24" s="12">
        <f>Таблица1[[#This Row],[cp]]/10/Таблица1[[#This Row],[amountlvl2]]</f>
        <v>4.125</v>
      </c>
      <c r="U24" s="12">
        <f>Таблица1[[#This Row],[cp]]/10/Таблица1[[#This Row],[amountlvl3]]</f>
        <v>4.125</v>
      </c>
      <c r="V24" s="12">
        <f>Таблица1[[#This Row],[cp]]/10/Таблица1[[#This Row],[amountlvl4]]</f>
        <v>2.2000000000000002</v>
      </c>
      <c r="W24" s="12">
        <f>Таблица1[[#This Row],[cp]]/10/Таблица1[[#This Row],[amountlvl5]]</f>
        <v>2.2000000000000002</v>
      </c>
      <c r="X24" s="12">
        <f>Таблица1[[#This Row],[cp]]/10/Таблица1[[#This Row],[amountlvl6]]</f>
        <v>1.1000000000000001</v>
      </c>
      <c r="Y24" s="12">
        <f>Таблица1[[#This Row],[cp]]/10/Таблица1[[#This Row],[amountlvl7]]</f>
        <v>1.1000000000000001</v>
      </c>
      <c r="Z24" s="12">
        <f>Таблица1[[#This Row],[cp]]/10/Таблица1[[#This Row],[amountlvl8]]</f>
        <v>0.50769230769230766</v>
      </c>
      <c r="AA24" s="13">
        <f>Таблица1[[#This Row],[cp]]/10/Таблица1[[#This Row],[amountlvl9]]</f>
        <v>0.50769230769230766</v>
      </c>
      <c r="AB24" s="7">
        <v>5</v>
      </c>
      <c r="AC24" s="7">
        <v>5</v>
      </c>
      <c r="AD24" s="7">
        <v>8</v>
      </c>
      <c r="AE24" s="7">
        <v>8</v>
      </c>
      <c r="AF24" s="7">
        <v>15</v>
      </c>
      <c r="AG24" s="7">
        <v>15</v>
      </c>
      <c r="AH24" s="7">
        <v>30</v>
      </c>
      <c r="AI24" s="7">
        <v>30</v>
      </c>
      <c r="AJ24" s="7">
        <v>65</v>
      </c>
      <c r="AK24" s="7">
        <v>65</v>
      </c>
      <c r="AL24" s="7">
        <v>246</v>
      </c>
    </row>
    <row r="25" spans="2:38" ht="15.75" thickBot="1" x14ac:dyDescent="0.3">
      <c r="B25" s="7">
        <v>57</v>
      </c>
      <c r="C25" s="7">
        <v>23</v>
      </c>
      <c r="D25" s="7" t="s">
        <v>68</v>
      </c>
      <c r="E25" s="7" t="s">
        <v>58</v>
      </c>
      <c r="F25" s="7" t="s">
        <v>295</v>
      </c>
      <c r="G25" s="7" t="s">
        <v>69</v>
      </c>
      <c r="H25" s="7">
        <v>37</v>
      </c>
      <c r="I25" s="7" t="s">
        <v>26</v>
      </c>
      <c r="J25" s="7">
        <v>100</v>
      </c>
      <c r="K25" s="7">
        <v>100</v>
      </c>
      <c r="L25" s="7" t="s">
        <v>248</v>
      </c>
      <c r="M25" s="7">
        <v>42</v>
      </c>
      <c r="N25" s="7">
        <v>5</v>
      </c>
      <c r="O25" s="10">
        <f>(Таблица1[[#This Row],[total]]/Таблица1[[#This Row],[dropamount]])*Таблица1[[#This Row],[farmtime]]</f>
        <v>29.285714285714285</v>
      </c>
      <c r="P25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10.238095238095237</v>
      </c>
      <c r="Q25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3.0952380952380953</v>
      </c>
      <c r="R25" s="12">
        <f>Таблица1[[#This Row],[cp]]/10/Таблица1[[#This Row],[amountlvl0]]</f>
        <v>2</v>
      </c>
      <c r="S25" s="12">
        <f>Таблица1[[#This Row],[cp]]/10/Таблица1[[#This Row],[amountlvl1]]</f>
        <v>2</v>
      </c>
      <c r="T25" s="12">
        <f>Таблица1[[#This Row],[cp]]/10/Таблица1[[#This Row],[amountlvl2]]</f>
        <v>1.25</v>
      </c>
      <c r="U25" s="12">
        <f>Таблица1[[#This Row],[cp]]/10/Таблица1[[#This Row],[amountlvl3]]</f>
        <v>1.25</v>
      </c>
      <c r="V25" s="12">
        <f>Таблица1[[#This Row],[cp]]/10/Таблица1[[#This Row],[amountlvl4]]</f>
        <v>0.66666666666666663</v>
      </c>
      <c r="W25" s="12">
        <f>Таблица1[[#This Row],[cp]]/10/Таблица1[[#This Row],[amountlvl5]]</f>
        <v>0.66666666666666663</v>
      </c>
      <c r="X25" s="12">
        <f>Таблица1[[#This Row],[cp]]/10/Таблица1[[#This Row],[amountlvl6]]</f>
        <v>0.33333333333333331</v>
      </c>
      <c r="Y25" s="12">
        <f>Таблица1[[#This Row],[cp]]/10/Таблица1[[#This Row],[amountlvl7]]</f>
        <v>0.33333333333333331</v>
      </c>
      <c r="Z25" s="12">
        <f>Таблица1[[#This Row],[cp]]/10/Таблица1[[#This Row],[amountlvl8]]</f>
        <v>0.15384615384615385</v>
      </c>
      <c r="AA25" s="13">
        <f>Таблица1[[#This Row],[cp]]/10/Таблица1[[#This Row],[amountlvl9]]</f>
        <v>0.15384615384615385</v>
      </c>
      <c r="AB25" s="7">
        <v>5</v>
      </c>
      <c r="AC25" s="7">
        <v>5</v>
      </c>
      <c r="AD25" s="7">
        <v>8</v>
      </c>
      <c r="AE25" s="7">
        <v>8</v>
      </c>
      <c r="AF25" s="7">
        <v>15</v>
      </c>
      <c r="AG25" s="7">
        <v>15</v>
      </c>
      <c r="AH25" s="7">
        <v>30</v>
      </c>
      <c r="AI25" s="7">
        <v>30</v>
      </c>
      <c r="AJ25" s="7">
        <v>65</v>
      </c>
      <c r="AK25" s="7">
        <v>65</v>
      </c>
      <c r="AL25" s="7">
        <v>246</v>
      </c>
    </row>
    <row r="26" spans="2:38" ht="27" thickBot="1" x14ac:dyDescent="0.3">
      <c r="B26" s="7">
        <v>53</v>
      </c>
      <c r="C26" s="7">
        <v>24</v>
      </c>
      <c r="D26" s="7" t="s">
        <v>59</v>
      </c>
      <c r="E26" s="7" t="s">
        <v>58</v>
      </c>
      <c r="F26" s="7" t="s">
        <v>295</v>
      </c>
      <c r="G26" s="7" t="s">
        <v>60</v>
      </c>
      <c r="H26" s="7">
        <v>31</v>
      </c>
      <c r="I26" s="7" t="s">
        <v>12</v>
      </c>
      <c r="J26" s="7">
        <v>100</v>
      </c>
      <c r="K26" s="7">
        <v>200</v>
      </c>
      <c r="L26" s="7" t="s">
        <v>247</v>
      </c>
      <c r="M26" s="7">
        <v>32</v>
      </c>
      <c r="N26" s="7">
        <v>5</v>
      </c>
      <c r="O26" s="10">
        <f>(Таблица1[[#This Row],[total]]/Таблица1[[#This Row],[dropamount]])*Таблица1[[#This Row],[farmtime]]</f>
        <v>45.3125</v>
      </c>
      <c r="P26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17.1875</v>
      </c>
      <c r="Q26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4.6875</v>
      </c>
      <c r="R26" s="12">
        <f>Таблица1[[#This Row],[cp]]/10/Таблица1[[#This Row],[amountlvl0]]</f>
        <v>4</v>
      </c>
      <c r="S26" s="12">
        <f>Таблица1[[#This Row],[cp]]/10/Таблица1[[#This Row],[amountlvl1]]</f>
        <v>4</v>
      </c>
      <c r="T26" s="12">
        <f>Таблица1[[#This Row],[cp]]/10/Таблица1[[#This Row],[amountlvl2]]</f>
        <v>2</v>
      </c>
      <c r="U26" s="12">
        <f>Таблица1[[#This Row],[cp]]/10/Таблица1[[#This Row],[amountlvl3]]</f>
        <v>2</v>
      </c>
      <c r="V26" s="12">
        <f>Таблица1[[#This Row],[cp]]/10/Таблица1[[#This Row],[amountlvl4]]</f>
        <v>1</v>
      </c>
      <c r="W26" s="12">
        <f>Таблица1[[#This Row],[cp]]/10/Таблица1[[#This Row],[amountlvl5]]</f>
        <v>1</v>
      </c>
      <c r="X26" s="12">
        <f>Таблица1[[#This Row],[cp]]/10/Таблица1[[#This Row],[amountlvl6]]</f>
        <v>0.5</v>
      </c>
      <c r="Y26" s="12">
        <f>Таблица1[[#This Row],[cp]]/10/Таблица1[[#This Row],[amountlvl7]]</f>
        <v>0.5</v>
      </c>
      <c r="Z26" s="12">
        <f>Таблица1[[#This Row],[cp]]/10/Таблица1[[#This Row],[amountlvl8]]</f>
        <v>0.2857142857142857</v>
      </c>
      <c r="AA26" s="13">
        <f>Таблица1[[#This Row],[cp]]/10/Таблица1[[#This Row],[amountlvl9]]</f>
        <v>0.2857142857142857</v>
      </c>
      <c r="AB26" s="7">
        <v>5</v>
      </c>
      <c r="AC26" s="7">
        <v>5</v>
      </c>
      <c r="AD26" s="7">
        <v>10</v>
      </c>
      <c r="AE26" s="7">
        <v>10</v>
      </c>
      <c r="AF26" s="7">
        <v>20</v>
      </c>
      <c r="AG26" s="7">
        <v>20</v>
      </c>
      <c r="AH26" s="7">
        <v>40</v>
      </c>
      <c r="AI26" s="7">
        <v>40</v>
      </c>
      <c r="AJ26" s="7">
        <v>70</v>
      </c>
      <c r="AK26" s="7">
        <v>70</v>
      </c>
      <c r="AL26" s="7">
        <v>290</v>
      </c>
    </row>
    <row r="27" spans="2:38" ht="15.75" thickBot="1" x14ac:dyDescent="0.3">
      <c r="B27" s="7">
        <v>54</v>
      </c>
      <c r="C27" s="7">
        <v>25</v>
      </c>
      <c r="D27" s="7" t="s">
        <v>280</v>
      </c>
      <c r="E27" s="7" t="s">
        <v>58</v>
      </c>
      <c r="F27" s="7" t="s">
        <v>295</v>
      </c>
      <c r="G27" s="7" t="s">
        <v>61</v>
      </c>
      <c r="H27" s="7">
        <v>32</v>
      </c>
      <c r="I27" s="7" t="s">
        <v>16</v>
      </c>
      <c r="J27" s="7">
        <v>120</v>
      </c>
      <c r="K27" s="7">
        <v>240</v>
      </c>
      <c r="L27" s="7" t="s">
        <v>247</v>
      </c>
      <c r="M27" s="7">
        <v>32</v>
      </c>
      <c r="N27" s="7">
        <v>5</v>
      </c>
      <c r="O27" s="10">
        <f>(Таблица1[[#This Row],[total]]/Таблица1[[#This Row],[dropamount]])*Таблица1[[#This Row],[farmtime]]</f>
        <v>45.3125</v>
      </c>
      <c r="P27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17.1875</v>
      </c>
      <c r="Q27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4.6875</v>
      </c>
      <c r="R27" s="12">
        <f>Таблица1[[#This Row],[cp]]/10/Таблица1[[#This Row],[amountlvl0]]</f>
        <v>4.8</v>
      </c>
      <c r="S27" s="12">
        <f>Таблица1[[#This Row],[cp]]/10/Таблица1[[#This Row],[amountlvl1]]</f>
        <v>4.8</v>
      </c>
      <c r="T27" s="12">
        <f>Таблица1[[#This Row],[cp]]/10/Таблица1[[#This Row],[amountlvl2]]</f>
        <v>2.4</v>
      </c>
      <c r="U27" s="12">
        <f>Таблица1[[#This Row],[cp]]/10/Таблица1[[#This Row],[amountlvl3]]</f>
        <v>2.4</v>
      </c>
      <c r="V27" s="12">
        <f>Таблица1[[#This Row],[cp]]/10/Таблица1[[#This Row],[amountlvl4]]</f>
        <v>1.2</v>
      </c>
      <c r="W27" s="12">
        <f>Таблица1[[#This Row],[cp]]/10/Таблица1[[#This Row],[amountlvl5]]</f>
        <v>1.2</v>
      </c>
      <c r="X27" s="12">
        <f>Таблица1[[#This Row],[cp]]/10/Таблица1[[#This Row],[amountlvl6]]</f>
        <v>0.6</v>
      </c>
      <c r="Y27" s="12">
        <f>Таблица1[[#This Row],[cp]]/10/Таблица1[[#This Row],[amountlvl7]]</f>
        <v>0.6</v>
      </c>
      <c r="Z27" s="12">
        <f>Таблица1[[#This Row],[cp]]/10/Таблица1[[#This Row],[amountlvl8]]</f>
        <v>0.34285714285714286</v>
      </c>
      <c r="AA27" s="13">
        <f>Таблица1[[#This Row],[cp]]/10/Таблица1[[#This Row],[amountlvl9]]</f>
        <v>0.34285714285714286</v>
      </c>
      <c r="AB27" s="7">
        <v>5</v>
      </c>
      <c r="AC27" s="7">
        <v>5</v>
      </c>
      <c r="AD27" s="7">
        <v>10</v>
      </c>
      <c r="AE27" s="7">
        <v>10</v>
      </c>
      <c r="AF27" s="7">
        <v>20</v>
      </c>
      <c r="AG27" s="7">
        <v>20</v>
      </c>
      <c r="AH27" s="7">
        <v>40</v>
      </c>
      <c r="AI27" s="7">
        <v>40</v>
      </c>
      <c r="AJ27" s="7">
        <v>70</v>
      </c>
      <c r="AK27" s="7">
        <v>70</v>
      </c>
      <c r="AL27" s="7">
        <v>290</v>
      </c>
    </row>
    <row r="28" spans="2:38" ht="27" thickBot="1" x14ac:dyDescent="0.3">
      <c r="B28" s="7">
        <v>52</v>
      </c>
      <c r="C28" s="7">
        <v>26</v>
      </c>
      <c r="D28" s="7" t="s">
        <v>62</v>
      </c>
      <c r="E28" s="7" t="s">
        <v>58</v>
      </c>
      <c r="F28" s="7" t="s">
        <v>295</v>
      </c>
      <c r="G28" s="7" t="s">
        <v>63</v>
      </c>
      <c r="H28" s="7">
        <v>30</v>
      </c>
      <c r="I28" s="7" t="s">
        <v>19</v>
      </c>
      <c r="J28" s="7">
        <v>140</v>
      </c>
      <c r="K28" s="7">
        <v>210</v>
      </c>
      <c r="L28" s="7" t="s">
        <v>247</v>
      </c>
      <c r="M28" s="7">
        <v>32</v>
      </c>
      <c r="N28" s="7">
        <v>5</v>
      </c>
      <c r="O28" s="10">
        <f>(Таблица1[[#This Row],[total]]/Таблица1[[#This Row],[dropamount]])*Таблица1[[#This Row],[farmtime]]</f>
        <v>45.3125</v>
      </c>
      <c r="P28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17.1875</v>
      </c>
      <c r="Q28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4.6875</v>
      </c>
      <c r="R28" s="12">
        <f>Таблица1[[#This Row],[cp]]/10/Таблица1[[#This Row],[amountlvl0]]</f>
        <v>4.2</v>
      </c>
      <c r="S28" s="12">
        <f>Таблица1[[#This Row],[cp]]/10/Таблица1[[#This Row],[amountlvl1]]</f>
        <v>4.2</v>
      </c>
      <c r="T28" s="12">
        <f>Таблица1[[#This Row],[cp]]/10/Таблица1[[#This Row],[amountlvl2]]</f>
        <v>2.1</v>
      </c>
      <c r="U28" s="12">
        <f>Таблица1[[#This Row],[cp]]/10/Таблица1[[#This Row],[amountlvl3]]</f>
        <v>2.1</v>
      </c>
      <c r="V28" s="12">
        <f>Таблица1[[#This Row],[cp]]/10/Таблица1[[#This Row],[amountlvl4]]</f>
        <v>1.05</v>
      </c>
      <c r="W28" s="12">
        <f>Таблица1[[#This Row],[cp]]/10/Таблица1[[#This Row],[amountlvl5]]</f>
        <v>1.05</v>
      </c>
      <c r="X28" s="12">
        <f>Таблица1[[#This Row],[cp]]/10/Таблица1[[#This Row],[amountlvl6]]</f>
        <v>0.52500000000000002</v>
      </c>
      <c r="Y28" s="12">
        <f>Таблица1[[#This Row],[cp]]/10/Таблица1[[#This Row],[amountlvl7]]</f>
        <v>0.52500000000000002</v>
      </c>
      <c r="Z28" s="12">
        <f>Таблица1[[#This Row],[cp]]/10/Таблица1[[#This Row],[amountlvl8]]</f>
        <v>0.3</v>
      </c>
      <c r="AA28" s="13">
        <f>Таблица1[[#This Row],[cp]]/10/Таблица1[[#This Row],[amountlvl9]]</f>
        <v>0.3</v>
      </c>
      <c r="AB28" s="7">
        <v>5</v>
      </c>
      <c r="AC28" s="7">
        <v>5</v>
      </c>
      <c r="AD28" s="7">
        <v>10</v>
      </c>
      <c r="AE28" s="7">
        <v>10</v>
      </c>
      <c r="AF28" s="7">
        <v>20</v>
      </c>
      <c r="AG28" s="7">
        <v>20</v>
      </c>
      <c r="AH28" s="7">
        <v>40</v>
      </c>
      <c r="AI28" s="7">
        <v>40</v>
      </c>
      <c r="AJ28" s="7">
        <v>70</v>
      </c>
      <c r="AK28" s="7">
        <v>70</v>
      </c>
      <c r="AL28" s="7">
        <v>290</v>
      </c>
    </row>
    <row r="29" spans="2:38" ht="27" thickBot="1" x14ac:dyDescent="0.3">
      <c r="B29" s="7">
        <v>56</v>
      </c>
      <c r="C29" s="7">
        <v>27</v>
      </c>
      <c r="D29" s="7" t="s">
        <v>66</v>
      </c>
      <c r="E29" s="7" t="s">
        <v>58</v>
      </c>
      <c r="F29" s="7" t="s">
        <v>295</v>
      </c>
      <c r="G29" s="7" t="s">
        <v>67</v>
      </c>
      <c r="H29" s="7">
        <v>35</v>
      </c>
      <c r="I29" s="7" t="s">
        <v>25</v>
      </c>
      <c r="J29" s="7">
        <v>110</v>
      </c>
      <c r="K29" s="7">
        <v>110</v>
      </c>
      <c r="L29" s="7" t="s">
        <v>247</v>
      </c>
      <c r="M29" s="7">
        <v>32</v>
      </c>
      <c r="N29" s="7">
        <v>5</v>
      </c>
      <c r="O29" s="10">
        <f>(Таблица1[[#This Row],[total]]/Таблица1[[#This Row],[dropamount]])*Таблица1[[#This Row],[farmtime]]</f>
        <v>45.3125</v>
      </c>
      <c r="P29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17.1875</v>
      </c>
      <c r="Q29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4.6875</v>
      </c>
      <c r="R29" s="12">
        <f>Таблица1[[#This Row],[cp]]/10/Таблица1[[#This Row],[amountlvl0]]</f>
        <v>2.2000000000000002</v>
      </c>
      <c r="S29" s="12">
        <f>Таблица1[[#This Row],[cp]]/10/Таблица1[[#This Row],[amountlvl1]]</f>
        <v>2.2000000000000002</v>
      </c>
      <c r="T29" s="12">
        <f>Таблица1[[#This Row],[cp]]/10/Таблица1[[#This Row],[amountlvl2]]</f>
        <v>1.1000000000000001</v>
      </c>
      <c r="U29" s="12">
        <f>Таблица1[[#This Row],[cp]]/10/Таблица1[[#This Row],[amountlvl3]]</f>
        <v>1.1000000000000001</v>
      </c>
      <c r="V29" s="12">
        <f>Таблица1[[#This Row],[cp]]/10/Таблица1[[#This Row],[amountlvl4]]</f>
        <v>0.55000000000000004</v>
      </c>
      <c r="W29" s="12">
        <f>Таблица1[[#This Row],[cp]]/10/Таблица1[[#This Row],[amountlvl5]]</f>
        <v>0.55000000000000004</v>
      </c>
      <c r="X29" s="12">
        <f>Таблица1[[#This Row],[cp]]/10/Таблица1[[#This Row],[amountlvl6]]</f>
        <v>0.27500000000000002</v>
      </c>
      <c r="Y29" s="12">
        <f>Таблица1[[#This Row],[cp]]/10/Таблица1[[#This Row],[amountlvl7]]</f>
        <v>0.27500000000000002</v>
      </c>
      <c r="Z29" s="12">
        <f>Таблица1[[#This Row],[cp]]/10/Таблица1[[#This Row],[amountlvl8]]</f>
        <v>0.15714285714285714</v>
      </c>
      <c r="AA29" s="13">
        <f>Таблица1[[#This Row],[cp]]/10/Таблица1[[#This Row],[amountlvl9]]</f>
        <v>0.15714285714285714</v>
      </c>
      <c r="AB29" s="7">
        <v>5</v>
      </c>
      <c r="AC29" s="7">
        <v>5</v>
      </c>
      <c r="AD29" s="7">
        <v>10</v>
      </c>
      <c r="AE29" s="7">
        <v>10</v>
      </c>
      <c r="AF29" s="7">
        <v>20</v>
      </c>
      <c r="AG29" s="7">
        <v>20</v>
      </c>
      <c r="AH29" s="7">
        <v>40</v>
      </c>
      <c r="AI29" s="7">
        <v>40</v>
      </c>
      <c r="AJ29" s="7">
        <v>70</v>
      </c>
      <c r="AK29" s="7">
        <v>70</v>
      </c>
      <c r="AL29" s="7">
        <v>290</v>
      </c>
    </row>
    <row r="30" spans="2:38" ht="15.75" thickBot="1" x14ac:dyDescent="0.3">
      <c r="B30" s="7">
        <v>104</v>
      </c>
      <c r="C30" s="7">
        <v>28</v>
      </c>
      <c r="D30" s="7" t="s">
        <v>70</v>
      </c>
      <c r="E30" s="7" t="s">
        <v>281</v>
      </c>
      <c r="F30" s="7" t="s">
        <v>295</v>
      </c>
      <c r="G30" s="7" t="s">
        <v>71</v>
      </c>
      <c r="H30" s="7">
        <v>38</v>
      </c>
      <c r="I30" s="7" t="s">
        <v>5</v>
      </c>
      <c r="J30" s="7">
        <v>180</v>
      </c>
      <c r="K30" s="7">
        <f>720*0.75</f>
        <v>540</v>
      </c>
      <c r="L30" s="7" t="s">
        <v>249</v>
      </c>
      <c r="M30" s="7">
        <v>42</v>
      </c>
      <c r="N30" s="7">
        <v>5</v>
      </c>
      <c r="O30" s="10">
        <f>(Таблица1[[#This Row],[total]]/Таблица1[[#This Row],[dropamount]])*Таблица1[[#This Row],[farmtime]]</f>
        <v>42.142857142857146</v>
      </c>
      <c r="P30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15.357142857142858</v>
      </c>
      <c r="Q30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4.0476190476190474</v>
      </c>
      <c r="R30" s="12">
        <f>Таблица1[[#This Row],[cp]]/10/Таблица1[[#This Row],[amountlvl0]]</f>
        <v>10.8</v>
      </c>
      <c r="S30" s="12">
        <f>Таблица1[[#This Row],[cp]]/10/Таблица1[[#This Row],[amountlvl1]]</f>
        <v>10.8</v>
      </c>
      <c r="T30" s="12">
        <f>Таблица1[[#This Row],[cp]]/10/Таблица1[[#This Row],[amountlvl2]]</f>
        <v>4.5</v>
      </c>
      <c r="U30" s="12">
        <f>Таблица1[[#This Row],[cp]]/10/Таблица1[[#This Row],[amountlvl3]]</f>
        <v>4.5</v>
      </c>
      <c r="V30" s="12">
        <f>Таблица1[[#This Row],[cp]]/10/Таблица1[[#This Row],[amountlvl4]]</f>
        <v>2.16</v>
      </c>
      <c r="W30" s="12">
        <f>Таблица1[[#This Row],[cp]]/10/Таблица1[[#This Row],[amountlvl5]]</f>
        <v>2.16</v>
      </c>
      <c r="X30" s="12">
        <f>Таблица1[[#This Row],[cp]]/10/Таблица1[[#This Row],[amountlvl6]]</f>
        <v>1.2</v>
      </c>
      <c r="Y30" s="12">
        <f>Таблица1[[#This Row],[cp]]/10/Таблица1[[#This Row],[amountlvl7]]</f>
        <v>1.2</v>
      </c>
      <c r="Z30" s="12">
        <f>Таблица1[[#This Row],[cp]]/10/Таблица1[[#This Row],[amountlvl8]]</f>
        <v>0.6</v>
      </c>
      <c r="AA30" s="13">
        <f>Таблица1[[#This Row],[cp]]/10/Таблица1[[#This Row],[amountlvl9]]</f>
        <v>0.6</v>
      </c>
      <c r="AB30" s="7">
        <v>5</v>
      </c>
      <c r="AC30" s="7">
        <v>5</v>
      </c>
      <c r="AD30" s="7">
        <v>12</v>
      </c>
      <c r="AE30" s="7">
        <v>12</v>
      </c>
      <c r="AF30" s="7">
        <v>25</v>
      </c>
      <c r="AG30" s="7">
        <v>25</v>
      </c>
      <c r="AH30" s="7">
        <v>45</v>
      </c>
      <c r="AI30" s="7">
        <v>45</v>
      </c>
      <c r="AJ30" s="7">
        <v>90</v>
      </c>
      <c r="AK30" s="7">
        <v>90</v>
      </c>
      <c r="AL30" s="7">
        <v>354</v>
      </c>
    </row>
    <row r="31" spans="2:38" ht="27" thickBot="1" x14ac:dyDescent="0.3">
      <c r="B31" s="7">
        <v>107</v>
      </c>
      <c r="C31" s="7">
        <v>29</v>
      </c>
      <c r="D31" s="7" t="s">
        <v>76</v>
      </c>
      <c r="E31" s="7" t="s">
        <v>281</v>
      </c>
      <c r="F31" s="7" t="s">
        <v>295</v>
      </c>
      <c r="G31" s="7" t="s">
        <v>77</v>
      </c>
      <c r="H31" s="7">
        <v>46</v>
      </c>
      <c r="I31" s="7" t="s">
        <v>12</v>
      </c>
      <c r="J31" s="7">
        <v>190</v>
      </c>
      <c r="K31" s="7">
        <v>380</v>
      </c>
      <c r="L31" s="7" t="s">
        <v>248</v>
      </c>
      <c r="M31" s="7">
        <v>42</v>
      </c>
      <c r="N31" s="7">
        <v>5</v>
      </c>
      <c r="O31" s="10">
        <f>(Таблица1[[#This Row],[total]]/Таблица1[[#This Row],[dropamount]])*Таблица1[[#This Row],[farmtime]]</f>
        <v>42.142857142857146</v>
      </c>
      <c r="P31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15.357142857142858</v>
      </c>
      <c r="Q31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4.0476190476190474</v>
      </c>
      <c r="R31" s="12">
        <f>Таблица1[[#This Row],[cp]]/10/Таблица1[[#This Row],[amountlvl0]]</f>
        <v>7.6</v>
      </c>
      <c r="S31" s="12">
        <f>Таблица1[[#This Row],[cp]]/10/Таблица1[[#This Row],[amountlvl1]]</f>
        <v>7.6</v>
      </c>
      <c r="T31" s="12">
        <f>Таблица1[[#This Row],[cp]]/10/Таблица1[[#This Row],[amountlvl2]]</f>
        <v>3.1666666666666665</v>
      </c>
      <c r="U31" s="12">
        <f>Таблица1[[#This Row],[cp]]/10/Таблица1[[#This Row],[amountlvl3]]</f>
        <v>3.1666666666666665</v>
      </c>
      <c r="V31" s="12">
        <f>Таблица1[[#This Row],[cp]]/10/Таблица1[[#This Row],[amountlvl4]]</f>
        <v>1.52</v>
      </c>
      <c r="W31" s="12">
        <f>Таблица1[[#This Row],[cp]]/10/Таблица1[[#This Row],[amountlvl5]]</f>
        <v>1.52</v>
      </c>
      <c r="X31" s="12">
        <f>Таблица1[[#This Row],[cp]]/10/Таблица1[[#This Row],[amountlvl6]]</f>
        <v>0.84444444444444444</v>
      </c>
      <c r="Y31" s="12">
        <f>Таблица1[[#This Row],[cp]]/10/Таблица1[[#This Row],[amountlvl7]]</f>
        <v>0.84444444444444444</v>
      </c>
      <c r="Z31" s="12">
        <f>Таблица1[[#This Row],[cp]]/10/Таблица1[[#This Row],[amountlvl8]]</f>
        <v>0.42222222222222222</v>
      </c>
      <c r="AA31" s="13">
        <f>Таблица1[[#This Row],[cp]]/10/Таблица1[[#This Row],[amountlvl9]]</f>
        <v>0.42222222222222222</v>
      </c>
      <c r="AB31" s="7">
        <v>5</v>
      </c>
      <c r="AC31" s="7">
        <v>5</v>
      </c>
      <c r="AD31" s="7">
        <v>12</v>
      </c>
      <c r="AE31" s="7">
        <v>12</v>
      </c>
      <c r="AF31" s="7">
        <v>25</v>
      </c>
      <c r="AG31" s="7">
        <v>25</v>
      </c>
      <c r="AH31" s="7">
        <v>45</v>
      </c>
      <c r="AI31" s="7">
        <v>45</v>
      </c>
      <c r="AJ31" s="7">
        <v>90</v>
      </c>
      <c r="AK31" s="7">
        <v>90</v>
      </c>
      <c r="AL31" s="7">
        <v>354</v>
      </c>
    </row>
    <row r="32" spans="2:38" ht="27" thickBot="1" x14ac:dyDescent="0.3">
      <c r="B32" s="7">
        <v>108</v>
      </c>
      <c r="C32" s="7">
        <v>30</v>
      </c>
      <c r="D32" s="7" t="s">
        <v>78</v>
      </c>
      <c r="E32" s="7" t="s">
        <v>281</v>
      </c>
      <c r="F32" s="7" t="s">
        <v>295</v>
      </c>
      <c r="G32" s="7" t="s">
        <v>79</v>
      </c>
      <c r="H32" s="7">
        <v>46</v>
      </c>
      <c r="I32" s="7" t="s">
        <v>16</v>
      </c>
      <c r="J32" s="7">
        <v>180</v>
      </c>
      <c r="K32" s="7">
        <v>360</v>
      </c>
      <c r="L32" s="7" t="s">
        <v>248</v>
      </c>
      <c r="M32" s="7">
        <v>42</v>
      </c>
      <c r="N32" s="7">
        <v>5</v>
      </c>
      <c r="O32" s="10">
        <f>(Таблица1[[#This Row],[total]]/Таблица1[[#This Row],[dropamount]])*Таблица1[[#This Row],[farmtime]]</f>
        <v>42.142857142857146</v>
      </c>
      <c r="P32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15.357142857142858</v>
      </c>
      <c r="Q32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4.0476190476190474</v>
      </c>
      <c r="R32" s="12">
        <f>Таблица1[[#This Row],[cp]]/10/Таблица1[[#This Row],[amountlvl0]]</f>
        <v>7.2</v>
      </c>
      <c r="S32" s="12">
        <f>Таблица1[[#This Row],[cp]]/10/Таблица1[[#This Row],[amountlvl1]]</f>
        <v>7.2</v>
      </c>
      <c r="T32" s="12">
        <f>Таблица1[[#This Row],[cp]]/10/Таблица1[[#This Row],[amountlvl2]]</f>
        <v>3</v>
      </c>
      <c r="U32" s="12">
        <f>Таблица1[[#This Row],[cp]]/10/Таблица1[[#This Row],[amountlvl3]]</f>
        <v>3</v>
      </c>
      <c r="V32" s="12">
        <f>Таблица1[[#This Row],[cp]]/10/Таблица1[[#This Row],[amountlvl4]]</f>
        <v>1.44</v>
      </c>
      <c r="W32" s="12">
        <f>Таблица1[[#This Row],[cp]]/10/Таблица1[[#This Row],[amountlvl5]]</f>
        <v>1.44</v>
      </c>
      <c r="X32" s="12">
        <f>Таблица1[[#This Row],[cp]]/10/Таблица1[[#This Row],[amountlvl6]]</f>
        <v>0.8</v>
      </c>
      <c r="Y32" s="12">
        <f>Таблица1[[#This Row],[cp]]/10/Таблица1[[#This Row],[amountlvl7]]</f>
        <v>0.8</v>
      </c>
      <c r="Z32" s="12">
        <f>Таблица1[[#This Row],[cp]]/10/Таблица1[[#This Row],[amountlvl8]]</f>
        <v>0.4</v>
      </c>
      <c r="AA32" s="13">
        <f>Таблица1[[#This Row],[cp]]/10/Таблица1[[#This Row],[amountlvl9]]</f>
        <v>0.4</v>
      </c>
      <c r="AB32" s="7">
        <v>5</v>
      </c>
      <c r="AC32" s="7">
        <v>5</v>
      </c>
      <c r="AD32" s="7">
        <v>12</v>
      </c>
      <c r="AE32" s="7">
        <v>12</v>
      </c>
      <c r="AF32" s="7">
        <v>25</v>
      </c>
      <c r="AG32" s="7">
        <v>25</v>
      </c>
      <c r="AH32" s="7">
        <v>45</v>
      </c>
      <c r="AI32" s="7">
        <v>45</v>
      </c>
      <c r="AJ32" s="7">
        <v>90</v>
      </c>
      <c r="AK32" s="7">
        <v>90</v>
      </c>
      <c r="AL32" s="7">
        <v>354</v>
      </c>
    </row>
    <row r="33" spans="2:38" ht="27" thickBot="1" x14ac:dyDescent="0.3">
      <c r="B33" s="7">
        <v>109</v>
      </c>
      <c r="C33" s="7">
        <v>31</v>
      </c>
      <c r="D33" s="7" t="s">
        <v>80</v>
      </c>
      <c r="E33" s="7" t="s">
        <v>281</v>
      </c>
      <c r="F33" s="7" t="s">
        <v>295</v>
      </c>
      <c r="G33" s="7" t="s">
        <v>81</v>
      </c>
      <c r="H33" s="7">
        <v>46</v>
      </c>
      <c r="I33" s="7" t="s">
        <v>19</v>
      </c>
      <c r="J33" s="7">
        <v>220</v>
      </c>
      <c r="K33" s="7">
        <v>330</v>
      </c>
      <c r="L33" s="7" t="s">
        <v>248</v>
      </c>
      <c r="M33" s="7">
        <v>42</v>
      </c>
      <c r="N33" s="7">
        <v>5</v>
      </c>
      <c r="O33" s="10">
        <f>(Таблица1[[#This Row],[total]]/Таблица1[[#This Row],[dropamount]])*Таблица1[[#This Row],[farmtime]]</f>
        <v>42.142857142857146</v>
      </c>
      <c r="P33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15.357142857142858</v>
      </c>
      <c r="Q33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4.0476190476190474</v>
      </c>
      <c r="R33" s="12">
        <f>Таблица1[[#This Row],[cp]]/10/Таблица1[[#This Row],[amountlvl0]]</f>
        <v>6.6</v>
      </c>
      <c r="S33" s="12">
        <f>Таблица1[[#This Row],[cp]]/10/Таблица1[[#This Row],[amountlvl1]]</f>
        <v>6.6</v>
      </c>
      <c r="T33" s="12">
        <f>Таблица1[[#This Row],[cp]]/10/Таблица1[[#This Row],[amountlvl2]]</f>
        <v>2.75</v>
      </c>
      <c r="U33" s="12">
        <f>Таблица1[[#This Row],[cp]]/10/Таблица1[[#This Row],[amountlvl3]]</f>
        <v>2.75</v>
      </c>
      <c r="V33" s="12">
        <f>Таблица1[[#This Row],[cp]]/10/Таблица1[[#This Row],[amountlvl4]]</f>
        <v>1.32</v>
      </c>
      <c r="W33" s="12">
        <f>Таблица1[[#This Row],[cp]]/10/Таблица1[[#This Row],[amountlvl5]]</f>
        <v>1.32</v>
      </c>
      <c r="X33" s="12">
        <f>Таблица1[[#This Row],[cp]]/10/Таблица1[[#This Row],[amountlvl6]]</f>
        <v>0.73333333333333328</v>
      </c>
      <c r="Y33" s="12">
        <f>Таблица1[[#This Row],[cp]]/10/Таблица1[[#This Row],[amountlvl7]]</f>
        <v>0.73333333333333328</v>
      </c>
      <c r="Z33" s="12">
        <f>Таблица1[[#This Row],[cp]]/10/Таблица1[[#This Row],[amountlvl8]]</f>
        <v>0.36666666666666664</v>
      </c>
      <c r="AA33" s="13">
        <f>Таблица1[[#This Row],[cp]]/10/Таблица1[[#This Row],[amountlvl9]]</f>
        <v>0.36666666666666664</v>
      </c>
      <c r="AB33" s="7">
        <v>5</v>
      </c>
      <c r="AC33" s="7">
        <v>5</v>
      </c>
      <c r="AD33" s="7">
        <v>12</v>
      </c>
      <c r="AE33" s="7">
        <v>12</v>
      </c>
      <c r="AF33" s="7">
        <v>25</v>
      </c>
      <c r="AG33" s="7">
        <v>25</v>
      </c>
      <c r="AH33" s="7">
        <v>45</v>
      </c>
      <c r="AI33" s="7">
        <v>45</v>
      </c>
      <c r="AJ33" s="7">
        <v>90</v>
      </c>
      <c r="AK33" s="7">
        <v>90</v>
      </c>
      <c r="AL33" s="7">
        <v>354</v>
      </c>
    </row>
    <row r="34" spans="2:38" ht="15.75" thickBot="1" x14ac:dyDescent="0.3">
      <c r="B34" s="7">
        <v>105</v>
      </c>
      <c r="C34" s="7">
        <v>32</v>
      </c>
      <c r="D34" s="7" t="s">
        <v>72</v>
      </c>
      <c r="E34" s="7" t="s">
        <v>281</v>
      </c>
      <c r="F34" s="7" t="s">
        <v>295</v>
      </c>
      <c r="G34" s="7" t="s">
        <v>73</v>
      </c>
      <c r="H34" s="7">
        <v>40</v>
      </c>
      <c r="I34" s="7" t="s">
        <v>8</v>
      </c>
      <c r="J34" s="7">
        <v>250</v>
      </c>
      <c r="K34" s="7">
        <v>375</v>
      </c>
      <c r="L34" s="7" t="s">
        <v>247</v>
      </c>
      <c r="M34" s="7">
        <v>32</v>
      </c>
      <c r="N34" s="7">
        <v>5</v>
      </c>
      <c r="O34" s="10">
        <f>(Таблица1[[#This Row],[total]]/Таблица1[[#This Row],[dropamount]])*Таблица1[[#This Row],[farmtime]]</f>
        <v>68.125</v>
      </c>
      <c r="P34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25.15625</v>
      </c>
      <c r="Q34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34" s="12">
        <f>Таблица1[[#This Row],[cp]]/10/Таблица1[[#This Row],[amountlvl0]]</f>
        <v>4.6875</v>
      </c>
      <c r="S34" s="12">
        <f>Таблица1[[#This Row],[cp]]/10/Таблица1[[#This Row],[amountlvl1]]</f>
        <v>4.6875</v>
      </c>
      <c r="T34" s="12">
        <f>Таблица1[[#This Row],[cp]]/10/Таблица1[[#This Row],[amountlvl2]]</f>
        <v>2.5</v>
      </c>
      <c r="U34" s="12">
        <f>Таблица1[[#This Row],[cp]]/10/Таблица1[[#This Row],[amountlvl3]]</f>
        <v>2.5</v>
      </c>
      <c r="V34" s="12">
        <f>Таблица1[[#This Row],[cp]]/10/Таблица1[[#This Row],[amountlvl4]]</f>
        <v>1.25</v>
      </c>
      <c r="W34" s="12">
        <f>Таблица1[[#This Row],[cp]]/10/Таблица1[[#This Row],[amountlvl5]]</f>
        <v>1.25</v>
      </c>
      <c r="X34" s="12">
        <f>Таблица1[[#This Row],[cp]]/10/Таблица1[[#This Row],[amountlvl6]]</f>
        <v>0.68181818181818177</v>
      </c>
      <c r="Y34" s="12">
        <f>Таблица1[[#This Row],[cp]]/10/Таблица1[[#This Row],[amountlvl7]]</f>
        <v>0.68181818181818177</v>
      </c>
      <c r="Z34" s="12">
        <f>Таблица1[[#This Row],[cp]]/10/Таблица1[[#This Row],[amountlvl8]]</f>
        <v>0.34090909090909088</v>
      </c>
      <c r="AA34" s="13">
        <f>Таблица1[[#This Row],[cp]]/10/Таблица1[[#This Row],[amountlvl9]]</f>
        <v>0.34090909090909088</v>
      </c>
      <c r="AB34" s="7">
        <v>8</v>
      </c>
      <c r="AC34" s="7">
        <v>8</v>
      </c>
      <c r="AD34" s="7">
        <v>15</v>
      </c>
      <c r="AE34" s="7">
        <v>15</v>
      </c>
      <c r="AF34" s="7">
        <v>30</v>
      </c>
      <c r="AG34" s="7">
        <v>30</v>
      </c>
      <c r="AH34" s="7">
        <v>55</v>
      </c>
      <c r="AI34" s="7">
        <v>55</v>
      </c>
      <c r="AJ34" s="7">
        <v>110</v>
      </c>
      <c r="AK34" s="7">
        <v>110</v>
      </c>
      <c r="AL34" s="7">
        <v>436</v>
      </c>
    </row>
    <row r="35" spans="2:38" ht="15.75" thickBot="1" x14ac:dyDescent="0.3">
      <c r="B35" s="7">
        <v>106</v>
      </c>
      <c r="C35" s="7">
        <v>33</v>
      </c>
      <c r="D35" s="7" t="s">
        <v>74</v>
      </c>
      <c r="E35" s="7" t="s">
        <v>281</v>
      </c>
      <c r="F35" s="7" t="s">
        <v>295</v>
      </c>
      <c r="G35" s="7" t="s">
        <v>75</v>
      </c>
      <c r="H35" s="7">
        <v>44</v>
      </c>
      <c r="I35" s="7" t="s">
        <v>10</v>
      </c>
      <c r="J35" s="7">
        <v>300</v>
      </c>
      <c r="K35" s="7">
        <v>300</v>
      </c>
      <c r="L35" s="7" t="s">
        <v>247</v>
      </c>
      <c r="M35" s="7">
        <v>32</v>
      </c>
      <c r="N35" s="7">
        <v>5</v>
      </c>
      <c r="O35" s="10">
        <f>(Таблица1[[#This Row],[total]]/Таблица1[[#This Row],[dropamount]])*Таблица1[[#This Row],[farmtime]]</f>
        <v>68.125</v>
      </c>
      <c r="P35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25.15625</v>
      </c>
      <c r="Q35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35" s="12">
        <f>Таблица1[[#This Row],[cp]]/10/Таблица1[[#This Row],[amountlvl0]]</f>
        <v>3.75</v>
      </c>
      <c r="S35" s="12">
        <f>Таблица1[[#This Row],[cp]]/10/Таблица1[[#This Row],[amountlvl1]]</f>
        <v>3.75</v>
      </c>
      <c r="T35" s="12">
        <f>Таблица1[[#This Row],[cp]]/10/Таблица1[[#This Row],[amountlvl2]]</f>
        <v>2</v>
      </c>
      <c r="U35" s="12">
        <f>Таблица1[[#This Row],[cp]]/10/Таблица1[[#This Row],[amountlvl3]]</f>
        <v>2</v>
      </c>
      <c r="V35" s="12">
        <f>Таблица1[[#This Row],[cp]]/10/Таблица1[[#This Row],[amountlvl4]]</f>
        <v>1</v>
      </c>
      <c r="W35" s="12">
        <f>Таблица1[[#This Row],[cp]]/10/Таблица1[[#This Row],[amountlvl5]]</f>
        <v>1</v>
      </c>
      <c r="X35" s="12">
        <f>Таблица1[[#This Row],[cp]]/10/Таблица1[[#This Row],[amountlvl6]]</f>
        <v>0.54545454545454541</v>
      </c>
      <c r="Y35" s="12">
        <f>Таблица1[[#This Row],[cp]]/10/Таблица1[[#This Row],[amountlvl7]]</f>
        <v>0.54545454545454541</v>
      </c>
      <c r="Z35" s="12">
        <f>Таблица1[[#This Row],[cp]]/10/Таблица1[[#This Row],[amountlvl8]]</f>
        <v>0.27272727272727271</v>
      </c>
      <c r="AA35" s="13">
        <f>Таблица1[[#This Row],[cp]]/10/Таблица1[[#This Row],[amountlvl9]]</f>
        <v>0.27272727272727271</v>
      </c>
      <c r="AB35" s="7">
        <v>8</v>
      </c>
      <c r="AC35" s="7">
        <v>8</v>
      </c>
      <c r="AD35" s="7">
        <v>15</v>
      </c>
      <c r="AE35" s="7">
        <v>15</v>
      </c>
      <c r="AF35" s="7">
        <v>30</v>
      </c>
      <c r="AG35" s="7">
        <v>30</v>
      </c>
      <c r="AH35" s="7">
        <v>55</v>
      </c>
      <c r="AI35" s="7">
        <v>55</v>
      </c>
      <c r="AJ35" s="7">
        <v>110</v>
      </c>
      <c r="AK35" s="7">
        <v>110</v>
      </c>
      <c r="AL35" s="7">
        <v>436</v>
      </c>
    </row>
    <row r="36" spans="2:38" ht="27" thickBot="1" x14ac:dyDescent="0.3">
      <c r="B36" s="7">
        <v>93</v>
      </c>
      <c r="C36" s="7">
        <v>34</v>
      </c>
      <c r="D36" s="7" t="s">
        <v>83</v>
      </c>
      <c r="E36" s="7" t="s">
        <v>82</v>
      </c>
      <c r="F36" s="7" t="s">
        <v>295</v>
      </c>
      <c r="G36" s="7" t="s">
        <v>84</v>
      </c>
      <c r="H36" s="7">
        <v>50</v>
      </c>
      <c r="I36" s="7" t="s">
        <v>25</v>
      </c>
      <c r="J36" s="7">
        <v>130</v>
      </c>
      <c r="K36" s="7">
        <v>130</v>
      </c>
      <c r="L36" s="7" t="s">
        <v>248</v>
      </c>
      <c r="M36" s="7">
        <v>42</v>
      </c>
      <c r="N36" s="7">
        <v>5</v>
      </c>
      <c r="O36" s="10">
        <f>(Таблица1[[#This Row],[total]]/Таблица1[[#This Row],[dropamount]])*Таблица1[[#This Row],[farmtime]]</f>
        <v>38.571428571428569</v>
      </c>
      <c r="P36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14.761904761904763</v>
      </c>
      <c r="Q36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4.0476190476190474</v>
      </c>
      <c r="R36" s="12">
        <f>Таблица1[[#This Row],[cp]]/10/Таблица1[[#This Row],[amountlvl0]]</f>
        <v>2.6</v>
      </c>
      <c r="S36" s="12">
        <f>Таблица1[[#This Row],[cp]]/10/Таблица1[[#This Row],[amountlvl1]]</f>
        <v>2.6</v>
      </c>
      <c r="T36" s="12">
        <f>Таблица1[[#This Row],[cp]]/10/Таблица1[[#This Row],[amountlvl2]]</f>
        <v>1.0833333333333333</v>
      </c>
      <c r="U36" s="12">
        <f>Таблица1[[#This Row],[cp]]/10/Таблица1[[#This Row],[amountlvl3]]</f>
        <v>1.0833333333333333</v>
      </c>
      <c r="V36" s="12">
        <f>Таблица1[[#This Row],[cp]]/10/Таблица1[[#This Row],[amountlvl4]]</f>
        <v>0.52</v>
      </c>
      <c r="W36" s="12">
        <f>Таблица1[[#This Row],[cp]]/10/Таблица1[[#This Row],[amountlvl5]]</f>
        <v>0.52</v>
      </c>
      <c r="X36" s="12">
        <f>Таблица1[[#This Row],[cp]]/10/Таблица1[[#This Row],[amountlvl6]]</f>
        <v>0.32500000000000001</v>
      </c>
      <c r="Y36" s="12">
        <f>Таблица1[[#This Row],[cp]]/10/Таблица1[[#This Row],[amountlvl7]]</f>
        <v>0.32500000000000001</v>
      </c>
      <c r="Z36" s="12">
        <f>Таблица1[[#This Row],[cp]]/10/Таблица1[[#This Row],[amountlvl8]]</f>
        <v>0.16250000000000001</v>
      </c>
      <c r="AA36" s="13">
        <f>Таблица1[[#This Row],[cp]]/10/Таблица1[[#This Row],[amountlvl9]]</f>
        <v>0.16250000000000001</v>
      </c>
      <c r="AB36" s="7">
        <v>5</v>
      </c>
      <c r="AC36" s="7">
        <v>5</v>
      </c>
      <c r="AD36" s="7">
        <v>12</v>
      </c>
      <c r="AE36" s="7">
        <v>12</v>
      </c>
      <c r="AF36" s="7">
        <v>25</v>
      </c>
      <c r="AG36" s="7">
        <v>25</v>
      </c>
      <c r="AH36" s="7">
        <v>40</v>
      </c>
      <c r="AI36" s="7">
        <v>40</v>
      </c>
      <c r="AJ36" s="7">
        <v>80</v>
      </c>
      <c r="AK36" s="7">
        <v>80</v>
      </c>
      <c r="AL36" s="7">
        <v>324</v>
      </c>
    </row>
    <row r="37" spans="2:38" ht="27" thickBot="1" x14ac:dyDescent="0.3">
      <c r="B37" s="7">
        <v>95</v>
      </c>
      <c r="C37" s="7">
        <v>35</v>
      </c>
      <c r="D37" s="7" t="s">
        <v>85</v>
      </c>
      <c r="E37" s="7" t="s">
        <v>82</v>
      </c>
      <c r="F37" s="7" t="s">
        <v>295</v>
      </c>
      <c r="G37" s="7" t="s">
        <v>86</v>
      </c>
      <c r="H37" s="7">
        <v>52</v>
      </c>
      <c r="I37" s="7" t="s">
        <v>26</v>
      </c>
      <c r="J37" s="7">
        <v>150</v>
      </c>
      <c r="K37" s="7">
        <v>150</v>
      </c>
      <c r="L37" s="7" t="s">
        <v>247</v>
      </c>
      <c r="M37" s="7">
        <v>32</v>
      </c>
      <c r="N37" s="7">
        <v>5</v>
      </c>
      <c r="O37" s="10">
        <f>(Таблица1[[#This Row],[total]]/Таблица1[[#This Row],[dropamount]])*Таблица1[[#This Row],[farmtime]]</f>
        <v>61.875</v>
      </c>
      <c r="P37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22.8125</v>
      </c>
      <c r="Q37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37" s="12">
        <f>Таблица1[[#This Row],[cp]]/10/Таблица1[[#This Row],[amountlvl0]]</f>
        <v>1.875</v>
      </c>
      <c r="S37" s="12">
        <f>Таблица1[[#This Row],[cp]]/10/Таблица1[[#This Row],[amountlvl1]]</f>
        <v>1.875</v>
      </c>
      <c r="T37" s="12">
        <f>Таблица1[[#This Row],[cp]]/10/Таблица1[[#This Row],[amountlvl2]]</f>
        <v>1</v>
      </c>
      <c r="U37" s="12">
        <f>Таблица1[[#This Row],[cp]]/10/Таблица1[[#This Row],[amountlvl3]]</f>
        <v>1</v>
      </c>
      <c r="V37" s="12">
        <f>Таблица1[[#This Row],[cp]]/10/Таблица1[[#This Row],[amountlvl4]]</f>
        <v>0.6</v>
      </c>
      <c r="W37" s="12">
        <f>Таблица1[[#This Row],[cp]]/10/Таблица1[[#This Row],[amountlvl5]]</f>
        <v>0.6</v>
      </c>
      <c r="X37" s="12">
        <f>Таблица1[[#This Row],[cp]]/10/Таблица1[[#This Row],[amountlvl6]]</f>
        <v>0.3</v>
      </c>
      <c r="Y37" s="12">
        <f>Таблица1[[#This Row],[cp]]/10/Таблица1[[#This Row],[amountlvl7]]</f>
        <v>0.3</v>
      </c>
      <c r="Z37" s="12">
        <f>Таблица1[[#This Row],[cp]]/10/Таблица1[[#This Row],[amountlvl8]]</f>
        <v>0.15</v>
      </c>
      <c r="AA37" s="13">
        <f>Таблица1[[#This Row],[cp]]/10/Таблица1[[#This Row],[amountlvl9]]</f>
        <v>0.15</v>
      </c>
      <c r="AB37" s="7">
        <v>8</v>
      </c>
      <c r="AC37" s="7">
        <v>8</v>
      </c>
      <c r="AD37" s="7">
        <v>15</v>
      </c>
      <c r="AE37" s="7">
        <v>15</v>
      </c>
      <c r="AF37" s="7">
        <v>25</v>
      </c>
      <c r="AG37" s="7">
        <v>25</v>
      </c>
      <c r="AH37" s="7">
        <v>50</v>
      </c>
      <c r="AI37" s="7">
        <v>50</v>
      </c>
      <c r="AJ37" s="7">
        <v>100</v>
      </c>
      <c r="AK37" s="7">
        <v>100</v>
      </c>
      <c r="AL37" s="7">
        <v>396</v>
      </c>
    </row>
    <row r="38" spans="2:38" ht="27" thickBot="1" x14ac:dyDescent="0.3">
      <c r="B38" s="7">
        <v>94</v>
      </c>
      <c r="C38" s="7">
        <v>36</v>
      </c>
      <c r="D38" s="7" t="s">
        <v>87</v>
      </c>
      <c r="E38" s="7" t="s">
        <v>82</v>
      </c>
      <c r="F38" s="7" t="s">
        <v>295</v>
      </c>
      <c r="G38" s="7" t="s">
        <v>88</v>
      </c>
      <c r="H38" s="7">
        <v>52</v>
      </c>
      <c r="I38" s="7" t="s">
        <v>2</v>
      </c>
      <c r="J38" s="7" t="s">
        <v>89</v>
      </c>
      <c r="K38" s="7">
        <v>1300</v>
      </c>
      <c r="L38" s="7" t="s">
        <v>247</v>
      </c>
      <c r="M38" s="7">
        <v>32</v>
      </c>
      <c r="N38" s="7">
        <v>5</v>
      </c>
      <c r="O38" s="10">
        <f>(Таблица1[[#This Row],[total]]/Таблица1[[#This Row],[dropamount]])*Таблица1[[#This Row],[farmtime]]</f>
        <v>61.875</v>
      </c>
      <c r="P38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22.8125</v>
      </c>
      <c r="Q38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38" s="12">
        <f>Таблица1[[#This Row],[cp]]/10/Таблица1[[#This Row],[amountlvl0]]</f>
        <v>16.25</v>
      </c>
      <c r="S38" s="12">
        <f>Таблица1[[#This Row],[cp]]/10/Таблица1[[#This Row],[amountlvl1]]</f>
        <v>16.25</v>
      </c>
      <c r="T38" s="12">
        <f>Таблица1[[#This Row],[cp]]/10/Таблица1[[#This Row],[amountlvl2]]</f>
        <v>8.6666666666666661</v>
      </c>
      <c r="U38" s="12">
        <f>Таблица1[[#This Row],[cp]]/10/Таблица1[[#This Row],[amountlvl3]]</f>
        <v>8.6666666666666661</v>
      </c>
      <c r="V38" s="12">
        <f>Таблица1[[#This Row],[cp]]/10/Таблица1[[#This Row],[amountlvl4]]</f>
        <v>5.2</v>
      </c>
      <c r="W38" s="12">
        <f>Таблица1[[#This Row],[cp]]/10/Таблица1[[#This Row],[amountlvl5]]</f>
        <v>5.2</v>
      </c>
      <c r="X38" s="12">
        <f>Таблица1[[#This Row],[cp]]/10/Таблица1[[#This Row],[amountlvl6]]</f>
        <v>2.6</v>
      </c>
      <c r="Y38" s="12">
        <f>Таблица1[[#This Row],[cp]]/10/Таблица1[[#This Row],[amountlvl7]]</f>
        <v>2.6</v>
      </c>
      <c r="Z38" s="12">
        <f>Таблица1[[#This Row],[cp]]/10/Таблица1[[#This Row],[amountlvl8]]</f>
        <v>1.3</v>
      </c>
      <c r="AA38" s="13">
        <f>Таблица1[[#This Row],[cp]]/10/Таблица1[[#This Row],[amountlvl9]]</f>
        <v>1.3</v>
      </c>
      <c r="AB38" s="7">
        <v>8</v>
      </c>
      <c r="AC38" s="7">
        <v>8</v>
      </c>
      <c r="AD38" s="7">
        <v>15</v>
      </c>
      <c r="AE38" s="7">
        <v>15</v>
      </c>
      <c r="AF38" s="7">
        <v>25</v>
      </c>
      <c r="AG38" s="7">
        <v>25</v>
      </c>
      <c r="AH38" s="7">
        <v>50</v>
      </c>
      <c r="AI38" s="7">
        <v>50</v>
      </c>
      <c r="AJ38" s="7">
        <v>100</v>
      </c>
      <c r="AK38" s="7">
        <v>100</v>
      </c>
      <c r="AL38" s="7">
        <v>396</v>
      </c>
    </row>
    <row r="39" spans="2:38" ht="27" thickBot="1" x14ac:dyDescent="0.3">
      <c r="B39" s="7">
        <v>96</v>
      </c>
      <c r="C39" s="7">
        <v>37</v>
      </c>
      <c r="D39" s="7" t="s">
        <v>90</v>
      </c>
      <c r="E39" s="7" t="s">
        <v>82</v>
      </c>
      <c r="F39" s="7" t="s">
        <v>295</v>
      </c>
      <c r="G39" s="7" t="s">
        <v>91</v>
      </c>
      <c r="H39" s="7">
        <v>54</v>
      </c>
      <c r="I39" s="7" t="s">
        <v>5</v>
      </c>
      <c r="J39" s="7" t="s">
        <v>92</v>
      </c>
      <c r="K39" s="7">
        <f>920*0.75</f>
        <v>690</v>
      </c>
      <c r="L39" s="7" t="s">
        <v>247</v>
      </c>
      <c r="M39" s="7">
        <v>32</v>
      </c>
      <c r="N39" s="7">
        <v>5</v>
      </c>
      <c r="O39" s="10">
        <f>(Таблица1[[#This Row],[total]]/Таблица1[[#This Row],[dropamount]])*Таблица1[[#This Row],[farmtime]]</f>
        <v>61.875</v>
      </c>
      <c r="P39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22.8125</v>
      </c>
      <c r="Q39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39" s="12">
        <f>Таблица1[[#This Row],[cp]]/10/Таблица1[[#This Row],[amountlvl0]]</f>
        <v>8.625</v>
      </c>
      <c r="S39" s="12">
        <f>Таблица1[[#This Row],[cp]]/10/Таблица1[[#This Row],[amountlvl1]]</f>
        <v>8.625</v>
      </c>
      <c r="T39" s="12">
        <f>Таблица1[[#This Row],[cp]]/10/Таблица1[[#This Row],[amountlvl2]]</f>
        <v>4.5999999999999996</v>
      </c>
      <c r="U39" s="12">
        <f>Таблица1[[#This Row],[cp]]/10/Таблица1[[#This Row],[amountlvl3]]</f>
        <v>4.5999999999999996</v>
      </c>
      <c r="V39" s="12">
        <f>Таблица1[[#This Row],[cp]]/10/Таблица1[[#This Row],[amountlvl4]]</f>
        <v>2.76</v>
      </c>
      <c r="W39" s="12">
        <f>Таблица1[[#This Row],[cp]]/10/Таблица1[[#This Row],[amountlvl5]]</f>
        <v>2.76</v>
      </c>
      <c r="X39" s="12">
        <f>Таблица1[[#This Row],[cp]]/10/Таблица1[[#This Row],[amountlvl6]]</f>
        <v>1.38</v>
      </c>
      <c r="Y39" s="12">
        <f>Таблица1[[#This Row],[cp]]/10/Таблица1[[#This Row],[amountlvl7]]</f>
        <v>1.38</v>
      </c>
      <c r="Z39" s="12">
        <f>Таблица1[[#This Row],[cp]]/10/Таблица1[[#This Row],[amountlvl8]]</f>
        <v>0.69</v>
      </c>
      <c r="AA39" s="13">
        <f>Таблица1[[#This Row],[cp]]/10/Таблица1[[#This Row],[amountlvl9]]</f>
        <v>0.69</v>
      </c>
      <c r="AB39" s="7">
        <v>8</v>
      </c>
      <c r="AC39" s="7">
        <v>8</v>
      </c>
      <c r="AD39" s="7">
        <v>15</v>
      </c>
      <c r="AE39" s="7">
        <v>15</v>
      </c>
      <c r="AF39" s="7">
        <v>25</v>
      </c>
      <c r="AG39" s="7">
        <v>25</v>
      </c>
      <c r="AH39" s="7">
        <v>50</v>
      </c>
      <c r="AI39" s="7">
        <v>50</v>
      </c>
      <c r="AJ39" s="7">
        <v>100</v>
      </c>
      <c r="AK39" s="7">
        <v>100</v>
      </c>
      <c r="AL39" s="7">
        <v>396</v>
      </c>
    </row>
    <row r="40" spans="2:38" ht="15.75" thickBot="1" x14ac:dyDescent="0.3">
      <c r="B40" s="7">
        <v>97</v>
      </c>
      <c r="C40" s="7">
        <v>38</v>
      </c>
      <c r="D40" s="7" t="s">
        <v>93</v>
      </c>
      <c r="E40" s="7" t="s">
        <v>82</v>
      </c>
      <c r="F40" s="7" t="s">
        <v>295</v>
      </c>
      <c r="G40" s="7" t="s">
        <v>94</v>
      </c>
      <c r="H40" s="7">
        <v>54</v>
      </c>
      <c r="I40" s="7" t="s">
        <v>8</v>
      </c>
      <c r="J40" s="7">
        <v>370</v>
      </c>
      <c r="K40" s="7">
        <v>555</v>
      </c>
      <c r="L40" s="7" t="s">
        <v>247</v>
      </c>
      <c r="M40" s="7">
        <v>32</v>
      </c>
      <c r="N40" s="7">
        <v>5</v>
      </c>
      <c r="O40" s="10">
        <f>(Таблица1[[#This Row],[total]]/Таблица1[[#This Row],[dropamount]])*Таблица1[[#This Row],[farmtime]]</f>
        <v>61.875</v>
      </c>
      <c r="P40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22.8125</v>
      </c>
      <c r="Q40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40" s="12">
        <f>Таблица1[[#This Row],[cp]]/10/Таблица1[[#This Row],[amountlvl0]]</f>
        <v>6.9375</v>
      </c>
      <c r="S40" s="12">
        <f>Таблица1[[#This Row],[cp]]/10/Таблица1[[#This Row],[amountlvl1]]</f>
        <v>6.9375</v>
      </c>
      <c r="T40" s="12">
        <f>Таблица1[[#This Row],[cp]]/10/Таблица1[[#This Row],[amountlvl2]]</f>
        <v>3.7</v>
      </c>
      <c r="U40" s="12">
        <f>Таблица1[[#This Row],[cp]]/10/Таблица1[[#This Row],[amountlvl3]]</f>
        <v>3.7</v>
      </c>
      <c r="V40" s="12">
        <f>Таблица1[[#This Row],[cp]]/10/Таблица1[[#This Row],[amountlvl4]]</f>
        <v>2.2200000000000002</v>
      </c>
      <c r="W40" s="12">
        <f>Таблица1[[#This Row],[cp]]/10/Таблица1[[#This Row],[amountlvl5]]</f>
        <v>2.2200000000000002</v>
      </c>
      <c r="X40" s="12">
        <f>Таблица1[[#This Row],[cp]]/10/Таблица1[[#This Row],[amountlvl6]]</f>
        <v>1.1100000000000001</v>
      </c>
      <c r="Y40" s="12">
        <f>Таблица1[[#This Row],[cp]]/10/Таблица1[[#This Row],[amountlvl7]]</f>
        <v>1.1100000000000001</v>
      </c>
      <c r="Z40" s="12">
        <f>Таблица1[[#This Row],[cp]]/10/Таблица1[[#This Row],[amountlvl8]]</f>
        <v>0.55500000000000005</v>
      </c>
      <c r="AA40" s="13">
        <f>Таблица1[[#This Row],[cp]]/10/Таблица1[[#This Row],[amountlvl9]]</f>
        <v>0.55500000000000005</v>
      </c>
      <c r="AB40" s="7">
        <v>8</v>
      </c>
      <c r="AC40" s="7">
        <v>8</v>
      </c>
      <c r="AD40" s="7">
        <v>15</v>
      </c>
      <c r="AE40" s="7">
        <v>15</v>
      </c>
      <c r="AF40" s="7">
        <v>25</v>
      </c>
      <c r="AG40" s="7">
        <v>25</v>
      </c>
      <c r="AH40" s="7">
        <v>50</v>
      </c>
      <c r="AI40" s="7">
        <v>50</v>
      </c>
      <c r="AJ40" s="7">
        <v>100</v>
      </c>
      <c r="AK40" s="7">
        <v>100</v>
      </c>
      <c r="AL40" s="7">
        <v>396</v>
      </c>
    </row>
    <row r="41" spans="2:38" ht="27" thickBot="1" x14ac:dyDescent="0.3">
      <c r="B41" s="7">
        <v>99</v>
      </c>
      <c r="C41" s="7">
        <v>39</v>
      </c>
      <c r="D41" s="7" t="s">
        <v>95</v>
      </c>
      <c r="E41" s="7" t="s">
        <v>82</v>
      </c>
      <c r="F41" s="7" t="s">
        <v>295</v>
      </c>
      <c r="G41" s="7" t="s">
        <v>96</v>
      </c>
      <c r="H41" s="7">
        <v>54</v>
      </c>
      <c r="I41" s="7" t="s">
        <v>10</v>
      </c>
      <c r="J41" s="7">
        <v>390</v>
      </c>
      <c r="K41" s="7">
        <v>390</v>
      </c>
      <c r="L41" s="7" t="s">
        <v>247</v>
      </c>
      <c r="M41" s="7">
        <v>32</v>
      </c>
      <c r="N41" s="7">
        <v>5</v>
      </c>
      <c r="O41" s="10">
        <f>(Таблица1[[#This Row],[total]]/Таблица1[[#This Row],[dropamount]])*Таблица1[[#This Row],[farmtime]]</f>
        <v>61.875</v>
      </c>
      <c r="P41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22.8125</v>
      </c>
      <c r="Q41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41" s="12">
        <f>Таблица1[[#This Row],[cp]]/10/Таблица1[[#This Row],[amountlvl0]]</f>
        <v>4.875</v>
      </c>
      <c r="S41" s="12">
        <f>Таблица1[[#This Row],[cp]]/10/Таблица1[[#This Row],[amountlvl1]]</f>
        <v>4.875</v>
      </c>
      <c r="T41" s="12">
        <f>Таблица1[[#This Row],[cp]]/10/Таблица1[[#This Row],[amountlvl2]]</f>
        <v>2.6</v>
      </c>
      <c r="U41" s="12">
        <f>Таблица1[[#This Row],[cp]]/10/Таблица1[[#This Row],[amountlvl3]]</f>
        <v>2.6</v>
      </c>
      <c r="V41" s="12">
        <f>Таблица1[[#This Row],[cp]]/10/Таблица1[[#This Row],[amountlvl4]]</f>
        <v>1.56</v>
      </c>
      <c r="W41" s="12">
        <f>Таблица1[[#This Row],[cp]]/10/Таблица1[[#This Row],[amountlvl5]]</f>
        <v>1.56</v>
      </c>
      <c r="X41" s="12">
        <f>Таблица1[[#This Row],[cp]]/10/Таблица1[[#This Row],[amountlvl6]]</f>
        <v>0.78</v>
      </c>
      <c r="Y41" s="12">
        <f>Таблица1[[#This Row],[cp]]/10/Таблица1[[#This Row],[amountlvl7]]</f>
        <v>0.78</v>
      </c>
      <c r="Z41" s="12">
        <f>Таблица1[[#This Row],[cp]]/10/Таблица1[[#This Row],[amountlvl8]]</f>
        <v>0.39</v>
      </c>
      <c r="AA41" s="13">
        <f>Таблица1[[#This Row],[cp]]/10/Таблица1[[#This Row],[amountlvl9]]</f>
        <v>0.39</v>
      </c>
      <c r="AB41" s="7">
        <v>8</v>
      </c>
      <c r="AC41" s="7">
        <v>8</v>
      </c>
      <c r="AD41" s="7">
        <v>15</v>
      </c>
      <c r="AE41" s="7">
        <v>15</v>
      </c>
      <c r="AF41" s="7">
        <v>25</v>
      </c>
      <c r="AG41" s="7">
        <v>25</v>
      </c>
      <c r="AH41" s="7">
        <v>50</v>
      </c>
      <c r="AI41" s="7">
        <v>50</v>
      </c>
      <c r="AJ41" s="7">
        <v>100</v>
      </c>
      <c r="AK41" s="7">
        <v>100</v>
      </c>
      <c r="AL41" s="7">
        <v>396</v>
      </c>
    </row>
    <row r="42" spans="2:38" ht="27" thickBot="1" x14ac:dyDescent="0.3">
      <c r="B42" s="7">
        <v>98</v>
      </c>
      <c r="C42" s="7">
        <v>40</v>
      </c>
      <c r="D42" s="7" t="s">
        <v>97</v>
      </c>
      <c r="E42" s="7" t="s">
        <v>82</v>
      </c>
      <c r="F42" s="7" t="s">
        <v>295</v>
      </c>
      <c r="G42" s="7" t="s">
        <v>98</v>
      </c>
      <c r="H42" s="7">
        <v>54</v>
      </c>
      <c r="I42" s="7" t="s">
        <v>12</v>
      </c>
      <c r="J42" s="7">
        <v>210</v>
      </c>
      <c r="K42" s="7">
        <v>420</v>
      </c>
      <c r="L42" s="7" t="s">
        <v>247</v>
      </c>
      <c r="M42" s="7">
        <v>32</v>
      </c>
      <c r="N42" s="7">
        <v>5</v>
      </c>
      <c r="O42" s="10">
        <f>(Таблица1[[#This Row],[total]]/Таблица1[[#This Row],[dropamount]])*Таблица1[[#This Row],[farmtime]]</f>
        <v>61.875</v>
      </c>
      <c r="P42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22.8125</v>
      </c>
      <c r="Q42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42" s="12">
        <f>Таблица1[[#This Row],[cp]]/10/Таблица1[[#This Row],[amountlvl0]]</f>
        <v>5.25</v>
      </c>
      <c r="S42" s="12">
        <f>Таблица1[[#This Row],[cp]]/10/Таблица1[[#This Row],[amountlvl1]]</f>
        <v>5.25</v>
      </c>
      <c r="T42" s="12">
        <f>Таблица1[[#This Row],[cp]]/10/Таблица1[[#This Row],[amountlvl2]]</f>
        <v>2.8</v>
      </c>
      <c r="U42" s="12">
        <f>Таблица1[[#This Row],[cp]]/10/Таблица1[[#This Row],[amountlvl3]]</f>
        <v>2.8</v>
      </c>
      <c r="V42" s="12">
        <f>Таблица1[[#This Row],[cp]]/10/Таблица1[[#This Row],[amountlvl4]]</f>
        <v>1.68</v>
      </c>
      <c r="W42" s="12">
        <f>Таблица1[[#This Row],[cp]]/10/Таблица1[[#This Row],[amountlvl5]]</f>
        <v>1.68</v>
      </c>
      <c r="X42" s="12">
        <f>Таблица1[[#This Row],[cp]]/10/Таблица1[[#This Row],[amountlvl6]]</f>
        <v>0.84</v>
      </c>
      <c r="Y42" s="12">
        <f>Таблица1[[#This Row],[cp]]/10/Таблица1[[#This Row],[amountlvl7]]</f>
        <v>0.84</v>
      </c>
      <c r="Z42" s="12">
        <f>Таблица1[[#This Row],[cp]]/10/Таблица1[[#This Row],[amountlvl8]]</f>
        <v>0.42</v>
      </c>
      <c r="AA42" s="13">
        <f>Таблица1[[#This Row],[cp]]/10/Таблица1[[#This Row],[amountlvl9]]</f>
        <v>0.42</v>
      </c>
      <c r="AB42" s="7">
        <v>8</v>
      </c>
      <c r="AC42" s="7">
        <v>8</v>
      </c>
      <c r="AD42" s="7">
        <v>15</v>
      </c>
      <c r="AE42" s="7">
        <v>15</v>
      </c>
      <c r="AF42" s="7">
        <v>25</v>
      </c>
      <c r="AG42" s="7">
        <v>25</v>
      </c>
      <c r="AH42" s="7">
        <v>50</v>
      </c>
      <c r="AI42" s="7">
        <v>50</v>
      </c>
      <c r="AJ42" s="7">
        <v>100</v>
      </c>
      <c r="AK42" s="7">
        <v>100</v>
      </c>
      <c r="AL42" s="7">
        <v>396</v>
      </c>
    </row>
    <row r="43" spans="2:38" ht="15.75" thickBot="1" x14ac:dyDescent="0.3">
      <c r="B43" s="7">
        <v>2</v>
      </c>
      <c r="C43" s="7">
        <v>41</v>
      </c>
      <c r="D43" s="7" t="s">
        <v>99</v>
      </c>
      <c r="E43" s="7" t="s">
        <v>290</v>
      </c>
      <c r="F43" s="7" t="s">
        <v>295</v>
      </c>
      <c r="G43" s="7" t="s">
        <v>100</v>
      </c>
      <c r="H43" s="7"/>
      <c r="I43" s="7" t="s">
        <v>19</v>
      </c>
      <c r="J43" s="7">
        <v>420</v>
      </c>
      <c r="K43" s="7">
        <v>630</v>
      </c>
      <c r="L43" s="7" t="s">
        <v>246</v>
      </c>
      <c r="M43" s="7">
        <v>24</v>
      </c>
      <c r="N43" s="7">
        <v>5</v>
      </c>
      <c r="O43" s="10">
        <f>(Таблица1[[#This Row],[total]]/Таблица1[[#This Row],[dropamount]])*Таблица1[[#This Row],[farmtime]]</f>
        <v>101.25</v>
      </c>
      <c r="P43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38.75</v>
      </c>
      <c r="Q43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11.666666666666668</v>
      </c>
      <c r="R43" s="12">
        <f>Таблица1[[#This Row],[cp]]/10/Таблица1[[#This Row],[amountlvl0]]</f>
        <v>7.875</v>
      </c>
      <c r="S43" s="12">
        <f>Таблица1[[#This Row],[cp]]/10/Таблица1[[#This Row],[amountlvl1]]</f>
        <v>7.875</v>
      </c>
      <c r="T43" s="12">
        <f>Таблица1[[#This Row],[cp]]/10/Таблица1[[#This Row],[amountlvl2]]</f>
        <v>3.15</v>
      </c>
      <c r="U43" s="12">
        <f>Таблица1[[#This Row],[cp]]/10/Таблица1[[#This Row],[amountlvl3]]</f>
        <v>3.15</v>
      </c>
      <c r="V43" s="12">
        <f>Таблица1[[#This Row],[cp]]/10/Таблица1[[#This Row],[amountlvl4]]</f>
        <v>1.8</v>
      </c>
      <c r="W43" s="12">
        <f>Таблица1[[#This Row],[cp]]/10/Таблица1[[#This Row],[amountlvl5]]</f>
        <v>1.8</v>
      </c>
      <c r="X43" s="12">
        <f>Таблица1[[#This Row],[cp]]/10/Таблица1[[#This Row],[amountlvl6]]</f>
        <v>1.05</v>
      </c>
      <c r="Y43" s="12">
        <f>Таблица1[[#This Row],[cp]]/10/Таблица1[[#This Row],[amountlvl7]]</f>
        <v>1.05</v>
      </c>
      <c r="Z43" s="12">
        <f>Таблица1[[#This Row],[cp]]/10/Таблица1[[#This Row],[amountlvl8]]</f>
        <v>0.52500000000000002</v>
      </c>
      <c r="AA43" s="13">
        <f>Таблица1[[#This Row],[cp]]/10/Таблица1[[#This Row],[amountlvl9]]</f>
        <v>0.52500000000000002</v>
      </c>
      <c r="AB43" s="7">
        <v>8</v>
      </c>
      <c r="AC43" s="7">
        <v>8</v>
      </c>
      <c r="AD43" s="7">
        <v>20</v>
      </c>
      <c r="AE43" s="7">
        <v>20</v>
      </c>
      <c r="AF43" s="7">
        <v>35</v>
      </c>
      <c r="AG43" s="7">
        <v>35</v>
      </c>
      <c r="AH43" s="7">
        <v>60</v>
      </c>
      <c r="AI43" s="7">
        <v>60</v>
      </c>
      <c r="AJ43" s="7">
        <v>120</v>
      </c>
      <c r="AK43" s="7">
        <v>120</v>
      </c>
      <c r="AL43" s="7">
        <v>486</v>
      </c>
    </row>
    <row r="44" spans="2:38" ht="15.75" thickBot="1" x14ac:dyDescent="0.3">
      <c r="B44" s="7">
        <v>1</v>
      </c>
      <c r="C44" s="7">
        <v>42</v>
      </c>
      <c r="D44" s="7" t="s">
        <v>101</v>
      </c>
      <c r="E44" s="7" t="s">
        <v>290</v>
      </c>
      <c r="F44" s="7" t="s">
        <v>295</v>
      </c>
      <c r="G44" s="7" t="s">
        <v>102</v>
      </c>
      <c r="H44" s="7"/>
      <c r="I44" s="7" t="s">
        <v>46</v>
      </c>
      <c r="J44" s="7">
        <v>470</v>
      </c>
      <c r="K44" s="7">
        <v>705</v>
      </c>
      <c r="L44" s="7" t="s">
        <v>246</v>
      </c>
      <c r="M44" s="7">
        <v>24</v>
      </c>
      <c r="N44" s="7">
        <v>5</v>
      </c>
      <c r="O44" s="10">
        <f>(Таблица1[[#This Row],[total]]/Таблица1[[#This Row],[dropamount]])*Таблица1[[#This Row],[farmtime]]</f>
        <v>101.25</v>
      </c>
      <c r="P44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38.75</v>
      </c>
      <c r="Q44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11.666666666666668</v>
      </c>
      <c r="R44" s="12">
        <f>Таблица1[[#This Row],[cp]]/10/Таблица1[[#This Row],[amountlvl0]]</f>
        <v>8.8125</v>
      </c>
      <c r="S44" s="12">
        <f>Таблица1[[#This Row],[cp]]/10/Таблица1[[#This Row],[amountlvl1]]</f>
        <v>8.8125</v>
      </c>
      <c r="T44" s="12">
        <f>Таблица1[[#This Row],[cp]]/10/Таблица1[[#This Row],[amountlvl2]]</f>
        <v>3.5249999999999999</v>
      </c>
      <c r="U44" s="12">
        <f>Таблица1[[#This Row],[cp]]/10/Таблица1[[#This Row],[amountlvl3]]</f>
        <v>3.5249999999999999</v>
      </c>
      <c r="V44" s="12">
        <f>Таблица1[[#This Row],[cp]]/10/Таблица1[[#This Row],[amountlvl4]]</f>
        <v>2.0142857142857142</v>
      </c>
      <c r="W44" s="12">
        <f>Таблица1[[#This Row],[cp]]/10/Таблица1[[#This Row],[amountlvl5]]</f>
        <v>2.0142857142857142</v>
      </c>
      <c r="X44" s="12">
        <f>Таблица1[[#This Row],[cp]]/10/Таблица1[[#This Row],[amountlvl6]]</f>
        <v>1.175</v>
      </c>
      <c r="Y44" s="12">
        <f>Таблица1[[#This Row],[cp]]/10/Таблица1[[#This Row],[amountlvl7]]</f>
        <v>1.175</v>
      </c>
      <c r="Z44" s="12">
        <f>Таблица1[[#This Row],[cp]]/10/Таблица1[[#This Row],[amountlvl8]]</f>
        <v>0.58750000000000002</v>
      </c>
      <c r="AA44" s="13">
        <f>Таблица1[[#This Row],[cp]]/10/Таблица1[[#This Row],[amountlvl9]]</f>
        <v>0.58750000000000002</v>
      </c>
      <c r="AB44" s="7">
        <v>8</v>
      </c>
      <c r="AC44" s="7">
        <v>8</v>
      </c>
      <c r="AD44" s="7">
        <v>20</v>
      </c>
      <c r="AE44" s="7">
        <v>20</v>
      </c>
      <c r="AF44" s="7">
        <v>35</v>
      </c>
      <c r="AG44" s="7">
        <v>35</v>
      </c>
      <c r="AH44" s="7">
        <v>60</v>
      </c>
      <c r="AI44" s="7">
        <v>60</v>
      </c>
      <c r="AJ44" s="7">
        <v>120</v>
      </c>
      <c r="AK44" s="7">
        <v>120</v>
      </c>
      <c r="AL44" s="7">
        <v>486</v>
      </c>
    </row>
    <row r="45" spans="2:38" ht="27" thickBot="1" x14ac:dyDescent="0.3">
      <c r="B45" s="7">
        <v>4</v>
      </c>
      <c r="C45" s="7">
        <v>43</v>
      </c>
      <c r="D45" s="7" t="s">
        <v>103</v>
      </c>
      <c r="E45" s="7" t="s">
        <v>291</v>
      </c>
      <c r="F45" s="7" t="s">
        <v>295</v>
      </c>
      <c r="G45" s="7" t="s">
        <v>104</v>
      </c>
      <c r="H45" s="7"/>
      <c r="I45" s="7" t="s">
        <v>25</v>
      </c>
      <c r="J45" s="7">
        <v>270</v>
      </c>
      <c r="K45" s="7">
        <v>270</v>
      </c>
      <c r="L45" s="7" t="s">
        <v>246</v>
      </c>
      <c r="M45" s="7">
        <v>24</v>
      </c>
      <c r="N45" s="7">
        <v>5</v>
      </c>
      <c r="O45" s="10">
        <f>(Таблица1[[#This Row],[total]]/Таблица1[[#This Row],[dropamount]])*Таблица1[[#This Row],[farmtime]]</f>
        <v>135.41666666666666</v>
      </c>
      <c r="P45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54.166666666666671</v>
      </c>
      <c r="Q45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14.583333333333332</v>
      </c>
      <c r="R45" s="12">
        <f>Таблица1[[#This Row],[cp]]/10/Таблица1[[#This Row],[amountlvl0]]</f>
        <v>2.7</v>
      </c>
      <c r="S45" s="12">
        <f>Таблица1[[#This Row],[cp]]/10/Таблица1[[#This Row],[amountlvl1]]</f>
        <v>2.7</v>
      </c>
      <c r="T45" s="12">
        <f>Таблица1[[#This Row],[cp]]/10/Таблица1[[#This Row],[amountlvl2]]</f>
        <v>1.08</v>
      </c>
      <c r="U45" s="12">
        <f>Таблица1[[#This Row],[cp]]/10/Таблица1[[#This Row],[amountlvl3]]</f>
        <v>1.08</v>
      </c>
      <c r="V45" s="12">
        <f>Таблица1[[#This Row],[cp]]/10/Таблица1[[#This Row],[amountlvl4]]</f>
        <v>0.54</v>
      </c>
      <c r="W45" s="12">
        <f>Таблица1[[#This Row],[cp]]/10/Таблица1[[#This Row],[amountlvl5]]</f>
        <v>0.54</v>
      </c>
      <c r="X45" s="12">
        <f>Таблица1[[#This Row],[cp]]/10/Таблица1[[#This Row],[amountlvl6]]</f>
        <v>0.3</v>
      </c>
      <c r="Y45" s="12">
        <f>Таблица1[[#This Row],[cp]]/10/Таблица1[[#This Row],[amountlvl7]]</f>
        <v>0.3</v>
      </c>
      <c r="Z45" s="12">
        <f>Таблица1[[#This Row],[cp]]/10/Таблица1[[#This Row],[amountlvl8]]</f>
        <v>0.18</v>
      </c>
      <c r="AA45" s="13">
        <f>Таблица1[[#This Row],[cp]]/10/Таблица1[[#This Row],[amountlvl9]]</f>
        <v>0.18</v>
      </c>
      <c r="AB45" s="7">
        <v>10</v>
      </c>
      <c r="AC45" s="7">
        <v>10</v>
      </c>
      <c r="AD45" s="7">
        <v>25</v>
      </c>
      <c r="AE45" s="7">
        <v>25</v>
      </c>
      <c r="AF45" s="7">
        <v>50</v>
      </c>
      <c r="AG45" s="7">
        <v>50</v>
      </c>
      <c r="AH45" s="7">
        <v>90</v>
      </c>
      <c r="AI45" s="7">
        <v>90</v>
      </c>
      <c r="AJ45" s="7">
        <v>150</v>
      </c>
      <c r="AK45" s="7">
        <v>150</v>
      </c>
      <c r="AL45" s="7">
        <v>650</v>
      </c>
    </row>
    <row r="46" spans="2:38" ht="27" thickBot="1" x14ac:dyDescent="0.3">
      <c r="B46" s="7">
        <v>3</v>
      </c>
      <c r="C46" s="7">
        <v>44</v>
      </c>
      <c r="D46" s="7" t="s">
        <v>105</v>
      </c>
      <c r="E46" s="7" t="s">
        <v>291</v>
      </c>
      <c r="F46" s="7" t="s">
        <v>295</v>
      </c>
      <c r="G46" s="7" t="s">
        <v>106</v>
      </c>
      <c r="H46" s="7"/>
      <c r="I46" s="7" t="s">
        <v>26</v>
      </c>
      <c r="J46" s="7">
        <v>280</v>
      </c>
      <c r="K46" s="7">
        <v>280</v>
      </c>
      <c r="L46" s="7" t="s">
        <v>246</v>
      </c>
      <c r="M46" s="7">
        <v>24</v>
      </c>
      <c r="N46" s="7">
        <v>5</v>
      </c>
      <c r="O46" s="10">
        <f>(Таблица1[[#This Row],[total]]/Таблица1[[#This Row],[dropamount]])*Таблица1[[#This Row],[farmtime]]</f>
        <v>135.41666666666666</v>
      </c>
      <c r="P46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54.166666666666671</v>
      </c>
      <c r="Q46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14.583333333333332</v>
      </c>
      <c r="R46" s="12">
        <f>Таблица1[[#This Row],[cp]]/10/Таблица1[[#This Row],[amountlvl0]]</f>
        <v>2.8</v>
      </c>
      <c r="S46" s="12">
        <f>Таблица1[[#This Row],[cp]]/10/Таблица1[[#This Row],[amountlvl1]]</f>
        <v>2.8</v>
      </c>
      <c r="T46" s="12">
        <f>Таблица1[[#This Row],[cp]]/10/Таблица1[[#This Row],[amountlvl2]]</f>
        <v>1.1200000000000001</v>
      </c>
      <c r="U46" s="12">
        <f>Таблица1[[#This Row],[cp]]/10/Таблица1[[#This Row],[amountlvl3]]</f>
        <v>1.1200000000000001</v>
      </c>
      <c r="V46" s="12">
        <f>Таблица1[[#This Row],[cp]]/10/Таблица1[[#This Row],[amountlvl4]]</f>
        <v>0.56000000000000005</v>
      </c>
      <c r="W46" s="12">
        <f>Таблица1[[#This Row],[cp]]/10/Таблица1[[#This Row],[amountlvl5]]</f>
        <v>0.56000000000000005</v>
      </c>
      <c r="X46" s="12">
        <f>Таблица1[[#This Row],[cp]]/10/Таблица1[[#This Row],[amountlvl6]]</f>
        <v>0.31111111111111112</v>
      </c>
      <c r="Y46" s="12">
        <f>Таблица1[[#This Row],[cp]]/10/Таблица1[[#This Row],[amountlvl7]]</f>
        <v>0.31111111111111112</v>
      </c>
      <c r="Z46" s="12">
        <f>Таблица1[[#This Row],[cp]]/10/Таблица1[[#This Row],[amountlvl8]]</f>
        <v>0.18666666666666668</v>
      </c>
      <c r="AA46" s="13">
        <f>Таблица1[[#This Row],[cp]]/10/Таблица1[[#This Row],[amountlvl9]]</f>
        <v>0.18666666666666668</v>
      </c>
      <c r="AB46" s="7">
        <v>10</v>
      </c>
      <c r="AC46" s="7">
        <v>10</v>
      </c>
      <c r="AD46" s="7">
        <v>25</v>
      </c>
      <c r="AE46" s="7">
        <v>25</v>
      </c>
      <c r="AF46" s="7">
        <v>50</v>
      </c>
      <c r="AG46" s="7">
        <v>50</v>
      </c>
      <c r="AH46" s="7">
        <v>90</v>
      </c>
      <c r="AI46" s="7">
        <v>90</v>
      </c>
      <c r="AJ46" s="7">
        <v>150</v>
      </c>
      <c r="AK46" s="7">
        <v>150</v>
      </c>
      <c r="AL46" s="7">
        <v>650</v>
      </c>
    </row>
    <row r="47" spans="2:38" ht="27" thickBot="1" x14ac:dyDescent="0.3">
      <c r="B47" s="7">
        <v>79</v>
      </c>
      <c r="C47" s="7">
        <v>45</v>
      </c>
      <c r="D47" s="7" t="s">
        <v>108</v>
      </c>
      <c r="E47" s="7" t="s">
        <v>107</v>
      </c>
      <c r="F47" s="7" t="s">
        <v>296</v>
      </c>
      <c r="G47" s="7" t="s">
        <v>109</v>
      </c>
      <c r="H47" s="7">
        <v>70</v>
      </c>
      <c r="I47" s="7" t="s">
        <v>2</v>
      </c>
      <c r="J47" s="7">
        <v>270</v>
      </c>
      <c r="K47" s="7">
        <v>1350</v>
      </c>
      <c r="L47" s="7" t="s">
        <v>248</v>
      </c>
      <c r="M47" s="7">
        <v>42</v>
      </c>
      <c r="N47" s="7">
        <v>5</v>
      </c>
      <c r="O47" s="10">
        <f>(Таблица1[[#This Row],[total]]/Таблица1[[#This Row],[dropamount]])*Таблица1[[#This Row],[farmtime]]</f>
        <v>66.19047619047619</v>
      </c>
      <c r="P47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24.523809523809526</v>
      </c>
      <c r="Q47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6.6666666666666661</v>
      </c>
      <c r="R47" s="12">
        <f>Таблица1[[#This Row],[cp]]/10/Таблица1[[#This Row],[amountlvl0]]</f>
        <v>16.875</v>
      </c>
      <c r="S47" s="12">
        <f>Таблица1[[#This Row],[cp]]/10/Таблица1[[#This Row],[amountlvl1]]</f>
        <v>16.875</v>
      </c>
      <c r="T47" s="12">
        <f>Таблица1[[#This Row],[cp]]/10/Таблица1[[#This Row],[amountlvl2]]</f>
        <v>6.75</v>
      </c>
      <c r="U47" s="12">
        <f>Таблица1[[#This Row],[cp]]/10/Таблица1[[#This Row],[amountlvl3]]</f>
        <v>6.75</v>
      </c>
      <c r="V47" s="12">
        <f>Таблица1[[#This Row],[cp]]/10/Таблица1[[#This Row],[amountlvl4]]</f>
        <v>3.375</v>
      </c>
      <c r="W47" s="12">
        <f>Таблица1[[#This Row],[cp]]/10/Таблица1[[#This Row],[amountlvl5]]</f>
        <v>3.375</v>
      </c>
      <c r="X47" s="12">
        <f>Таблица1[[#This Row],[cp]]/10/Таблица1[[#This Row],[amountlvl6]]</f>
        <v>1.9285714285714286</v>
      </c>
      <c r="Y47" s="12">
        <f>Таблица1[[#This Row],[cp]]/10/Таблица1[[#This Row],[amountlvl7]]</f>
        <v>1.9285714285714286</v>
      </c>
      <c r="Z47" s="12">
        <f>Таблица1[[#This Row],[cp]]/10/Таблица1[[#This Row],[amountlvl8]]</f>
        <v>0.9642857142857143</v>
      </c>
      <c r="AA47" s="13">
        <f>Таблица1[[#This Row],[cp]]/10/Таблица1[[#This Row],[amountlvl9]]</f>
        <v>0.9642857142857143</v>
      </c>
      <c r="AB47" s="7">
        <v>8</v>
      </c>
      <c r="AC47" s="7">
        <v>8</v>
      </c>
      <c r="AD47" s="7">
        <v>20</v>
      </c>
      <c r="AE47" s="7">
        <v>20</v>
      </c>
      <c r="AF47" s="7">
        <v>40</v>
      </c>
      <c r="AG47" s="7">
        <v>40</v>
      </c>
      <c r="AH47" s="7">
        <v>70</v>
      </c>
      <c r="AI47" s="7">
        <v>70</v>
      </c>
      <c r="AJ47" s="7">
        <v>140</v>
      </c>
      <c r="AK47" s="7">
        <v>140</v>
      </c>
      <c r="AL47" s="7">
        <v>556</v>
      </c>
    </row>
    <row r="48" spans="2:38" ht="27" thickBot="1" x14ac:dyDescent="0.3">
      <c r="B48" s="7">
        <v>74</v>
      </c>
      <c r="C48" s="7">
        <v>46</v>
      </c>
      <c r="D48" s="7" t="s">
        <v>110</v>
      </c>
      <c r="E48" s="7" t="s">
        <v>107</v>
      </c>
      <c r="F48" s="7" t="s">
        <v>296</v>
      </c>
      <c r="G48" s="7" t="s">
        <v>111</v>
      </c>
      <c r="H48" s="7">
        <v>62</v>
      </c>
      <c r="I48" s="7" t="s">
        <v>5</v>
      </c>
      <c r="J48" s="7">
        <v>320</v>
      </c>
      <c r="K48" s="7">
        <f>1280*0.75</f>
        <v>960</v>
      </c>
      <c r="L48" s="7" t="s">
        <v>249</v>
      </c>
      <c r="M48" s="7">
        <v>42</v>
      </c>
      <c r="N48" s="7">
        <v>5</v>
      </c>
      <c r="O48" s="10">
        <f>(Таблица1[[#This Row],[total]]/Таблица1[[#This Row],[dropamount]])*Таблица1[[#This Row],[farmtime]]</f>
        <v>66.19047619047619</v>
      </c>
      <c r="P48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24.523809523809526</v>
      </c>
      <c r="Q48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6.6666666666666661</v>
      </c>
      <c r="R48" s="12">
        <f>Таблица1[[#This Row],[cp]]/10/Таблица1[[#This Row],[amountlvl0]]</f>
        <v>12</v>
      </c>
      <c r="S48" s="12">
        <f>Таблица1[[#This Row],[cp]]/10/Таблица1[[#This Row],[amountlvl1]]</f>
        <v>12</v>
      </c>
      <c r="T48" s="12">
        <f>Таблица1[[#This Row],[cp]]/10/Таблица1[[#This Row],[amountlvl2]]</f>
        <v>4.8</v>
      </c>
      <c r="U48" s="12">
        <f>Таблица1[[#This Row],[cp]]/10/Таблица1[[#This Row],[amountlvl3]]</f>
        <v>4.8</v>
      </c>
      <c r="V48" s="12">
        <f>Таблица1[[#This Row],[cp]]/10/Таблица1[[#This Row],[amountlvl4]]</f>
        <v>2.4</v>
      </c>
      <c r="W48" s="12">
        <f>Таблица1[[#This Row],[cp]]/10/Таблица1[[#This Row],[amountlvl5]]</f>
        <v>2.4</v>
      </c>
      <c r="X48" s="12">
        <f>Таблица1[[#This Row],[cp]]/10/Таблица1[[#This Row],[amountlvl6]]</f>
        <v>1.3714285714285714</v>
      </c>
      <c r="Y48" s="12">
        <f>Таблица1[[#This Row],[cp]]/10/Таблица1[[#This Row],[amountlvl7]]</f>
        <v>1.3714285714285714</v>
      </c>
      <c r="Z48" s="12">
        <f>Таблица1[[#This Row],[cp]]/10/Таблица1[[#This Row],[amountlvl8]]</f>
        <v>0.68571428571428572</v>
      </c>
      <c r="AA48" s="13">
        <f>Таблица1[[#This Row],[cp]]/10/Таблица1[[#This Row],[amountlvl9]]</f>
        <v>0.68571428571428572</v>
      </c>
      <c r="AB48" s="7">
        <v>8</v>
      </c>
      <c r="AC48" s="7">
        <v>8</v>
      </c>
      <c r="AD48" s="7">
        <v>20</v>
      </c>
      <c r="AE48" s="7">
        <v>20</v>
      </c>
      <c r="AF48" s="7">
        <v>40</v>
      </c>
      <c r="AG48" s="7">
        <v>40</v>
      </c>
      <c r="AH48" s="7">
        <v>70</v>
      </c>
      <c r="AI48" s="7">
        <v>70</v>
      </c>
      <c r="AJ48" s="7">
        <v>140</v>
      </c>
      <c r="AK48" s="7">
        <v>140</v>
      </c>
      <c r="AL48" s="7">
        <v>556</v>
      </c>
    </row>
    <row r="49" spans="2:38" ht="27" thickBot="1" x14ac:dyDescent="0.3">
      <c r="B49" s="7">
        <v>80</v>
      </c>
      <c r="C49" s="7">
        <v>47</v>
      </c>
      <c r="D49" s="7" t="s">
        <v>112</v>
      </c>
      <c r="E49" s="7" t="s">
        <v>107</v>
      </c>
      <c r="F49" s="7" t="s">
        <v>296</v>
      </c>
      <c r="G49" s="7" t="s">
        <v>113</v>
      </c>
      <c r="H49" s="7">
        <v>70</v>
      </c>
      <c r="I49" s="7" t="s">
        <v>8</v>
      </c>
      <c r="J49" s="7">
        <v>450</v>
      </c>
      <c r="K49" s="7">
        <v>675</v>
      </c>
      <c r="L49" s="7" t="s">
        <v>248</v>
      </c>
      <c r="M49" s="7">
        <v>42</v>
      </c>
      <c r="N49" s="7">
        <v>5</v>
      </c>
      <c r="O49" s="10">
        <f>(Таблица1[[#This Row],[total]]/Таблица1[[#This Row],[dropamount]])*Таблица1[[#This Row],[farmtime]]</f>
        <v>66.19047619047619</v>
      </c>
      <c r="P49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24.523809523809526</v>
      </c>
      <c r="Q49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6.6666666666666661</v>
      </c>
      <c r="R49" s="12">
        <f>Таблица1[[#This Row],[cp]]/10/Таблица1[[#This Row],[amountlvl0]]</f>
        <v>8.4375</v>
      </c>
      <c r="S49" s="12">
        <f>Таблица1[[#This Row],[cp]]/10/Таблица1[[#This Row],[amountlvl1]]</f>
        <v>8.4375</v>
      </c>
      <c r="T49" s="12">
        <f>Таблица1[[#This Row],[cp]]/10/Таблица1[[#This Row],[amountlvl2]]</f>
        <v>3.375</v>
      </c>
      <c r="U49" s="12">
        <f>Таблица1[[#This Row],[cp]]/10/Таблица1[[#This Row],[amountlvl3]]</f>
        <v>3.375</v>
      </c>
      <c r="V49" s="12">
        <f>Таблица1[[#This Row],[cp]]/10/Таблица1[[#This Row],[amountlvl4]]</f>
        <v>1.6875</v>
      </c>
      <c r="W49" s="12">
        <f>Таблица1[[#This Row],[cp]]/10/Таблица1[[#This Row],[amountlvl5]]</f>
        <v>1.6875</v>
      </c>
      <c r="X49" s="12">
        <f>Таблица1[[#This Row],[cp]]/10/Таблица1[[#This Row],[amountlvl6]]</f>
        <v>0.9642857142857143</v>
      </c>
      <c r="Y49" s="12">
        <f>Таблица1[[#This Row],[cp]]/10/Таблица1[[#This Row],[amountlvl7]]</f>
        <v>0.9642857142857143</v>
      </c>
      <c r="Z49" s="12">
        <f>Таблица1[[#This Row],[cp]]/10/Таблица1[[#This Row],[amountlvl8]]</f>
        <v>0.48214285714285715</v>
      </c>
      <c r="AA49" s="13">
        <f>Таблица1[[#This Row],[cp]]/10/Таблица1[[#This Row],[amountlvl9]]</f>
        <v>0.48214285714285715</v>
      </c>
      <c r="AB49" s="7">
        <v>8</v>
      </c>
      <c r="AC49" s="7">
        <v>8</v>
      </c>
      <c r="AD49" s="7">
        <v>20</v>
      </c>
      <c r="AE49" s="7">
        <v>20</v>
      </c>
      <c r="AF49" s="7">
        <v>40</v>
      </c>
      <c r="AG49" s="7">
        <v>40</v>
      </c>
      <c r="AH49" s="7">
        <v>70</v>
      </c>
      <c r="AI49" s="7">
        <v>70</v>
      </c>
      <c r="AJ49" s="7">
        <v>140</v>
      </c>
      <c r="AK49" s="7">
        <v>140</v>
      </c>
      <c r="AL49" s="7">
        <v>556</v>
      </c>
    </row>
    <row r="50" spans="2:38" ht="15.75" thickBot="1" x14ac:dyDescent="0.3">
      <c r="B50" s="7">
        <v>76</v>
      </c>
      <c r="C50" s="7">
        <v>48</v>
      </c>
      <c r="D50" s="7" t="s">
        <v>114</v>
      </c>
      <c r="E50" s="7" t="s">
        <v>107</v>
      </c>
      <c r="F50" s="7" t="s">
        <v>296</v>
      </c>
      <c r="G50" s="7" t="s">
        <v>115</v>
      </c>
      <c r="H50" s="7">
        <v>62</v>
      </c>
      <c r="I50" s="7" t="s">
        <v>10</v>
      </c>
      <c r="J50" s="7">
        <v>390</v>
      </c>
      <c r="K50" s="7">
        <v>390</v>
      </c>
      <c r="L50" s="7" t="s">
        <v>247</v>
      </c>
      <c r="M50" s="7">
        <v>32</v>
      </c>
      <c r="N50" s="7">
        <v>5</v>
      </c>
      <c r="O50" s="10">
        <f>(Таблица1[[#This Row],[total]]/Таблица1[[#This Row],[dropamount]])*Таблица1[[#This Row],[farmtime]]</f>
        <v>72.8125</v>
      </c>
      <c r="P50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25.9375</v>
      </c>
      <c r="Q50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50" s="12">
        <f>Таблица1[[#This Row],[cp]]/10/Таблица1[[#This Row],[amountlvl0]]</f>
        <v>4.875</v>
      </c>
      <c r="S50" s="12">
        <f>Таблица1[[#This Row],[cp]]/10/Таблица1[[#This Row],[amountlvl1]]</f>
        <v>4.875</v>
      </c>
      <c r="T50" s="12">
        <f>Таблица1[[#This Row],[cp]]/10/Таблица1[[#This Row],[amountlvl2]]</f>
        <v>2.6</v>
      </c>
      <c r="U50" s="12">
        <f>Таблица1[[#This Row],[cp]]/10/Таблица1[[#This Row],[amountlvl3]]</f>
        <v>2.6</v>
      </c>
      <c r="V50" s="12">
        <f>Таблица1[[#This Row],[cp]]/10/Таблица1[[#This Row],[amountlvl4]]</f>
        <v>1.3</v>
      </c>
      <c r="W50" s="12">
        <f>Таблица1[[#This Row],[cp]]/10/Таблица1[[#This Row],[amountlvl5]]</f>
        <v>1.3</v>
      </c>
      <c r="X50" s="12">
        <f>Таблица1[[#This Row],[cp]]/10/Таблица1[[#This Row],[amountlvl6]]</f>
        <v>0.65</v>
      </c>
      <c r="Y50" s="12">
        <f>Таблица1[[#This Row],[cp]]/10/Таблица1[[#This Row],[amountlvl7]]</f>
        <v>0.65</v>
      </c>
      <c r="Z50" s="12">
        <f>Таблица1[[#This Row],[cp]]/10/Таблица1[[#This Row],[amountlvl8]]</f>
        <v>0.32500000000000001</v>
      </c>
      <c r="AA50" s="13">
        <f>Таблица1[[#This Row],[cp]]/10/Таблица1[[#This Row],[amountlvl9]]</f>
        <v>0.32500000000000001</v>
      </c>
      <c r="AB50" s="7">
        <v>8</v>
      </c>
      <c r="AC50" s="7">
        <v>8</v>
      </c>
      <c r="AD50" s="7">
        <v>15</v>
      </c>
      <c r="AE50" s="7">
        <v>15</v>
      </c>
      <c r="AF50" s="7">
        <v>30</v>
      </c>
      <c r="AG50" s="7">
        <v>30</v>
      </c>
      <c r="AH50" s="7">
        <v>60</v>
      </c>
      <c r="AI50" s="7">
        <v>60</v>
      </c>
      <c r="AJ50" s="7">
        <v>120</v>
      </c>
      <c r="AK50" s="7">
        <v>120</v>
      </c>
      <c r="AL50" s="7">
        <v>466</v>
      </c>
    </row>
    <row r="51" spans="2:38" ht="27" thickBot="1" x14ac:dyDescent="0.3">
      <c r="B51" s="7">
        <v>77</v>
      </c>
      <c r="C51" s="7">
        <v>49</v>
      </c>
      <c r="D51" s="7" t="s">
        <v>116</v>
      </c>
      <c r="E51" s="7" t="s">
        <v>107</v>
      </c>
      <c r="F51" s="7" t="s">
        <v>296</v>
      </c>
      <c r="G51" s="7" t="s">
        <v>117</v>
      </c>
      <c r="H51" s="7">
        <v>66</v>
      </c>
      <c r="I51" s="7" t="s">
        <v>12</v>
      </c>
      <c r="J51" s="7">
        <v>290</v>
      </c>
      <c r="K51" s="7">
        <v>580</v>
      </c>
      <c r="L51" s="7" t="s">
        <v>247</v>
      </c>
      <c r="M51" s="7">
        <v>32</v>
      </c>
      <c r="N51" s="7">
        <v>5</v>
      </c>
      <c r="O51" s="10">
        <f>(Таблица1[[#This Row],[total]]/Таблица1[[#This Row],[dropamount]])*Таблица1[[#This Row],[farmtime]]</f>
        <v>72.8125</v>
      </c>
      <c r="P51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25.9375</v>
      </c>
      <c r="Q51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51" s="12">
        <f>Таблица1[[#This Row],[cp]]/10/Таблица1[[#This Row],[amountlvl0]]</f>
        <v>7.25</v>
      </c>
      <c r="S51" s="12">
        <f>Таблица1[[#This Row],[cp]]/10/Таблица1[[#This Row],[amountlvl1]]</f>
        <v>7.25</v>
      </c>
      <c r="T51" s="12">
        <f>Таблица1[[#This Row],[cp]]/10/Таблица1[[#This Row],[amountlvl2]]</f>
        <v>3.8666666666666667</v>
      </c>
      <c r="U51" s="12">
        <f>Таблица1[[#This Row],[cp]]/10/Таблица1[[#This Row],[amountlvl3]]</f>
        <v>3.8666666666666667</v>
      </c>
      <c r="V51" s="12">
        <f>Таблица1[[#This Row],[cp]]/10/Таблица1[[#This Row],[amountlvl4]]</f>
        <v>1.9333333333333333</v>
      </c>
      <c r="W51" s="12">
        <f>Таблица1[[#This Row],[cp]]/10/Таблица1[[#This Row],[amountlvl5]]</f>
        <v>1.9333333333333333</v>
      </c>
      <c r="X51" s="12">
        <f>Таблица1[[#This Row],[cp]]/10/Таблица1[[#This Row],[amountlvl6]]</f>
        <v>0.96666666666666667</v>
      </c>
      <c r="Y51" s="12">
        <f>Таблица1[[#This Row],[cp]]/10/Таблица1[[#This Row],[amountlvl7]]</f>
        <v>0.96666666666666667</v>
      </c>
      <c r="Z51" s="12">
        <f>Таблица1[[#This Row],[cp]]/10/Таблица1[[#This Row],[amountlvl8]]</f>
        <v>0.48333333333333334</v>
      </c>
      <c r="AA51" s="13">
        <f>Таблица1[[#This Row],[cp]]/10/Таблица1[[#This Row],[amountlvl9]]</f>
        <v>0.48333333333333334</v>
      </c>
      <c r="AB51" s="7">
        <v>8</v>
      </c>
      <c r="AC51" s="7">
        <v>8</v>
      </c>
      <c r="AD51" s="7">
        <v>15</v>
      </c>
      <c r="AE51" s="7">
        <v>15</v>
      </c>
      <c r="AF51" s="7">
        <v>30</v>
      </c>
      <c r="AG51" s="7">
        <v>30</v>
      </c>
      <c r="AH51" s="7">
        <v>60</v>
      </c>
      <c r="AI51" s="7">
        <v>60</v>
      </c>
      <c r="AJ51" s="7">
        <v>120</v>
      </c>
      <c r="AK51" s="7">
        <v>120</v>
      </c>
      <c r="AL51" s="7">
        <v>466</v>
      </c>
    </row>
    <row r="52" spans="2:38" ht="27" thickBot="1" x14ac:dyDescent="0.3">
      <c r="B52" s="7">
        <v>75</v>
      </c>
      <c r="C52" s="7">
        <v>50</v>
      </c>
      <c r="D52" s="7" t="s">
        <v>118</v>
      </c>
      <c r="E52" s="7" t="s">
        <v>107</v>
      </c>
      <c r="F52" s="7" t="s">
        <v>296</v>
      </c>
      <c r="G52" s="7" t="s">
        <v>119</v>
      </c>
      <c r="H52" s="7">
        <v>62</v>
      </c>
      <c r="I52" s="7" t="s">
        <v>16</v>
      </c>
      <c r="J52" s="7">
        <v>320</v>
      </c>
      <c r="K52" s="7">
        <v>640</v>
      </c>
      <c r="L52" s="7" t="s">
        <v>247</v>
      </c>
      <c r="M52" s="7">
        <v>32</v>
      </c>
      <c r="N52" s="7">
        <v>5</v>
      </c>
      <c r="O52" s="10">
        <f>(Таблица1[[#This Row],[total]]/Таблица1[[#This Row],[dropamount]])*Таблица1[[#This Row],[farmtime]]</f>
        <v>72.8125</v>
      </c>
      <c r="P52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25.9375</v>
      </c>
      <c r="Q52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52" s="12">
        <f>Таблица1[[#This Row],[cp]]/10/Таблица1[[#This Row],[amountlvl0]]</f>
        <v>8</v>
      </c>
      <c r="S52" s="12">
        <f>Таблица1[[#This Row],[cp]]/10/Таблица1[[#This Row],[amountlvl1]]</f>
        <v>8</v>
      </c>
      <c r="T52" s="12">
        <f>Таблица1[[#This Row],[cp]]/10/Таблица1[[#This Row],[amountlvl2]]</f>
        <v>4.2666666666666666</v>
      </c>
      <c r="U52" s="12">
        <f>Таблица1[[#This Row],[cp]]/10/Таблица1[[#This Row],[amountlvl3]]</f>
        <v>4.2666666666666666</v>
      </c>
      <c r="V52" s="12">
        <f>Таблица1[[#This Row],[cp]]/10/Таблица1[[#This Row],[amountlvl4]]</f>
        <v>2.1333333333333333</v>
      </c>
      <c r="W52" s="12">
        <f>Таблица1[[#This Row],[cp]]/10/Таблица1[[#This Row],[amountlvl5]]</f>
        <v>2.1333333333333333</v>
      </c>
      <c r="X52" s="12">
        <f>Таблица1[[#This Row],[cp]]/10/Таблица1[[#This Row],[amountlvl6]]</f>
        <v>1.0666666666666667</v>
      </c>
      <c r="Y52" s="12">
        <f>Таблица1[[#This Row],[cp]]/10/Таблица1[[#This Row],[amountlvl7]]</f>
        <v>1.0666666666666667</v>
      </c>
      <c r="Z52" s="12">
        <f>Таблица1[[#This Row],[cp]]/10/Таблица1[[#This Row],[amountlvl8]]</f>
        <v>0.53333333333333333</v>
      </c>
      <c r="AA52" s="13">
        <f>Таблица1[[#This Row],[cp]]/10/Таблица1[[#This Row],[amountlvl9]]</f>
        <v>0.53333333333333333</v>
      </c>
      <c r="AB52" s="7">
        <v>8</v>
      </c>
      <c r="AC52" s="7">
        <v>8</v>
      </c>
      <c r="AD52" s="7">
        <v>15</v>
      </c>
      <c r="AE52" s="7">
        <v>15</v>
      </c>
      <c r="AF52" s="7">
        <v>30</v>
      </c>
      <c r="AG52" s="7">
        <v>30</v>
      </c>
      <c r="AH52" s="7">
        <v>60</v>
      </c>
      <c r="AI52" s="7">
        <v>60</v>
      </c>
      <c r="AJ52" s="7">
        <v>120</v>
      </c>
      <c r="AK52" s="7">
        <v>120</v>
      </c>
      <c r="AL52" s="7">
        <v>466</v>
      </c>
    </row>
    <row r="53" spans="2:38" ht="27" thickBot="1" x14ac:dyDescent="0.3">
      <c r="B53" s="7">
        <v>78</v>
      </c>
      <c r="C53" s="7">
        <v>51</v>
      </c>
      <c r="D53" s="7" t="s">
        <v>120</v>
      </c>
      <c r="E53" s="7" t="s">
        <v>107</v>
      </c>
      <c r="F53" s="7" t="s">
        <v>296</v>
      </c>
      <c r="G53" s="7" t="s">
        <v>121</v>
      </c>
      <c r="H53" s="7">
        <v>66</v>
      </c>
      <c r="I53" s="7" t="s">
        <v>19</v>
      </c>
      <c r="J53" s="7">
        <v>330</v>
      </c>
      <c r="K53" s="7">
        <v>495</v>
      </c>
      <c r="L53" s="7" t="s">
        <v>247</v>
      </c>
      <c r="M53" s="7">
        <v>32</v>
      </c>
      <c r="N53" s="7">
        <v>5</v>
      </c>
      <c r="O53" s="10">
        <f>(Таблица1[[#This Row],[total]]/Таблица1[[#This Row],[dropamount]])*Таблица1[[#This Row],[farmtime]]</f>
        <v>72.8125</v>
      </c>
      <c r="P53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25.9375</v>
      </c>
      <c r="Q53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7.1875</v>
      </c>
      <c r="R53" s="12">
        <f>Таблица1[[#This Row],[cp]]/10/Таблица1[[#This Row],[amountlvl0]]</f>
        <v>6.1875</v>
      </c>
      <c r="S53" s="12">
        <f>Таблица1[[#This Row],[cp]]/10/Таблица1[[#This Row],[amountlvl1]]</f>
        <v>6.1875</v>
      </c>
      <c r="T53" s="12">
        <f>Таблица1[[#This Row],[cp]]/10/Таблица1[[#This Row],[amountlvl2]]</f>
        <v>3.3</v>
      </c>
      <c r="U53" s="12">
        <f>Таблица1[[#This Row],[cp]]/10/Таблица1[[#This Row],[amountlvl3]]</f>
        <v>3.3</v>
      </c>
      <c r="V53" s="12">
        <f>Таблица1[[#This Row],[cp]]/10/Таблица1[[#This Row],[amountlvl4]]</f>
        <v>1.65</v>
      </c>
      <c r="W53" s="12">
        <f>Таблица1[[#This Row],[cp]]/10/Таблица1[[#This Row],[amountlvl5]]</f>
        <v>1.65</v>
      </c>
      <c r="X53" s="12">
        <f>Таблица1[[#This Row],[cp]]/10/Таблица1[[#This Row],[amountlvl6]]</f>
        <v>0.82499999999999996</v>
      </c>
      <c r="Y53" s="12">
        <f>Таблица1[[#This Row],[cp]]/10/Таблица1[[#This Row],[amountlvl7]]</f>
        <v>0.82499999999999996</v>
      </c>
      <c r="Z53" s="12">
        <f>Таблица1[[#This Row],[cp]]/10/Таблица1[[#This Row],[amountlvl8]]</f>
        <v>0.41249999999999998</v>
      </c>
      <c r="AA53" s="13">
        <f>Таблица1[[#This Row],[cp]]/10/Таблица1[[#This Row],[amountlvl9]]</f>
        <v>0.41249999999999998</v>
      </c>
      <c r="AB53" s="7">
        <v>8</v>
      </c>
      <c r="AC53" s="7">
        <v>8</v>
      </c>
      <c r="AD53" s="7">
        <v>15</v>
      </c>
      <c r="AE53" s="7">
        <v>15</v>
      </c>
      <c r="AF53" s="7">
        <v>30</v>
      </c>
      <c r="AG53" s="7">
        <v>30</v>
      </c>
      <c r="AH53" s="7">
        <v>60</v>
      </c>
      <c r="AI53" s="7">
        <v>60</v>
      </c>
      <c r="AJ53" s="7">
        <v>120</v>
      </c>
      <c r="AK53" s="7">
        <v>120</v>
      </c>
      <c r="AL53" s="7">
        <v>466</v>
      </c>
    </row>
    <row r="54" spans="2:38" ht="15.75" thickBot="1" x14ac:dyDescent="0.3">
      <c r="B54" s="7">
        <v>5</v>
      </c>
      <c r="C54" s="7">
        <v>52</v>
      </c>
      <c r="D54" s="7" t="s">
        <v>123</v>
      </c>
      <c r="E54" s="7" t="s">
        <v>122</v>
      </c>
      <c r="F54" s="7" t="s">
        <v>296</v>
      </c>
      <c r="G54" s="7" t="s">
        <v>124</v>
      </c>
      <c r="H54" s="7">
        <v>78</v>
      </c>
      <c r="I54" s="7" t="s">
        <v>25</v>
      </c>
      <c r="J54" s="7">
        <v>220</v>
      </c>
      <c r="K54" s="7">
        <v>220</v>
      </c>
      <c r="L54" s="7" t="s">
        <v>248</v>
      </c>
      <c r="M54" s="7">
        <v>42</v>
      </c>
      <c r="N54" s="7">
        <v>5</v>
      </c>
      <c r="O54" s="10">
        <f>(Таблица1[[#This Row],[total]]/Таблица1[[#This Row],[dropamount]])*Таблица1[[#This Row],[farmtime]]</f>
        <v>79.761904761904759</v>
      </c>
      <c r="P54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30.952380952380953</v>
      </c>
      <c r="Q54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8.3333333333333339</v>
      </c>
      <c r="R54" s="12">
        <f>Таблица1[[#This Row],[cp]]/10/Таблица1[[#This Row],[amountlvl0]]</f>
        <v>2.2000000000000002</v>
      </c>
      <c r="S54" s="12">
        <f>Таблица1[[#This Row],[cp]]/10/Таблица1[[#This Row],[amountlvl1]]</f>
        <v>2.2000000000000002</v>
      </c>
      <c r="T54" s="12">
        <f>Таблица1[[#This Row],[cp]]/10/Таблица1[[#This Row],[amountlvl2]]</f>
        <v>0.88</v>
      </c>
      <c r="U54" s="12">
        <f>Таблица1[[#This Row],[cp]]/10/Таблица1[[#This Row],[amountlvl3]]</f>
        <v>0.88</v>
      </c>
      <c r="V54" s="12">
        <f>Таблица1[[#This Row],[cp]]/10/Таблица1[[#This Row],[amountlvl4]]</f>
        <v>0.44</v>
      </c>
      <c r="W54" s="12">
        <f>Таблица1[[#This Row],[cp]]/10/Таблица1[[#This Row],[amountlvl5]]</f>
        <v>0.44</v>
      </c>
      <c r="X54" s="12">
        <f>Таблица1[[#This Row],[cp]]/10/Таблица1[[#This Row],[amountlvl6]]</f>
        <v>0.24444444444444444</v>
      </c>
      <c r="Y54" s="12">
        <f>Таблица1[[#This Row],[cp]]/10/Таблица1[[#This Row],[amountlvl7]]</f>
        <v>0.24444444444444444</v>
      </c>
      <c r="Z54" s="12">
        <f>Таблица1[[#This Row],[cp]]/10/Таблица1[[#This Row],[amountlvl8]]</f>
        <v>0.13750000000000001</v>
      </c>
      <c r="AA54" s="13">
        <f>Таблица1[[#This Row],[cp]]/10/Таблица1[[#This Row],[amountlvl9]]</f>
        <v>0.13750000000000001</v>
      </c>
      <c r="AB54" s="7">
        <v>10</v>
      </c>
      <c r="AC54" s="7">
        <v>10</v>
      </c>
      <c r="AD54" s="7">
        <v>25</v>
      </c>
      <c r="AE54" s="7">
        <v>25</v>
      </c>
      <c r="AF54" s="7">
        <v>50</v>
      </c>
      <c r="AG54" s="7">
        <v>50</v>
      </c>
      <c r="AH54" s="7">
        <v>90</v>
      </c>
      <c r="AI54" s="7">
        <v>90</v>
      </c>
      <c r="AJ54" s="7">
        <v>160</v>
      </c>
      <c r="AK54" s="7">
        <v>160</v>
      </c>
      <c r="AL54" s="7">
        <v>670</v>
      </c>
    </row>
    <row r="55" spans="2:38" ht="15.75" thickBot="1" x14ac:dyDescent="0.3">
      <c r="B55" s="7">
        <v>6</v>
      </c>
      <c r="C55" s="7">
        <v>53</v>
      </c>
      <c r="D55" s="7" t="s">
        <v>125</v>
      </c>
      <c r="E55" s="7" t="s">
        <v>122</v>
      </c>
      <c r="F55" s="7" t="s">
        <v>296</v>
      </c>
      <c r="G55" s="7" t="s">
        <v>126</v>
      </c>
      <c r="H55" s="7">
        <v>78</v>
      </c>
      <c r="I55" s="7" t="s">
        <v>26</v>
      </c>
      <c r="J55" s="7">
        <v>220</v>
      </c>
      <c r="K55" s="7">
        <v>220</v>
      </c>
      <c r="L55" s="7" t="s">
        <v>248</v>
      </c>
      <c r="M55" s="7">
        <v>42</v>
      </c>
      <c r="N55" s="7">
        <v>5</v>
      </c>
      <c r="O55" s="10">
        <f>(Таблица1[[#This Row],[total]]/Таблица1[[#This Row],[dropamount]])*Таблица1[[#This Row],[farmtime]]</f>
        <v>79.761904761904759</v>
      </c>
      <c r="P55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30.952380952380953</v>
      </c>
      <c r="Q55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8.3333333333333339</v>
      </c>
      <c r="R55" s="12">
        <f>Таблица1[[#This Row],[cp]]/10/Таблица1[[#This Row],[amountlvl0]]</f>
        <v>2.2000000000000002</v>
      </c>
      <c r="S55" s="12">
        <f>Таблица1[[#This Row],[cp]]/10/Таблица1[[#This Row],[amountlvl1]]</f>
        <v>2.2000000000000002</v>
      </c>
      <c r="T55" s="12">
        <f>Таблица1[[#This Row],[cp]]/10/Таблица1[[#This Row],[amountlvl2]]</f>
        <v>0.88</v>
      </c>
      <c r="U55" s="12">
        <f>Таблица1[[#This Row],[cp]]/10/Таблица1[[#This Row],[amountlvl3]]</f>
        <v>0.88</v>
      </c>
      <c r="V55" s="12">
        <f>Таблица1[[#This Row],[cp]]/10/Таблица1[[#This Row],[amountlvl4]]</f>
        <v>0.44</v>
      </c>
      <c r="W55" s="12">
        <f>Таблица1[[#This Row],[cp]]/10/Таблица1[[#This Row],[amountlvl5]]</f>
        <v>0.44</v>
      </c>
      <c r="X55" s="12">
        <f>Таблица1[[#This Row],[cp]]/10/Таблица1[[#This Row],[amountlvl6]]</f>
        <v>0.24444444444444444</v>
      </c>
      <c r="Y55" s="12">
        <f>Таблица1[[#This Row],[cp]]/10/Таблица1[[#This Row],[amountlvl7]]</f>
        <v>0.24444444444444444</v>
      </c>
      <c r="Z55" s="12">
        <f>Таблица1[[#This Row],[cp]]/10/Таблица1[[#This Row],[amountlvl8]]</f>
        <v>0.13750000000000001</v>
      </c>
      <c r="AA55" s="13">
        <f>Таблица1[[#This Row],[cp]]/10/Таблица1[[#This Row],[amountlvl9]]</f>
        <v>0.13750000000000001</v>
      </c>
      <c r="AB55" s="7">
        <v>10</v>
      </c>
      <c r="AC55" s="7">
        <v>10</v>
      </c>
      <c r="AD55" s="7">
        <v>25</v>
      </c>
      <c r="AE55" s="7">
        <v>25</v>
      </c>
      <c r="AF55" s="7">
        <v>50</v>
      </c>
      <c r="AG55" s="7">
        <v>50</v>
      </c>
      <c r="AH55" s="7">
        <v>90</v>
      </c>
      <c r="AI55" s="7">
        <v>90</v>
      </c>
      <c r="AJ55" s="7">
        <v>160</v>
      </c>
      <c r="AK55" s="7">
        <v>160</v>
      </c>
      <c r="AL55" s="7">
        <v>670</v>
      </c>
    </row>
    <row r="56" spans="2:38" ht="27" thickBot="1" x14ac:dyDescent="0.3">
      <c r="B56" s="7">
        <v>9</v>
      </c>
      <c r="C56" s="7">
        <v>54</v>
      </c>
      <c r="D56" s="7" t="s">
        <v>127</v>
      </c>
      <c r="E56" s="7" t="s">
        <v>122</v>
      </c>
      <c r="F56" s="7" t="s">
        <v>296</v>
      </c>
      <c r="G56" s="7" t="s">
        <v>128</v>
      </c>
      <c r="H56" s="7">
        <v>84</v>
      </c>
      <c r="I56" s="7" t="s">
        <v>2</v>
      </c>
      <c r="J56" s="7" t="s">
        <v>129</v>
      </c>
      <c r="K56" s="7">
        <v>1800</v>
      </c>
      <c r="L56" s="7" t="s">
        <v>248</v>
      </c>
      <c r="M56" s="7">
        <v>42</v>
      </c>
      <c r="N56" s="7">
        <v>5</v>
      </c>
      <c r="O56" s="10">
        <f>(Таблица1[[#This Row],[total]]/Таблица1[[#This Row],[dropamount]])*Таблица1[[#This Row],[farmtime]]</f>
        <v>79.761904761904759</v>
      </c>
      <c r="P56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30.952380952380953</v>
      </c>
      <c r="Q56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8.3333333333333339</v>
      </c>
      <c r="R56" s="12">
        <f>Таблица1[[#This Row],[cp]]/10/Таблица1[[#This Row],[amountlvl0]]</f>
        <v>18</v>
      </c>
      <c r="S56" s="12">
        <f>Таблица1[[#This Row],[cp]]/10/Таблица1[[#This Row],[amountlvl1]]</f>
        <v>18</v>
      </c>
      <c r="T56" s="12">
        <f>Таблица1[[#This Row],[cp]]/10/Таблица1[[#This Row],[amountlvl2]]</f>
        <v>7.2</v>
      </c>
      <c r="U56" s="12">
        <f>Таблица1[[#This Row],[cp]]/10/Таблица1[[#This Row],[amountlvl3]]</f>
        <v>7.2</v>
      </c>
      <c r="V56" s="12">
        <f>Таблица1[[#This Row],[cp]]/10/Таблица1[[#This Row],[amountlvl4]]</f>
        <v>3.6</v>
      </c>
      <c r="W56" s="12">
        <f>Таблица1[[#This Row],[cp]]/10/Таблица1[[#This Row],[amountlvl5]]</f>
        <v>3.6</v>
      </c>
      <c r="X56" s="12">
        <f>Таблица1[[#This Row],[cp]]/10/Таблица1[[#This Row],[amountlvl6]]</f>
        <v>2</v>
      </c>
      <c r="Y56" s="12">
        <f>Таблица1[[#This Row],[cp]]/10/Таблица1[[#This Row],[amountlvl7]]</f>
        <v>2</v>
      </c>
      <c r="Z56" s="12">
        <f>Таблица1[[#This Row],[cp]]/10/Таблица1[[#This Row],[amountlvl8]]</f>
        <v>1.125</v>
      </c>
      <c r="AA56" s="13">
        <f>Таблица1[[#This Row],[cp]]/10/Таблица1[[#This Row],[amountlvl9]]</f>
        <v>1.125</v>
      </c>
      <c r="AB56" s="7">
        <v>10</v>
      </c>
      <c r="AC56" s="7">
        <v>10</v>
      </c>
      <c r="AD56" s="7">
        <v>25</v>
      </c>
      <c r="AE56" s="7">
        <v>25</v>
      </c>
      <c r="AF56" s="7">
        <v>50</v>
      </c>
      <c r="AG56" s="7">
        <v>50</v>
      </c>
      <c r="AH56" s="7">
        <v>90</v>
      </c>
      <c r="AI56" s="7">
        <v>90</v>
      </c>
      <c r="AJ56" s="7">
        <v>160</v>
      </c>
      <c r="AK56" s="7">
        <v>160</v>
      </c>
      <c r="AL56" s="7">
        <v>670</v>
      </c>
    </row>
    <row r="57" spans="2:38" ht="27" thickBot="1" x14ac:dyDescent="0.3">
      <c r="B57" s="7">
        <v>7</v>
      </c>
      <c r="C57" s="7">
        <v>55</v>
      </c>
      <c r="D57" s="7" t="s">
        <v>130</v>
      </c>
      <c r="E57" s="7" t="s">
        <v>122</v>
      </c>
      <c r="F57" s="7" t="s">
        <v>296</v>
      </c>
      <c r="G57" s="7" t="s">
        <v>131</v>
      </c>
      <c r="H57" s="7">
        <v>84</v>
      </c>
      <c r="I57" s="7" t="s">
        <v>5</v>
      </c>
      <c r="J57" s="7" t="s">
        <v>129</v>
      </c>
      <c r="K57" s="7">
        <f>1440*0.75</f>
        <v>1080</v>
      </c>
      <c r="L57" s="7" t="s">
        <v>249</v>
      </c>
      <c r="M57" s="7">
        <v>42</v>
      </c>
      <c r="N57" s="7">
        <v>5</v>
      </c>
      <c r="O57" s="10">
        <f>(Таблица1[[#This Row],[total]]/Таблица1[[#This Row],[dropamount]])*Таблица1[[#This Row],[farmtime]]</f>
        <v>79.761904761904759</v>
      </c>
      <c r="P57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30.952380952380953</v>
      </c>
      <c r="Q57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8.3333333333333339</v>
      </c>
      <c r="R57" s="12">
        <f>Таблица1[[#This Row],[cp]]/10/Таблица1[[#This Row],[amountlvl0]]</f>
        <v>10.8</v>
      </c>
      <c r="S57" s="12">
        <f>Таблица1[[#This Row],[cp]]/10/Таблица1[[#This Row],[amountlvl1]]</f>
        <v>10.8</v>
      </c>
      <c r="T57" s="12">
        <f>Таблица1[[#This Row],[cp]]/10/Таблица1[[#This Row],[amountlvl2]]</f>
        <v>4.32</v>
      </c>
      <c r="U57" s="12">
        <f>Таблица1[[#This Row],[cp]]/10/Таблица1[[#This Row],[amountlvl3]]</f>
        <v>4.32</v>
      </c>
      <c r="V57" s="12">
        <f>Таблица1[[#This Row],[cp]]/10/Таблица1[[#This Row],[amountlvl4]]</f>
        <v>2.16</v>
      </c>
      <c r="W57" s="12">
        <f>Таблица1[[#This Row],[cp]]/10/Таблица1[[#This Row],[amountlvl5]]</f>
        <v>2.16</v>
      </c>
      <c r="X57" s="12">
        <f>Таблица1[[#This Row],[cp]]/10/Таблица1[[#This Row],[amountlvl6]]</f>
        <v>1.2</v>
      </c>
      <c r="Y57" s="12">
        <f>Таблица1[[#This Row],[cp]]/10/Таблица1[[#This Row],[amountlvl7]]</f>
        <v>1.2</v>
      </c>
      <c r="Z57" s="12">
        <f>Таблица1[[#This Row],[cp]]/10/Таблица1[[#This Row],[amountlvl8]]</f>
        <v>0.67500000000000004</v>
      </c>
      <c r="AA57" s="13">
        <f>Таблица1[[#This Row],[cp]]/10/Таблица1[[#This Row],[amountlvl9]]</f>
        <v>0.67500000000000004</v>
      </c>
      <c r="AB57" s="7">
        <v>10</v>
      </c>
      <c r="AC57" s="7">
        <v>10</v>
      </c>
      <c r="AD57" s="7">
        <v>25</v>
      </c>
      <c r="AE57" s="7">
        <v>25</v>
      </c>
      <c r="AF57" s="7">
        <v>50</v>
      </c>
      <c r="AG57" s="7">
        <v>50</v>
      </c>
      <c r="AH57" s="7">
        <v>90</v>
      </c>
      <c r="AI57" s="7">
        <v>90</v>
      </c>
      <c r="AJ57" s="7">
        <v>160</v>
      </c>
      <c r="AK57" s="7">
        <v>160</v>
      </c>
      <c r="AL57" s="7">
        <v>670</v>
      </c>
    </row>
    <row r="58" spans="2:38" ht="27" thickBot="1" x14ac:dyDescent="0.3">
      <c r="B58" s="7">
        <v>8</v>
      </c>
      <c r="C58" s="7">
        <v>56</v>
      </c>
      <c r="D58" s="7" t="s">
        <v>132</v>
      </c>
      <c r="E58" s="7" t="s">
        <v>122</v>
      </c>
      <c r="F58" s="7" t="s">
        <v>296</v>
      </c>
      <c r="G58" s="7" t="s">
        <v>133</v>
      </c>
      <c r="H58" s="7">
        <v>90</v>
      </c>
      <c r="I58" s="7" t="s">
        <v>8</v>
      </c>
      <c r="J58" s="7">
        <v>540</v>
      </c>
      <c r="K58" s="7">
        <v>810</v>
      </c>
      <c r="L58" s="7" t="s">
        <v>247</v>
      </c>
      <c r="M58" s="7">
        <v>32</v>
      </c>
      <c r="N58" s="7">
        <v>5</v>
      </c>
      <c r="O58" s="10">
        <f>(Таблица1[[#This Row],[total]]/Таблица1[[#This Row],[dropamount]])*Таблица1[[#This Row],[farmtime]]</f>
        <v>82.1875</v>
      </c>
      <c r="P58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31.40625</v>
      </c>
      <c r="Q58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8.75</v>
      </c>
      <c r="R58" s="12">
        <f>Таблица1[[#This Row],[cp]]/10/Таблица1[[#This Row],[amountlvl0]]</f>
        <v>10.125</v>
      </c>
      <c r="S58" s="12">
        <f>Таблица1[[#This Row],[cp]]/10/Таблица1[[#This Row],[amountlvl1]]</f>
        <v>10.125</v>
      </c>
      <c r="T58" s="12">
        <f>Таблица1[[#This Row],[cp]]/10/Таблица1[[#This Row],[amountlvl2]]</f>
        <v>4.05</v>
      </c>
      <c r="U58" s="12">
        <f>Таблица1[[#This Row],[cp]]/10/Таблица1[[#This Row],[amountlvl3]]</f>
        <v>4.05</v>
      </c>
      <c r="V58" s="12">
        <f>Таблица1[[#This Row],[cp]]/10/Таблица1[[#This Row],[amountlvl4]]</f>
        <v>2.0249999999999999</v>
      </c>
      <c r="W58" s="12">
        <f>Таблица1[[#This Row],[cp]]/10/Таблица1[[#This Row],[amountlvl5]]</f>
        <v>2.0249999999999999</v>
      </c>
      <c r="X58" s="12">
        <f>Таблица1[[#This Row],[cp]]/10/Таблица1[[#This Row],[amountlvl6]]</f>
        <v>1.2461538461538462</v>
      </c>
      <c r="Y58" s="12">
        <f>Таблица1[[#This Row],[cp]]/10/Таблица1[[#This Row],[amountlvl7]]</f>
        <v>1.2461538461538462</v>
      </c>
      <c r="Z58" s="12">
        <f>Таблица1[[#This Row],[cp]]/10/Таблица1[[#This Row],[amountlvl8]]</f>
        <v>0.62307692307692308</v>
      </c>
      <c r="AA58" s="13">
        <f>Таблица1[[#This Row],[cp]]/10/Таблица1[[#This Row],[amountlvl9]]</f>
        <v>0.62307692307692308</v>
      </c>
      <c r="AB58" s="7">
        <v>8</v>
      </c>
      <c r="AC58" s="7">
        <v>8</v>
      </c>
      <c r="AD58" s="7">
        <v>20</v>
      </c>
      <c r="AE58" s="7">
        <v>20</v>
      </c>
      <c r="AF58" s="7">
        <v>40</v>
      </c>
      <c r="AG58" s="7">
        <v>40</v>
      </c>
      <c r="AH58" s="7">
        <v>65</v>
      </c>
      <c r="AI58" s="7">
        <v>65</v>
      </c>
      <c r="AJ58" s="7">
        <v>130</v>
      </c>
      <c r="AK58" s="7">
        <v>130</v>
      </c>
      <c r="AL58" s="7">
        <v>526</v>
      </c>
    </row>
    <row r="59" spans="2:38" ht="15.75" thickBot="1" x14ac:dyDescent="0.3">
      <c r="B59" s="7">
        <v>88</v>
      </c>
      <c r="C59" s="7">
        <v>57</v>
      </c>
      <c r="D59" s="7" t="s">
        <v>134</v>
      </c>
      <c r="E59" s="7" t="s">
        <v>282</v>
      </c>
      <c r="F59" s="7" t="s">
        <v>296</v>
      </c>
      <c r="G59" s="7" t="s">
        <v>135</v>
      </c>
      <c r="H59" s="7">
        <v>90</v>
      </c>
      <c r="I59" s="7" t="s">
        <v>12</v>
      </c>
      <c r="J59" s="7">
        <v>340</v>
      </c>
      <c r="K59" s="7">
        <v>680</v>
      </c>
      <c r="L59" s="7" t="s">
        <v>248</v>
      </c>
      <c r="M59" s="7">
        <v>42</v>
      </c>
      <c r="N59" s="7">
        <v>5</v>
      </c>
      <c r="O59" s="10">
        <f>(Таблица1[[#This Row],[total]]/Таблица1[[#This Row],[dropamount]])*Таблица1[[#This Row],[farmtime]]</f>
        <v>96.428571428571416</v>
      </c>
      <c r="P59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39.285714285714285</v>
      </c>
      <c r="Q59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10.714285714285714</v>
      </c>
      <c r="R59" s="12">
        <f>Таблица1[[#This Row],[cp]]/10/Таблица1[[#This Row],[amountlvl0]]</f>
        <v>4.5333333333333332</v>
      </c>
      <c r="S59" s="12">
        <f>Таблица1[[#This Row],[cp]]/10/Таблица1[[#This Row],[amountlvl1]]</f>
        <v>4.5333333333333332</v>
      </c>
      <c r="T59" s="12">
        <f>Таблица1[[#This Row],[cp]]/10/Таблица1[[#This Row],[amountlvl2]]</f>
        <v>2.2666666666666666</v>
      </c>
      <c r="U59" s="12">
        <f>Таблица1[[#This Row],[cp]]/10/Таблица1[[#This Row],[amountlvl3]]</f>
        <v>2.2666666666666666</v>
      </c>
      <c r="V59" s="12">
        <f>Таблица1[[#This Row],[cp]]/10/Таблица1[[#This Row],[amountlvl4]]</f>
        <v>1.1333333333333333</v>
      </c>
      <c r="W59" s="12">
        <f>Таблица1[[#This Row],[cp]]/10/Таблица1[[#This Row],[amountlvl5]]</f>
        <v>1.1333333333333333</v>
      </c>
      <c r="X59" s="12">
        <f>Таблица1[[#This Row],[cp]]/10/Таблица1[[#This Row],[amountlvl6]]</f>
        <v>0.56666666666666665</v>
      </c>
      <c r="Y59" s="12">
        <f>Таблица1[[#This Row],[cp]]/10/Таблица1[[#This Row],[amountlvl7]]</f>
        <v>0.56666666666666665</v>
      </c>
      <c r="Z59" s="12">
        <f>Таблица1[[#This Row],[cp]]/10/Таблица1[[#This Row],[amountlvl8]]</f>
        <v>0.37777777777777777</v>
      </c>
      <c r="AA59" s="13">
        <f>Таблица1[[#This Row],[cp]]/10/Таблица1[[#This Row],[amountlvl9]]</f>
        <v>0.37777777777777777</v>
      </c>
      <c r="AB59" s="7">
        <v>15</v>
      </c>
      <c r="AC59" s="7">
        <v>15</v>
      </c>
      <c r="AD59" s="7">
        <v>30</v>
      </c>
      <c r="AE59" s="7">
        <v>30</v>
      </c>
      <c r="AF59" s="7">
        <v>60</v>
      </c>
      <c r="AG59" s="7">
        <v>60</v>
      </c>
      <c r="AH59" s="7">
        <v>120</v>
      </c>
      <c r="AI59" s="7">
        <v>120</v>
      </c>
      <c r="AJ59" s="7">
        <v>180</v>
      </c>
      <c r="AK59" s="7">
        <v>180</v>
      </c>
      <c r="AL59" s="7">
        <v>810</v>
      </c>
    </row>
    <row r="60" spans="2:38" ht="27" thickBot="1" x14ac:dyDescent="0.3">
      <c r="B60" s="7">
        <v>92</v>
      </c>
      <c r="C60" s="7">
        <v>58</v>
      </c>
      <c r="D60" s="7" t="s">
        <v>142</v>
      </c>
      <c r="E60" s="7" t="s">
        <v>282</v>
      </c>
      <c r="F60" s="7" t="s">
        <v>296</v>
      </c>
      <c r="G60" s="7" t="s">
        <v>143</v>
      </c>
      <c r="H60" s="7">
        <v>100</v>
      </c>
      <c r="I60" s="7" t="s">
        <v>25</v>
      </c>
      <c r="J60" s="7">
        <v>250</v>
      </c>
      <c r="K60" s="7">
        <v>250</v>
      </c>
      <c r="L60" s="7" t="s">
        <v>248</v>
      </c>
      <c r="M60" s="7">
        <v>42</v>
      </c>
      <c r="N60" s="7">
        <v>5</v>
      </c>
      <c r="O60" s="10">
        <f>(Таблица1[[#This Row],[total]]/Таблица1[[#This Row],[dropamount]])*Таблица1[[#This Row],[farmtime]]</f>
        <v>96.428571428571416</v>
      </c>
      <c r="P60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39.285714285714285</v>
      </c>
      <c r="Q60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10.714285714285714</v>
      </c>
      <c r="R60" s="12">
        <f>Таблица1[[#This Row],[cp]]/10/Таблица1[[#This Row],[amountlvl0]]</f>
        <v>1.6666666666666667</v>
      </c>
      <c r="S60" s="12">
        <f>Таблица1[[#This Row],[cp]]/10/Таблица1[[#This Row],[amountlvl1]]</f>
        <v>1.6666666666666667</v>
      </c>
      <c r="T60" s="12">
        <f>Таблица1[[#This Row],[cp]]/10/Таблица1[[#This Row],[amountlvl2]]</f>
        <v>0.83333333333333337</v>
      </c>
      <c r="U60" s="12">
        <f>Таблица1[[#This Row],[cp]]/10/Таблица1[[#This Row],[amountlvl3]]</f>
        <v>0.83333333333333337</v>
      </c>
      <c r="V60" s="12">
        <f>Таблица1[[#This Row],[cp]]/10/Таблица1[[#This Row],[amountlvl4]]</f>
        <v>0.41666666666666669</v>
      </c>
      <c r="W60" s="12">
        <f>Таблица1[[#This Row],[cp]]/10/Таблица1[[#This Row],[amountlvl5]]</f>
        <v>0.41666666666666669</v>
      </c>
      <c r="X60" s="12">
        <f>Таблица1[[#This Row],[cp]]/10/Таблица1[[#This Row],[amountlvl6]]</f>
        <v>0.20833333333333334</v>
      </c>
      <c r="Y60" s="12">
        <f>Таблица1[[#This Row],[cp]]/10/Таблица1[[#This Row],[amountlvl7]]</f>
        <v>0.20833333333333334</v>
      </c>
      <c r="Z60" s="12">
        <f>Таблица1[[#This Row],[cp]]/10/Таблица1[[#This Row],[amountlvl8]]</f>
        <v>0.1388888888888889</v>
      </c>
      <c r="AA60" s="13">
        <f>Таблица1[[#This Row],[cp]]/10/Таблица1[[#This Row],[amountlvl9]]</f>
        <v>0.1388888888888889</v>
      </c>
      <c r="AB60" s="7">
        <v>15</v>
      </c>
      <c r="AC60" s="7">
        <v>15</v>
      </c>
      <c r="AD60" s="7">
        <v>30</v>
      </c>
      <c r="AE60" s="7">
        <v>30</v>
      </c>
      <c r="AF60" s="7">
        <v>60</v>
      </c>
      <c r="AG60" s="7">
        <v>60</v>
      </c>
      <c r="AH60" s="7">
        <v>120</v>
      </c>
      <c r="AI60" s="7">
        <v>120</v>
      </c>
      <c r="AJ60" s="7">
        <v>180</v>
      </c>
      <c r="AK60" s="7">
        <v>180</v>
      </c>
      <c r="AL60" s="7">
        <v>810</v>
      </c>
    </row>
    <row r="61" spans="2:38" ht="15.75" thickBot="1" x14ac:dyDescent="0.3">
      <c r="B61" s="7">
        <v>89</v>
      </c>
      <c r="C61" s="7">
        <v>59</v>
      </c>
      <c r="D61" s="7" t="s">
        <v>136</v>
      </c>
      <c r="E61" s="7" t="s">
        <v>282</v>
      </c>
      <c r="F61" s="7" t="s">
        <v>296</v>
      </c>
      <c r="G61" s="7" t="s">
        <v>137</v>
      </c>
      <c r="H61" s="7">
        <v>90</v>
      </c>
      <c r="I61" s="7" t="s">
        <v>16</v>
      </c>
      <c r="J61" s="7">
        <v>370</v>
      </c>
      <c r="K61" s="7">
        <v>740</v>
      </c>
      <c r="L61" s="7" t="s">
        <v>247</v>
      </c>
      <c r="M61" s="7">
        <v>32</v>
      </c>
      <c r="N61" s="7">
        <v>5</v>
      </c>
      <c r="O61" s="10">
        <f>(Таблица1[[#This Row],[total]]/Таблица1[[#This Row],[dropamount]])*Таблица1[[#This Row],[farmtime]]</f>
        <v>96.875</v>
      </c>
      <c r="P61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37.5</v>
      </c>
      <c r="Q61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10.9375</v>
      </c>
      <c r="R61" s="12">
        <f>Таблица1[[#This Row],[cp]]/10/Таблица1[[#This Row],[amountlvl0]]</f>
        <v>7.4</v>
      </c>
      <c r="S61" s="12">
        <f>Таблица1[[#This Row],[cp]]/10/Таблица1[[#This Row],[amountlvl1]]</f>
        <v>7.4</v>
      </c>
      <c r="T61" s="12">
        <f>Таблица1[[#This Row],[cp]]/10/Таблица1[[#This Row],[amountlvl2]]</f>
        <v>2.96</v>
      </c>
      <c r="U61" s="12">
        <f>Таблица1[[#This Row],[cp]]/10/Таблица1[[#This Row],[amountlvl3]]</f>
        <v>2.96</v>
      </c>
      <c r="V61" s="12">
        <f>Таблица1[[#This Row],[cp]]/10/Таблица1[[#This Row],[amountlvl4]]</f>
        <v>1.6444444444444444</v>
      </c>
      <c r="W61" s="12">
        <f>Таблица1[[#This Row],[cp]]/10/Таблица1[[#This Row],[amountlvl5]]</f>
        <v>1.6444444444444444</v>
      </c>
      <c r="X61" s="12">
        <f>Таблица1[[#This Row],[cp]]/10/Таблица1[[#This Row],[amountlvl6]]</f>
        <v>0.92500000000000004</v>
      </c>
      <c r="Y61" s="12">
        <f>Таблица1[[#This Row],[cp]]/10/Таблица1[[#This Row],[amountlvl7]]</f>
        <v>0.92500000000000004</v>
      </c>
      <c r="Z61" s="12">
        <f>Таблица1[[#This Row],[cp]]/10/Таблица1[[#This Row],[amountlvl8]]</f>
        <v>0.49333333333333335</v>
      </c>
      <c r="AA61" s="13">
        <f>Таблица1[[#This Row],[cp]]/10/Таблица1[[#This Row],[amountlvl9]]</f>
        <v>0.49333333333333335</v>
      </c>
      <c r="AB61" s="7">
        <v>10</v>
      </c>
      <c r="AC61" s="7">
        <v>10</v>
      </c>
      <c r="AD61" s="7">
        <v>25</v>
      </c>
      <c r="AE61" s="7">
        <v>25</v>
      </c>
      <c r="AF61" s="7">
        <v>45</v>
      </c>
      <c r="AG61" s="7">
        <v>45</v>
      </c>
      <c r="AH61" s="7">
        <v>80</v>
      </c>
      <c r="AI61" s="7">
        <v>80</v>
      </c>
      <c r="AJ61" s="7">
        <v>150</v>
      </c>
      <c r="AK61" s="7">
        <v>150</v>
      </c>
      <c r="AL61" s="7">
        <v>620</v>
      </c>
    </row>
    <row r="62" spans="2:38" ht="27" thickBot="1" x14ac:dyDescent="0.3">
      <c r="B62" s="7">
        <v>91</v>
      </c>
      <c r="C62" s="7">
        <v>60</v>
      </c>
      <c r="D62" s="7" t="s">
        <v>138</v>
      </c>
      <c r="E62" s="7" t="s">
        <v>282</v>
      </c>
      <c r="F62" s="7" t="s">
        <v>296</v>
      </c>
      <c r="G62" s="7" t="s">
        <v>139</v>
      </c>
      <c r="H62" s="7">
        <v>94</v>
      </c>
      <c r="I62" s="7" t="s">
        <v>19</v>
      </c>
      <c r="J62" s="7">
        <v>330</v>
      </c>
      <c r="K62" s="7">
        <v>495</v>
      </c>
      <c r="L62" s="7" t="s">
        <v>247</v>
      </c>
      <c r="M62" s="7">
        <v>32</v>
      </c>
      <c r="N62" s="7">
        <v>5</v>
      </c>
      <c r="O62" s="10">
        <f>(Таблица1[[#This Row],[total]]/Таблица1[[#This Row],[dropamount]])*Таблица1[[#This Row],[farmtime]]</f>
        <v>96.875</v>
      </c>
      <c r="P62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37.5</v>
      </c>
      <c r="Q62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10.9375</v>
      </c>
      <c r="R62" s="12">
        <f>Таблица1[[#This Row],[cp]]/10/Таблица1[[#This Row],[amountlvl0]]</f>
        <v>4.95</v>
      </c>
      <c r="S62" s="12">
        <f>Таблица1[[#This Row],[cp]]/10/Таблица1[[#This Row],[amountlvl1]]</f>
        <v>4.95</v>
      </c>
      <c r="T62" s="12">
        <f>Таблица1[[#This Row],[cp]]/10/Таблица1[[#This Row],[amountlvl2]]</f>
        <v>1.98</v>
      </c>
      <c r="U62" s="12">
        <f>Таблица1[[#This Row],[cp]]/10/Таблица1[[#This Row],[amountlvl3]]</f>
        <v>1.98</v>
      </c>
      <c r="V62" s="12">
        <f>Таблица1[[#This Row],[cp]]/10/Таблица1[[#This Row],[amountlvl4]]</f>
        <v>1.1000000000000001</v>
      </c>
      <c r="W62" s="12">
        <f>Таблица1[[#This Row],[cp]]/10/Таблица1[[#This Row],[amountlvl5]]</f>
        <v>1.1000000000000001</v>
      </c>
      <c r="X62" s="12">
        <f>Таблица1[[#This Row],[cp]]/10/Таблица1[[#This Row],[amountlvl6]]</f>
        <v>0.61875000000000002</v>
      </c>
      <c r="Y62" s="12">
        <f>Таблица1[[#This Row],[cp]]/10/Таблица1[[#This Row],[amountlvl7]]</f>
        <v>0.61875000000000002</v>
      </c>
      <c r="Z62" s="12">
        <f>Таблица1[[#This Row],[cp]]/10/Таблица1[[#This Row],[amountlvl8]]</f>
        <v>0.33</v>
      </c>
      <c r="AA62" s="13">
        <f>Таблица1[[#This Row],[cp]]/10/Таблица1[[#This Row],[amountlvl9]]</f>
        <v>0.33</v>
      </c>
      <c r="AB62" s="7">
        <v>10</v>
      </c>
      <c r="AC62" s="7">
        <v>10</v>
      </c>
      <c r="AD62" s="7">
        <v>25</v>
      </c>
      <c r="AE62" s="7">
        <v>25</v>
      </c>
      <c r="AF62" s="7">
        <v>45</v>
      </c>
      <c r="AG62" s="7">
        <v>45</v>
      </c>
      <c r="AH62" s="7">
        <v>80</v>
      </c>
      <c r="AI62" s="7">
        <v>80</v>
      </c>
      <c r="AJ62" s="7">
        <v>150</v>
      </c>
      <c r="AK62" s="7">
        <v>150</v>
      </c>
      <c r="AL62" s="7">
        <v>620</v>
      </c>
    </row>
    <row r="63" spans="2:38" ht="15.75" thickBot="1" x14ac:dyDescent="0.3">
      <c r="B63" s="7">
        <v>90</v>
      </c>
      <c r="C63" s="7">
        <v>61</v>
      </c>
      <c r="D63" s="7" t="s">
        <v>140</v>
      </c>
      <c r="E63" s="7" t="s">
        <v>282</v>
      </c>
      <c r="F63" s="7" t="s">
        <v>296</v>
      </c>
      <c r="G63" s="7" t="s">
        <v>141</v>
      </c>
      <c r="H63" s="7">
        <v>94</v>
      </c>
      <c r="I63" s="7" t="s">
        <v>46</v>
      </c>
      <c r="J63" s="7">
        <v>500</v>
      </c>
      <c r="K63" s="7">
        <v>750</v>
      </c>
      <c r="L63" s="7" t="s">
        <v>247</v>
      </c>
      <c r="M63" s="7">
        <v>32</v>
      </c>
      <c r="N63" s="7">
        <v>5</v>
      </c>
      <c r="O63" s="10">
        <f>(Таблица1[[#This Row],[total]]/Таблица1[[#This Row],[dropamount]])*Таблица1[[#This Row],[farmtime]]</f>
        <v>96.875</v>
      </c>
      <c r="P63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37.5</v>
      </c>
      <c r="Q63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10.9375</v>
      </c>
      <c r="R63" s="12">
        <f>Таблица1[[#This Row],[cp]]/10/Таблица1[[#This Row],[amountlvl0]]</f>
        <v>7.5</v>
      </c>
      <c r="S63" s="12">
        <f>Таблица1[[#This Row],[cp]]/10/Таблица1[[#This Row],[amountlvl1]]</f>
        <v>7.5</v>
      </c>
      <c r="T63" s="12">
        <f>Таблица1[[#This Row],[cp]]/10/Таблица1[[#This Row],[amountlvl2]]</f>
        <v>3</v>
      </c>
      <c r="U63" s="12">
        <f>Таблица1[[#This Row],[cp]]/10/Таблица1[[#This Row],[amountlvl3]]</f>
        <v>3</v>
      </c>
      <c r="V63" s="12">
        <f>Таблица1[[#This Row],[cp]]/10/Таблица1[[#This Row],[amountlvl4]]</f>
        <v>1.6666666666666667</v>
      </c>
      <c r="W63" s="12">
        <f>Таблица1[[#This Row],[cp]]/10/Таблица1[[#This Row],[amountlvl5]]</f>
        <v>1.6666666666666667</v>
      </c>
      <c r="X63" s="12">
        <f>Таблица1[[#This Row],[cp]]/10/Таблица1[[#This Row],[amountlvl6]]</f>
        <v>0.9375</v>
      </c>
      <c r="Y63" s="12">
        <f>Таблица1[[#This Row],[cp]]/10/Таблица1[[#This Row],[amountlvl7]]</f>
        <v>0.9375</v>
      </c>
      <c r="Z63" s="12">
        <f>Таблица1[[#This Row],[cp]]/10/Таблица1[[#This Row],[amountlvl8]]</f>
        <v>0.5</v>
      </c>
      <c r="AA63" s="13">
        <f>Таблица1[[#This Row],[cp]]/10/Таблица1[[#This Row],[amountlvl9]]</f>
        <v>0.5</v>
      </c>
      <c r="AB63" s="7">
        <v>10</v>
      </c>
      <c r="AC63" s="7">
        <v>10</v>
      </c>
      <c r="AD63" s="7">
        <v>25</v>
      </c>
      <c r="AE63" s="7">
        <v>25</v>
      </c>
      <c r="AF63" s="7">
        <v>45</v>
      </c>
      <c r="AG63" s="7">
        <v>45</v>
      </c>
      <c r="AH63" s="7">
        <v>80</v>
      </c>
      <c r="AI63" s="7">
        <v>80</v>
      </c>
      <c r="AJ63" s="7">
        <v>150</v>
      </c>
      <c r="AK63" s="7">
        <v>150</v>
      </c>
      <c r="AL63" s="7">
        <v>620</v>
      </c>
    </row>
    <row r="64" spans="2:38" ht="27" thickBot="1" x14ac:dyDescent="0.3">
      <c r="B64" s="7">
        <v>81</v>
      </c>
      <c r="C64" s="7">
        <v>62</v>
      </c>
      <c r="D64" s="7" t="s">
        <v>145</v>
      </c>
      <c r="E64" s="7" t="s">
        <v>144</v>
      </c>
      <c r="F64" s="7" t="s">
        <v>296</v>
      </c>
      <c r="G64" s="7" t="s">
        <v>146</v>
      </c>
      <c r="H64" s="7">
        <v>104</v>
      </c>
      <c r="I64" s="7" t="s">
        <v>2</v>
      </c>
      <c r="J64" s="7">
        <v>420</v>
      </c>
      <c r="K64" s="7">
        <v>2100</v>
      </c>
      <c r="L64" s="7" t="s">
        <v>249</v>
      </c>
      <c r="M64" s="7">
        <v>42</v>
      </c>
      <c r="N64" s="7">
        <v>5</v>
      </c>
      <c r="O64" s="10">
        <f>(Таблица1[[#This Row],[total]]/Таблица1[[#This Row],[dropamount]])*Таблица1[[#This Row],[farmtime]]</f>
        <v>107.14285714285714</v>
      </c>
      <c r="P64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41.071428571428569</v>
      </c>
      <c r="Q64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10.714285714285714</v>
      </c>
      <c r="R64" s="12">
        <f>Таблица1[[#This Row],[cp]]/10/Таблица1[[#This Row],[amountlvl0]]</f>
        <v>14</v>
      </c>
      <c r="S64" s="12">
        <f>Таблица1[[#This Row],[cp]]/10/Таблица1[[#This Row],[amountlvl1]]</f>
        <v>14</v>
      </c>
      <c r="T64" s="12">
        <f>Таблица1[[#This Row],[cp]]/10/Таблица1[[#This Row],[amountlvl2]]</f>
        <v>7</v>
      </c>
      <c r="U64" s="12">
        <f>Таблица1[[#This Row],[cp]]/10/Таблица1[[#This Row],[amountlvl3]]</f>
        <v>7</v>
      </c>
      <c r="V64" s="12">
        <f>Таблица1[[#This Row],[cp]]/10/Таблица1[[#This Row],[amountlvl4]]</f>
        <v>3.2307692307692308</v>
      </c>
      <c r="W64" s="12">
        <f>Таблица1[[#This Row],[cp]]/10/Таблица1[[#This Row],[amountlvl5]]</f>
        <v>3.2307692307692308</v>
      </c>
      <c r="X64" s="12">
        <f>Таблица1[[#This Row],[cp]]/10/Таблица1[[#This Row],[amountlvl6]]</f>
        <v>1.68</v>
      </c>
      <c r="Y64" s="12">
        <f>Таблица1[[#This Row],[cp]]/10/Таблица1[[#This Row],[amountlvl7]]</f>
        <v>1.68</v>
      </c>
      <c r="Z64" s="12">
        <f>Таблица1[[#This Row],[cp]]/10/Таблица1[[#This Row],[amountlvl8]]</f>
        <v>0.97674418604651159</v>
      </c>
      <c r="AA64" s="13">
        <f>Таблица1[[#This Row],[cp]]/10/Таблица1[[#This Row],[amountlvl9]]</f>
        <v>0.97674418604651159</v>
      </c>
      <c r="AB64" s="7">
        <v>15</v>
      </c>
      <c r="AC64" s="7">
        <v>15</v>
      </c>
      <c r="AD64" s="7">
        <v>30</v>
      </c>
      <c r="AE64" s="7">
        <v>30</v>
      </c>
      <c r="AF64" s="7">
        <v>65</v>
      </c>
      <c r="AG64" s="7">
        <v>65</v>
      </c>
      <c r="AH64" s="7">
        <v>125</v>
      </c>
      <c r="AI64" s="7">
        <v>125</v>
      </c>
      <c r="AJ64" s="7">
        <v>215</v>
      </c>
      <c r="AK64" s="7">
        <v>215</v>
      </c>
      <c r="AL64" s="7">
        <v>900</v>
      </c>
    </row>
    <row r="65" spans="2:38" ht="15.75" thickBot="1" x14ac:dyDescent="0.3">
      <c r="B65" s="7">
        <v>82</v>
      </c>
      <c r="C65" s="7">
        <v>63</v>
      </c>
      <c r="D65" s="7" t="s">
        <v>147</v>
      </c>
      <c r="E65" s="7" t="s">
        <v>144</v>
      </c>
      <c r="F65" s="7" t="s">
        <v>296</v>
      </c>
      <c r="G65" s="7" t="s">
        <v>148</v>
      </c>
      <c r="H65" s="7">
        <v>104</v>
      </c>
      <c r="I65" s="7" t="s">
        <v>5</v>
      </c>
      <c r="J65" s="7">
        <v>430</v>
      </c>
      <c r="K65" s="7">
        <f>1720*0.75</f>
        <v>1290</v>
      </c>
      <c r="L65" s="7" t="s">
        <v>248</v>
      </c>
      <c r="M65" s="7">
        <v>42</v>
      </c>
      <c r="N65" s="7">
        <v>5</v>
      </c>
      <c r="O65" s="10">
        <f>(Таблица1[[#This Row],[total]]/Таблица1[[#This Row],[dropamount]])*Таблица1[[#This Row],[farmtime]]</f>
        <v>107.14285714285714</v>
      </c>
      <c r="P65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41.071428571428569</v>
      </c>
      <c r="Q65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10.714285714285714</v>
      </c>
      <c r="R65" s="12">
        <f>Таблица1[[#This Row],[cp]]/10/Таблица1[[#This Row],[amountlvl0]]</f>
        <v>8.6</v>
      </c>
      <c r="S65" s="12">
        <f>Таблица1[[#This Row],[cp]]/10/Таблица1[[#This Row],[amountlvl1]]</f>
        <v>8.6</v>
      </c>
      <c r="T65" s="12">
        <f>Таблица1[[#This Row],[cp]]/10/Таблица1[[#This Row],[amountlvl2]]</f>
        <v>4.3</v>
      </c>
      <c r="U65" s="12">
        <f>Таблица1[[#This Row],[cp]]/10/Таблица1[[#This Row],[amountlvl3]]</f>
        <v>4.3</v>
      </c>
      <c r="V65" s="12">
        <f>Таблица1[[#This Row],[cp]]/10/Таблица1[[#This Row],[amountlvl4]]</f>
        <v>1.9846153846153847</v>
      </c>
      <c r="W65" s="12">
        <f>Таблица1[[#This Row],[cp]]/10/Таблица1[[#This Row],[amountlvl5]]</f>
        <v>1.9846153846153847</v>
      </c>
      <c r="X65" s="12">
        <f>Таблица1[[#This Row],[cp]]/10/Таблица1[[#This Row],[amountlvl6]]</f>
        <v>1.032</v>
      </c>
      <c r="Y65" s="12">
        <f>Таблица1[[#This Row],[cp]]/10/Таблица1[[#This Row],[amountlvl7]]</f>
        <v>1.032</v>
      </c>
      <c r="Z65" s="12">
        <f>Таблица1[[#This Row],[cp]]/10/Таблица1[[#This Row],[amountlvl8]]</f>
        <v>0.6</v>
      </c>
      <c r="AA65" s="13">
        <f>Таблица1[[#This Row],[cp]]/10/Таблица1[[#This Row],[amountlvl9]]</f>
        <v>0.6</v>
      </c>
      <c r="AB65" s="7">
        <v>15</v>
      </c>
      <c r="AC65" s="7">
        <v>15</v>
      </c>
      <c r="AD65" s="7">
        <v>30</v>
      </c>
      <c r="AE65" s="7">
        <v>30</v>
      </c>
      <c r="AF65" s="7">
        <v>65</v>
      </c>
      <c r="AG65" s="7">
        <v>65</v>
      </c>
      <c r="AH65" s="7">
        <v>125</v>
      </c>
      <c r="AI65" s="7">
        <v>125</v>
      </c>
      <c r="AJ65" s="7">
        <v>215</v>
      </c>
      <c r="AK65" s="7">
        <v>215</v>
      </c>
      <c r="AL65" s="7">
        <v>900</v>
      </c>
    </row>
    <row r="66" spans="2:38" ht="15.75" thickBot="1" x14ac:dyDescent="0.3">
      <c r="B66" s="7">
        <v>83</v>
      </c>
      <c r="C66" s="7">
        <v>64</v>
      </c>
      <c r="D66" s="7" t="s">
        <v>149</v>
      </c>
      <c r="E66" s="7" t="s">
        <v>144</v>
      </c>
      <c r="F66" s="7" t="s">
        <v>296</v>
      </c>
      <c r="G66" s="7" t="s">
        <v>150</v>
      </c>
      <c r="H66" s="7">
        <v>112</v>
      </c>
      <c r="I66" s="7" t="s">
        <v>8</v>
      </c>
      <c r="J66" s="7">
        <v>520</v>
      </c>
      <c r="K66" s="7">
        <v>780</v>
      </c>
      <c r="L66" s="7" t="s">
        <v>248</v>
      </c>
      <c r="M66" s="7">
        <v>42</v>
      </c>
      <c r="N66" s="7">
        <v>5</v>
      </c>
      <c r="O66" s="10">
        <f>(Таблица1[[#This Row],[total]]/Таблица1[[#This Row],[dropamount]])*Таблица1[[#This Row],[farmtime]]</f>
        <v>107.14285714285714</v>
      </c>
      <c r="P66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41.071428571428569</v>
      </c>
      <c r="Q66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10.714285714285714</v>
      </c>
      <c r="R66" s="12">
        <f>Таблица1[[#This Row],[cp]]/10/Таблица1[[#This Row],[amountlvl0]]</f>
        <v>5.2</v>
      </c>
      <c r="S66" s="12">
        <f>Таблица1[[#This Row],[cp]]/10/Таблица1[[#This Row],[amountlvl1]]</f>
        <v>5.2</v>
      </c>
      <c r="T66" s="12">
        <f>Таблица1[[#This Row],[cp]]/10/Таблица1[[#This Row],[amountlvl2]]</f>
        <v>2.6</v>
      </c>
      <c r="U66" s="12">
        <f>Таблица1[[#This Row],[cp]]/10/Таблица1[[#This Row],[amountlvl3]]</f>
        <v>2.6</v>
      </c>
      <c r="V66" s="12">
        <f>Таблица1[[#This Row],[cp]]/10/Таблица1[[#This Row],[amountlvl4]]</f>
        <v>1.2</v>
      </c>
      <c r="W66" s="12">
        <f>Таблица1[[#This Row],[cp]]/10/Таблица1[[#This Row],[amountlvl5]]</f>
        <v>1.2</v>
      </c>
      <c r="X66" s="12">
        <f>Таблица1[[#This Row],[cp]]/10/Таблица1[[#This Row],[amountlvl6]]</f>
        <v>0.624</v>
      </c>
      <c r="Y66" s="12">
        <f>Таблица1[[#This Row],[cp]]/10/Таблица1[[#This Row],[amountlvl7]]</f>
        <v>0.624</v>
      </c>
      <c r="Z66" s="12">
        <f>Таблица1[[#This Row],[cp]]/10/Таблица1[[#This Row],[amountlvl8]]</f>
        <v>0.36279069767441863</v>
      </c>
      <c r="AA66" s="13">
        <f>Таблица1[[#This Row],[cp]]/10/Таблица1[[#This Row],[amountlvl9]]</f>
        <v>0.36279069767441863</v>
      </c>
      <c r="AB66" s="7">
        <v>15</v>
      </c>
      <c r="AC66" s="7">
        <v>15</v>
      </c>
      <c r="AD66" s="7">
        <v>30</v>
      </c>
      <c r="AE66" s="7">
        <v>30</v>
      </c>
      <c r="AF66" s="7">
        <v>65</v>
      </c>
      <c r="AG66" s="7">
        <v>65</v>
      </c>
      <c r="AH66" s="7">
        <v>125</v>
      </c>
      <c r="AI66" s="7">
        <v>125</v>
      </c>
      <c r="AJ66" s="7">
        <v>215</v>
      </c>
      <c r="AK66" s="7">
        <v>215</v>
      </c>
      <c r="AL66" s="7">
        <v>900</v>
      </c>
    </row>
    <row r="67" spans="2:38" ht="27" thickBot="1" x14ac:dyDescent="0.3">
      <c r="B67" s="7">
        <v>85</v>
      </c>
      <c r="C67" s="7">
        <v>65</v>
      </c>
      <c r="D67" s="7" t="s">
        <v>153</v>
      </c>
      <c r="E67" s="7" t="s">
        <v>144</v>
      </c>
      <c r="F67" s="7" t="s">
        <v>296</v>
      </c>
      <c r="G67" s="7" t="s">
        <v>154</v>
      </c>
      <c r="H67" s="7">
        <v>116</v>
      </c>
      <c r="I67" s="7" t="s">
        <v>12</v>
      </c>
      <c r="J67" s="7">
        <v>390</v>
      </c>
      <c r="K67" s="7">
        <v>780</v>
      </c>
      <c r="L67" s="7" t="s">
        <v>248</v>
      </c>
      <c r="M67" s="7">
        <v>42</v>
      </c>
      <c r="N67" s="7">
        <v>5</v>
      </c>
      <c r="O67" s="10">
        <f>(Таблица1[[#This Row],[total]]/Таблица1[[#This Row],[dropamount]])*Таблица1[[#This Row],[farmtime]]</f>
        <v>107.14285714285714</v>
      </c>
      <c r="P67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41.071428571428569</v>
      </c>
      <c r="Q67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10.714285714285714</v>
      </c>
      <c r="R67" s="12">
        <f>Таблица1[[#This Row],[cp]]/10/Таблица1[[#This Row],[amountlvl0]]</f>
        <v>5.2</v>
      </c>
      <c r="S67" s="12">
        <f>Таблица1[[#This Row],[cp]]/10/Таблица1[[#This Row],[amountlvl1]]</f>
        <v>5.2</v>
      </c>
      <c r="T67" s="12">
        <f>Таблица1[[#This Row],[cp]]/10/Таблица1[[#This Row],[amountlvl2]]</f>
        <v>2.6</v>
      </c>
      <c r="U67" s="12">
        <f>Таблица1[[#This Row],[cp]]/10/Таблица1[[#This Row],[amountlvl3]]</f>
        <v>2.6</v>
      </c>
      <c r="V67" s="12">
        <f>Таблица1[[#This Row],[cp]]/10/Таблица1[[#This Row],[amountlvl4]]</f>
        <v>1.2</v>
      </c>
      <c r="W67" s="12">
        <f>Таблица1[[#This Row],[cp]]/10/Таблица1[[#This Row],[amountlvl5]]</f>
        <v>1.2</v>
      </c>
      <c r="X67" s="12">
        <f>Таблица1[[#This Row],[cp]]/10/Таблица1[[#This Row],[amountlvl6]]</f>
        <v>0.624</v>
      </c>
      <c r="Y67" s="12">
        <f>Таблица1[[#This Row],[cp]]/10/Таблица1[[#This Row],[amountlvl7]]</f>
        <v>0.624</v>
      </c>
      <c r="Z67" s="12">
        <f>Таблица1[[#This Row],[cp]]/10/Таблица1[[#This Row],[amountlvl8]]</f>
        <v>0.36279069767441863</v>
      </c>
      <c r="AA67" s="13">
        <f>Таблица1[[#This Row],[cp]]/10/Таблица1[[#This Row],[amountlvl9]]</f>
        <v>0.36279069767441863</v>
      </c>
      <c r="AB67" s="7">
        <v>15</v>
      </c>
      <c r="AC67" s="7">
        <v>15</v>
      </c>
      <c r="AD67" s="7">
        <v>30</v>
      </c>
      <c r="AE67" s="7">
        <v>30</v>
      </c>
      <c r="AF67" s="7">
        <v>65</v>
      </c>
      <c r="AG67" s="7">
        <v>65</v>
      </c>
      <c r="AH67" s="7">
        <v>125</v>
      </c>
      <c r="AI67" s="7">
        <v>125</v>
      </c>
      <c r="AJ67" s="7">
        <v>215</v>
      </c>
      <c r="AK67" s="7">
        <v>215</v>
      </c>
      <c r="AL67" s="7">
        <v>900</v>
      </c>
    </row>
    <row r="68" spans="2:38" ht="27" thickBot="1" x14ac:dyDescent="0.3">
      <c r="B68" s="7">
        <v>86</v>
      </c>
      <c r="C68" s="7">
        <v>66</v>
      </c>
      <c r="D68" s="7" t="s">
        <v>155</v>
      </c>
      <c r="E68" s="7" t="s">
        <v>144</v>
      </c>
      <c r="F68" s="7" t="s">
        <v>296</v>
      </c>
      <c r="G68" s="7" t="s">
        <v>156</v>
      </c>
      <c r="H68" s="7">
        <v>116</v>
      </c>
      <c r="I68" s="7" t="s">
        <v>16</v>
      </c>
      <c r="J68" s="7">
        <v>360</v>
      </c>
      <c r="K68" s="7">
        <v>720</v>
      </c>
      <c r="L68" s="7" t="s">
        <v>248</v>
      </c>
      <c r="M68" s="7">
        <v>42</v>
      </c>
      <c r="N68" s="7">
        <v>5</v>
      </c>
      <c r="O68" s="10">
        <f>(Таблица1[[#This Row],[total]]/Таблица1[[#This Row],[dropamount]])*Таблица1[[#This Row],[farmtime]]</f>
        <v>107.14285714285714</v>
      </c>
      <c r="P68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41.071428571428569</v>
      </c>
      <c r="Q68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10.714285714285714</v>
      </c>
      <c r="R68" s="12">
        <f>Таблица1[[#This Row],[cp]]/10/Таблица1[[#This Row],[amountlvl0]]</f>
        <v>4.8</v>
      </c>
      <c r="S68" s="12">
        <f>Таблица1[[#This Row],[cp]]/10/Таблица1[[#This Row],[amountlvl1]]</f>
        <v>4.8</v>
      </c>
      <c r="T68" s="12">
        <f>Таблица1[[#This Row],[cp]]/10/Таблица1[[#This Row],[amountlvl2]]</f>
        <v>2.4</v>
      </c>
      <c r="U68" s="12">
        <f>Таблица1[[#This Row],[cp]]/10/Таблица1[[#This Row],[amountlvl3]]</f>
        <v>2.4</v>
      </c>
      <c r="V68" s="12">
        <f>Таблица1[[#This Row],[cp]]/10/Таблица1[[#This Row],[amountlvl4]]</f>
        <v>1.1076923076923078</v>
      </c>
      <c r="W68" s="12">
        <f>Таблица1[[#This Row],[cp]]/10/Таблица1[[#This Row],[amountlvl5]]</f>
        <v>1.1076923076923078</v>
      </c>
      <c r="X68" s="12">
        <f>Таблица1[[#This Row],[cp]]/10/Таблица1[[#This Row],[amountlvl6]]</f>
        <v>0.57599999999999996</v>
      </c>
      <c r="Y68" s="12">
        <f>Таблица1[[#This Row],[cp]]/10/Таблица1[[#This Row],[amountlvl7]]</f>
        <v>0.57599999999999996</v>
      </c>
      <c r="Z68" s="12">
        <f>Таблица1[[#This Row],[cp]]/10/Таблица1[[#This Row],[amountlvl8]]</f>
        <v>0.33488372093023255</v>
      </c>
      <c r="AA68" s="13">
        <f>Таблица1[[#This Row],[cp]]/10/Таблица1[[#This Row],[amountlvl9]]</f>
        <v>0.33488372093023255</v>
      </c>
      <c r="AB68" s="7">
        <v>15</v>
      </c>
      <c r="AC68" s="7">
        <v>15</v>
      </c>
      <c r="AD68" s="7">
        <v>30</v>
      </c>
      <c r="AE68" s="7">
        <v>30</v>
      </c>
      <c r="AF68" s="7">
        <v>65</v>
      </c>
      <c r="AG68" s="7">
        <v>65</v>
      </c>
      <c r="AH68" s="7">
        <v>125</v>
      </c>
      <c r="AI68" s="7">
        <v>125</v>
      </c>
      <c r="AJ68" s="7">
        <v>215</v>
      </c>
      <c r="AK68" s="7">
        <v>215</v>
      </c>
      <c r="AL68" s="7">
        <v>900</v>
      </c>
    </row>
    <row r="69" spans="2:38" ht="27" thickBot="1" x14ac:dyDescent="0.3">
      <c r="B69" s="7">
        <v>87</v>
      </c>
      <c r="C69" s="7">
        <v>67</v>
      </c>
      <c r="D69" s="7" t="s">
        <v>157</v>
      </c>
      <c r="E69" s="7" t="s">
        <v>144</v>
      </c>
      <c r="F69" s="7" t="s">
        <v>296</v>
      </c>
      <c r="G69" s="7" t="s">
        <v>158</v>
      </c>
      <c r="H69" s="7">
        <v>116</v>
      </c>
      <c r="I69" s="7" t="s">
        <v>19</v>
      </c>
      <c r="J69" s="7">
        <v>430</v>
      </c>
      <c r="K69" s="7">
        <v>645</v>
      </c>
      <c r="L69" s="7" t="s">
        <v>248</v>
      </c>
      <c r="M69" s="7">
        <v>42</v>
      </c>
      <c r="N69" s="7">
        <v>5</v>
      </c>
      <c r="O69" s="10">
        <f>(Таблица1[[#This Row],[total]]/Таблица1[[#This Row],[dropamount]])*Таблица1[[#This Row],[farmtime]]</f>
        <v>107.14285714285714</v>
      </c>
      <c r="P69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41.071428571428569</v>
      </c>
      <c r="Q69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10.714285714285714</v>
      </c>
      <c r="R69" s="12">
        <f>Таблица1[[#This Row],[cp]]/10/Таблица1[[#This Row],[amountlvl0]]</f>
        <v>4.3</v>
      </c>
      <c r="S69" s="12">
        <f>Таблица1[[#This Row],[cp]]/10/Таблица1[[#This Row],[amountlvl1]]</f>
        <v>4.3</v>
      </c>
      <c r="T69" s="12">
        <f>Таблица1[[#This Row],[cp]]/10/Таблица1[[#This Row],[amountlvl2]]</f>
        <v>2.15</v>
      </c>
      <c r="U69" s="12">
        <f>Таблица1[[#This Row],[cp]]/10/Таблица1[[#This Row],[amountlvl3]]</f>
        <v>2.15</v>
      </c>
      <c r="V69" s="12">
        <f>Таблица1[[#This Row],[cp]]/10/Таблица1[[#This Row],[amountlvl4]]</f>
        <v>0.99230769230769234</v>
      </c>
      <c r="W69" s="12">
        <f>Таблица1[[#This Row],[cp]]/10/Таблица1[[#This Row],[amountlvl5]]</f>
        <v>0.99230769230769234</v>
      </c>
      <c r="X69" s="12">
        <f>Таблица1[[#This Row],[cp]]/10/Таблица1[[#This Row],[amountlvl6]]</f>
        <v>0.51600000000000001</v>
      </c>
      <c r="Y69" s="12">
        <f>Таблица1[[#This Row],[cp]]/10/Таблица1[[#This Row],[amountlvl7]]</f>
        <v>0.51600000000000001</v>
      </c>
      <c r="Z69" s="12">
        <f>Таблица1[[#This Row],[cp]]/10/Таблица1[[#This Row],[amountlvl8]]</f>
        <v>0.3</v>
      </c>
      <c r="AA69" s="13">
        <f>Таблица1[[#This Row],[cp]]/10/Таблица1[[#This Row],[amountlvl9]]</f>
        <v>0.3</v>
      </c>
      <c r="AB69" s="7">
        <v>15</v>
      </c>
      <c r="AC69" s="7">
        <v>15</v>
      </c>
      <c r="AD69" s="7">
        <v>30</v>
      </c>
      <c r="AE69" s="7">
        <v>30</v>
      </c>
      <c r="AF69" s="7">
        <v>65</v>
      </c>
      <c r="AG69" s="7">
        <v>65</v>
      </c>
      <c r="AH69" s="7">
        <v>125</v>
      </c>
      <c r="AI69" s="7">
        <v>125</v>
      </c>
      <c r="AJ69" s="7">
        <v>215</v>
      </c>
      <c r="AK69" s="7">
        <v>215</v>
      </c>
      <c r="AL69" s="7">
        <v>900</v>
      </c>
    </row>
    <row r="70" spans="2:38" ht="15.75" thickBot="1" x14ac:dyDescent="0.3">
      <c r="B70" s="7">
        <v>84</v>
      </c>
      <c r="C70" s="7">
        <v>68</v>
      </c>
      <c r="D70" s="7" t="s">
        <v>151</v>
      </c>
      <c r="E70" s="7" t="s">
        <v>144</v>
      </c>
      <c r="F70" s="7" t="s">
        <v>296</v>
      </c>
      <c r="G70" s="7" t="s">
        <v>152</v>
      </c>
      <c r="H70" s="7">
        <v>112</v>
      </c>
      <c r="I70" s="7" t="s">
        <v>10</v>
      </c>
      <c r="J70" s="7">
        <v>610</v>
      </c>
      <c r="K70" s="7">
        <v>610</v>
      </c>
      <c r="L70" s="7" t="s">
        <v>247</v>
      </c>
      <c r="M70" s="7">
        <v>32</v>
      </c>
      <c r="N70" s="7">
        <v>5</v>
      </c>
      <c r="O70" s="10">
        <f>(Таблица1[[#This Row],[total]]/Таблица1[[#This Row],[dropamount]])*Таблица1[[#This Row],[farmtime]]</f>
        <v>115.625</v>
      </c>
      <c r="P70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54.6875</v>
      </c>
      <c r="Q70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12.5</v>
      </c>
      <c r="R70" s="12">
        <f>Таблица1[[#This Row],[cp]]/10/Таблица1[[#This Row],[amountlvl0]]</f>
        <v>6.1</v>
      </c>
      <c r="S70" s="12">
        <f>Таблица1[[#This Row],[cp]]/10/Таблица1[[#This Row],[amountlvl1]]</f>
        <v>6.1</v>
      </c>
      <c r="T70" s="12">
        <f>Таблица1[[#This Row],[cp]]/10/Таблица1[[#This Row],[amountlvl2]]</f>
        <v>2.0333333333333332</v>
      </c>
      <c r="U70" s="12">
        <f>Таблица1[[#This Row],[cp]]/10/Таблица1[[#This Row],[amountlvl3]]</f>
        <v>2.0333333333333332</v>
      </c>
      <c r="V70" s="12">
        <f>Таблица1[[#This Row],[cp]]/10/Таблица1[[#This Row],[amountlvl4]]</f>
        <v>0.76249999999999996</v>
      </c>
      <c r="W70" s="12">
        <f>Таблица1[[#This Row],[cp]]/10/Таблица1[[#This Row],[amountlvl5]]</f>
        <v>0.76249999999999996</v>
      </c>
      <c r="X70" s="12">
        <f>Таблица1[[#This Row],[cp]]/10/Таблица1[[#This Row],[amountlvl6]]</f>
        <v>0.55454545454545456</v>
      </c>
      <c r="Y70" s="12">
        <f>Таблица1[[#This Row],[cp]]/10/Таблица1[[#This Row],[amountlvl7]]</f>
        <v>0.55454545454545456</v>
      </c>
      <c r="Z70" s="12">
        <f>Таблица1[[#This Row],[cp]]/10/Таблица1[[#This Row],[amountlvl8]]</f>
        <v>0.43571428571428572</v>
      </c>
      <c r="AA70" s="13">
        <f>Таблица1[[#This Row],[cp]]/10/Таблица1[[#This Row],[amountlvl9]]</f>
        <v>0.43571428571428572</v>
      </c>
      <c r="AB70" s="7">
        <v>10</v>
      </c>
      <c r="AC70" s="7">
        <v>10</v>
      </c>
      <c r="AD70" s="7">
        <v>30</v>
      </c>
      <c r="AE70" s="7">
        <v>30</v>
      </c>
      <c r="AF70" s="7">
        <v>80</v>
      </c>
      <c r="AG70" s="7">
        <v>80</v>
      </c>
      <c r="AH70" s="7">
        <v>110</v>
      </c>
      <c r="AI70" s="7">
        <v>110</v>
      </c>
      <c r="AJ70" s="7">
        <v>140</v>
      </c>
      <c r="AK70" s="7">
        <v>140</v>
      </c>
      <c r="AL70" s="7">
        <v>740</v>
      </c>
    </row>
    <row r="71" spans="2:38" ht="15.75" thickBot="1" x14ac:dyDescent="0.3">
      <c r="B71" s="7">
        <v>13</v>
      </c>
      <c r="C71" s="7">
        <v>69</v>
      </c>
      <c r="D71" s="7" t="s">
        <v>159</v>
      </c>
      <c r="E71" s="7" t="s">
        <v>286</v>
      </c>
      <c r="F71" s="7" t="s">
        <v>296</v>
      </c>
      <c r="G71" s="7" t="s">
        <v>160</v>
      </c>
      <c r="H71" s="7"/>
      <c r="I71" s="7" t="s">
        <v>25</v>
      </c>
      <c r="J71" s="7">
        <v>360</v>
      </c>
      <c r="K71" s="7">
        <v>360</v>
      </c>
      <c r="L71" s="7" t="s">
        <v>246</v>
      </c>
      <c r="M71" s="7">
        <v>24</v>
      </c>
      <c r="N71" s="7">
        <v>5</v>
      </c>
      <c r="O71" s="10">
        <f>(Таблица1[[#This Row],[total]]/Таблица1[[#This Row],[dropamount]])*Таблица1[[#This Row],[farmtime]]</f>
        <v>154.16666666666666</v>
      </c>
      <c r="P71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72.916666666666671</v>
      </c>
      <c r="Q71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16.666666666666668</v>
      </c>
      <c r="R71" s="12">
        <f>Таблица1[[#This Row],[cp]]/10/Таблица1[[#This Row],[amountlvl0]]</f>
        <v>3.6</v>
      </c>
      <c r="S71" s="12">
        <f>Таблица1[[#This Row],[cp]]/10/Таблица1[[#This Row],[amountlvl1]]</f>
        <v>3.6</v>
      </c>
      <c r="T71" s="12">
        <f>Таблица1[[#This Row],[cp]]/10/Таблица1[[#This Row],[amountlvl2]]</f>
        <v>1.2</v>
      </c>
      <c r="U71" s="12">
        <f>Таблица1[[#This Row],[cp]]/10/Таблица1[[#This Row],[amountlvl3]]</f>
        <v>1.2</v>
      </c>
      <c r="V71" s="12">
        <f>Таблица1[[#This Row],[cp]]/10/Таблица1[[#This Row],[amountlvl4]]</f>
        <v>0.45</v>
      </c>
      <c r="W71" s="12">
        <f>Таблица1[[#This Row],[cp]]/10/Таблица1[[#This Row],[amountlvl5]]</f>
        <v>0.45</v>
      </c>
      <c r="X71" s="12">
        <f>Таблица1[[#This Row],[cp]]/10/Таблица1[[#This Row],[amountlvl6]]</f>
        <v>0.32727272727272727</v>
      </c>
      <c r="Y71" s="12">
        <f>Таблица1[[#This Row],[cp]]/10/Таблица1[[#This Row],[amountlvl7]]</f>
        <v>0.32727272727272727</v>
      </c>
      <c r="Z71" s="12">
        <f>Таблица1[[#This Row],[cp]]/10/Таблица1[[#This Row],[amountlvl8]]</f>
        <v>0.25714285714285712</v>
      </c>
      <c r="AA71" s="13">
        <f>Таблица1[[#This Row],[cp]]/10/Таблица1[[#This Row],[amountlvl9]]</f>
        <v>0.25714285714285712</v>
      </c>
      <c r="AB71" s="7">
        <v>10</v>
      </c>
      <c r="AC71" s="7">
        <v>10</v>
      </c>
      <c r="AD71" s="7">
        <v>30</v>
      </c>
      <c r="AE71" s="7">
        <v>30</v>
      </c>
      <c r="AF71" s="7">
        <v>80</v>
      </c>
      <c r="AG71" s="7">
        <v>80</v>
      </c>
      <c r="AH71" s="7">
        <v>110</v>
      </c>
      <c r="AI71" s="7">
        <v>110</v>
      </c>
      <c r="AJ71" s="7">
        <v>140</v>
      </c>
      <c r="AK71" s="7">
        <v>140</v>
      </c>
      <c r="AL71" s="7">
        <v>740</v>
      </c>
    </row>
    <row r="72" spans="2:38" ht="15.75" thickBot="1" x14ac:dyDescent="0.3">
      <c r="B72" s="7">
        <v>12</v>
      </c>
      <c r="C72" s="7">
        <v>70</v>
      </c>
      <c r="D72" s="7" t="s">
        <v>161</v>
      </c>
      <c r="E72" s="7" t="s">
        <v>286</v>
      </c>
      <c r="F72" s="7" t="s">
        <v>296</v>
      </c>
      <c r="G72" s="7" t="s">
        <v>162</v>
      </c>
      <c r="H72" s="7"/>
      <c r="I72" s="7" t="s">
        <v>26</v>
      </c>
      <c r="J72" s="7">
        <v>420</v>
      </c>
      <c r="K72" s="7">
        <v>420</v>
      </c>
      <c r="L72" s="7" t="s">
        <v>246</v>
      </c>
      <c r="M72" s="7">
        <v>24</v>
      </c>
      <c r="N72" s="7">
        <v>5</v>
      </c>
      <c r="O72" s="10">
        <f>(Таблица1[[#This Row],[total]]/Таблица1[[#This Row],[dropamount]])*Таблица1[[#This Row],[farmtime]]</f>
        <v>154.16666666666666</v>
      </c>
      <c r="P72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72.916666666666671</v>
      </c>
      <c r="Q72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16.666666666666668</v>
      </c>
      <c r="R72" s="12">
        <f>Таблица1[[#This Row],[cp]]/10/Таблица1[[#This Row],[amountlvl0]]</f>
        <v>4.2</v>
      </c>
      <c r="S72" s="12">
        <f>Таблица1[[#This Row],[cp]]/10/Таблица1[[#This Row],[amountlvl1]]</f>
        <v>4.2</v>
      </c>
      <c r="T72" s="12">
        <f>Таблица1[[#This Row],[cp]]/10/Таблица1[[#This Row],[amountlvl2]]</f>
        <v>1.4</v>
      </c>
      <c r="U72" s="12">
        <f>Таблица1[[#This Row],[cp]]/10/Таблица1[[#This Row],[amountlvl3]]</f>
        <v>1.4</v>
      </c>
      <c r="V72" s="12">
        <f>Таблица1[[#This Row],[cp]]/10/Таблица1[[#This Row],[amountlvl4]]</f>
        <v>0.52500000000000002</v>
      </c>
      <c r="W72" s="12">
        <f>Таблица1[[#This Row],[cp]]/10/Таблица1[[#This Row],[amountlvl5]]</f>
        <v>0.52500000000000002</v>
      </c>
      <c r="X72" s="12">
        <f>Таблица1[[#This Row],[cp]]/10/Таблица1[[#This Row],[amountlvl6]]</f>
        <v>0.38181818181818183</v>
      </c>
      <c r="Y72" s="12">
        <f>Таблица1[[#This Row],[cp]]/10/Таблица1[[#This Row],[amountlvl7]]</f>
        <v>0.38181818181818183</v>
      </c>
      <c r="Z72" s="12">
        <f>Таблица1[[#This Row],[cp]]/10/Таблица1[[#This Row],[amountlvl8]]</f>
        <v>0.3</v>
      </c>
      <c r="AA72" s="13">
        <f>Таблица1[[#This Row],[cp]]/10/Таблица1[[#This Row],[amountlvl9]]</f>
        <v>0.3</v>
      </c>
      <c r="AB72" s="7">
        <v>10</v>
      </c>
      <c r="AC72" s="7">
        <v>10</v>
      </c>
      <c r="AD72" s="7">
        <v>30</v>
      </c>
      <c r="AE72" s="7">
        <v>30</v>
      </c>
      <c r="AF72" s="7">
        <v>80</v>
      </c>
      <c r="AG72" s="7">
        <v>80</v>
      </c>
      <c r="AH72" s="7">
        <v>110</v>
      </c>
      <c r="AI72" s="7">
        <v>110</v>
      </c>
      <c r="AJ72" s="7">
        <v>140</v>
      </c>
      <c r="AK72" s="7">
        <v>140</v>
      </c>
      <c r="AL72" s="7">
        <v>740</v>
      </c>
    </row>
    <row r="73" spans="2:38" ht="27" thickBot="1" x14ac:dyDescent="0.3">
      <c r="B73" s="7">
        <v>10</v>
      </c>
      <c r="C73" s="7">
        <v>71</v>
      </c>
      <c r="D73" s="7" t="s">
        <v>163</v>
      </c>
      <c r="E73" s="7" t="s">
        <v>286</v>
      </c>
      <c r="F73" s="7" t="s">
        <v>296</v>
      </c>
      <c r="G73" s="7" t="s">
        <v>164</v>
      </c>
      <c r="H73" s="7"/>
      <c r="I73" s="7" t="s">
        <v>2</v>
      </c>
      <c r="J73" s="7" t="s">
        <v>165</v>
      </c>
      <c r="K73" s="7">
        <v>3500</v>
      </c>
      <c r="L73" s="7" t="s">
        <v>246</v>
      </c>
      <c r="M73" s="7">
        <v>24</v>
      </c>
      <c r="N73" s="7">
        <v>5</v>
      </c>
      <c r="O73" s="10">
        <f>(Таблица1[[#This Row],[total]]/Таблица1[[#This Row],[dropamount]])*Таблица1[[#This Row],[farmtime]]</f>
        <v>154.16666666666666</v>
      </c>
      <c r="P73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72.916666666666671</v>
      </c>
      <c r="Q73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16.666666666666668</v>
      </c>
      <c r="R73" s="12">
        <f>Таблица1[[#This Row],[cp]]/10/Таблица1[[#This Row],[amountlvl0]]</f>
        <v>35</v>
      </c>
      <c r="S73" s="12">
        <f>Таблица1[[#This Row],[cp]]/10/Таблица1[[#This Row],[amountlvl1]]</f>
        <v>35</v>
      </c>
      <c r="T73" s="12">
        <f>Таблица1[[#This Row],[cp]]/10/Таблица1[[#This Row],[amountlvl2]]</f>
        <v>11.666666666666666</v>
      </c>
      <c r="U73" s="12">
        <f>Таблица1[[#This Row],[cp]]/10/Таблица1[[#This Row],[amountlvl3]]</f>
        <v>11.666666666666666</v>
      </c>
      <c r="V73" s="12">
        <f>Таблица1[[#This Row],[cp]]/10/Таблица1[[#This Row],[amountlvl4]]</f>
        <v>4.375</v>
      </c>
      <c r="W73" s="12">
        <f>Таблица1[[#This Row],[cp]]/10/Таблица1[[#This Row],[amountlvl5]]</f>
        <v>4.375</v>
      </c>
      <c r="X73" s="12">
        <f>Таблица1[[#This Row],[cp]]/10/Таблица1[[#This Row],[amountlvl6]]</f>
        <v>3.1818181818181817</v>
      </c>
      <c r="Y73" s="12">
        <f>Таблица1[[#This Row],[cp]]/10/Таблица1[[#This Row],[amountlvl7]]</f>
        <v>3.1818181818181817</v>
      </c>
      <c r="Z73" s="12">
        <f>Таблица1[[#This Row],[cp]]/10/Таблица1[[#This Row],[amountlvl8]]</f>
        <v>2.5</v>
      </c>
      <c r="AA73" s="13">
        <f>Таблица1[[#This Row],[cp]]/10/Таблица1[[#This Row],[amountlvl9]]</f>
        <v>2.5</v>
      </c>
      <c r="AB73" s="7">
        <v>10</v>
      </c>
      <c r="AC73" s="7">
        <v>10</v>
      </c>
      <c r="AD73" s="7">
        <v>30</v>
      </c>
      <c r="AE73" s="7">
        <v>30</v>
      </c>
      <c r="AF73" s="7">
        <v>80</v>
      </c>
      <c r="AG73" s="7">
        <v>80</v>
      </c>
      <c r="AH73" s="7">
        <v>110</v>
      </c>
      <c r="AI73" s="7">
        <v>110</v>
      </c>
      <c r="AJ73" s="7">
        <v>140</v>
      </c>
      <c r="AK73" s="7">
        <v>140</v>
      </c>
      <c r="AL73" s="7">
        <v>740</v>
      </c>
    </row>
    <row r="74" spans="2:38" ht="27" thickBot="1" x14ac:dyDescent="0.3">
      <c r="B74" s="7">
        <v>11</v>
      </c>
      <c r="C74" s="7">
        <v>72</v>
      </c>
      <c r="D74" s="7" t="s">
        <v>166</v>
      </c>
      <c r="E74" s="7" t="s">
        <v>286</v>
      </c>
      <c r="F74" s="7" t="s">
        <v>296</v>
      </c>
      <c r="G74" s="7" t="s">
        <v>167</v>
      </c>
      <c r="H74" s="7"/>
      <c r="I74" s="7" t="s">
        <v>5</v>
      </c>
      <c r="J74" s="7" t="s">
        <v>168</v>
      </c>
      <c r="K74" s="7">
        <f>2480*0.75</f>
        <v>1860</v>
      </c>
      <c r="L74" s="7" t="s">
        <v>246</v>
      </c>
      <c r="M74" s="7">
        <v>24</v>
      </c>
      <c r="N74" s="7">
        <v>5</v>
      </c>
      <c r="O74" s="10">
        <f>(Таблица1[[#This Row],[total]]/Таблица1[[#This Row],[dropamount]])*Таблица1[[#This Row],[farmtime]]</f>
        <v>154.16666666666666</v>
      </c>
      <c r="P74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72.916666666666671</v>
      </c>
      <c r="Q74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16.666666666666668</v>
      </c>
      <c r="R74" s="12">
        <f>Таблица1[[#This Row],[cp]]/10/Таблица1[[#This Row],[amountlvl0]]</f>
        <v>18.600000000000001</v>
      </c>
      <c r="S74" s="12">
        <f>Таблица1[[#This Row],[cp]]/10/Таблица1[[#This Row],[amountlvl1]]</f>
        <v>18.600000000000001</v>
      </c>
      <c r="T74" s="12">
        <f>Таблица1[[#This Row],[cp]]/10/Таблица1[[#This Row],[amountlvl2]]</f>
        <v>6.2</v>
      </c>
      <c r="U74" s="12">
        <f>Таблица1[[#This Row],[cp]]/10/Таблица1[[#This Row],[amountlvl3]]</f>
        <v>6.2</v>
      </c>
      <c r="V74" s="12">
        <f>Таблица1[[#This Row],[cp]]/10/Таблица1[[#This Row],[amountlvl4]]</f>
        <v>2.3250000000000002</v>
      </c>
      <c r="W74" s="12">
        <f>Таблица1[[#This Row],[cp]]/10/Таблица1[[#This Row],[amountlvl5]]</f>
        <v>2.3250000000000002</v>
      </c>
      <c r="X74" s="12">
        <f>Таблица1[[#This Row],[cp]]/10/Таблица1[[#This Row],[amountlvl6]]</f>
        <v>1.6909090909090909</v>
      </c>
      <c r="Y74" s="12">
        <f>Таблица1[[#This Row],[cp]]/10/Таблица1[[#This Row],[amountlvl7]]</f>
        <v>1.6909090909090909</v>
      </c>
      <c r="Z74" s="12">
        <f>Таблица1[[#This Row],[cp]]/10/Таблица1[[#This Row],[amountlvl8]]</f>
        <v>1.3285714285714285</v>
      </c>
      <c r="AA74" s="13">
        <f>Таблица1[[#This Row],[cp]]/10/Таблица1[[#This Row],[amountlvl9]]</f>
        <v>1.3285714285714285</v>
      </c>
      <c r="AB74" s="7">
        <v>10</v>
      </c>
      <c r="AC74" s="7">
        <v>10</v>
      </c>
      <c r="AD74" s="7">
        <v>30</v>
      </c>
      <c r="AE74" s="7">
        <v>30</v>
      </c>
      <c r="AF74" s="7">
        <v>80</v>
      </c>
      <c r="AG74" s="7">
        <v>80</v>
      </c>
      <c r="AH74" s="7">
        <v>110</v>
      </c>
      <c r="AI74" s="7">
        <v>110</v>
      </c>
      <c r="AJ74" s="7">
        <v>140</v>
      </c>
      <c r="AK74" s="7">
        <v>140</v>
      </c>
      <c r="AL74" s="7">
        <v>740</v>
      </c>
    </row>
    <row r="75" spans="2:38" ht="15.75" thickBot="1" x14ac:dyDescent="0.3">
      <c r="B75" s="7">
        <v>14</v>
      </c>
      <c r="C75" s="7">
        <v>73</v>
      </c>
      <c r="D75" s="7" t="s">
        <v>169</v>
      </c>
      <c r="E75" s="7" t="s">
        <v>287</v>
      </c>
      <c r="F75" s="7" t="s">
        <v>296</v>
      </c>
      <c r="G75" s="7" t="s">
        <v>170</v>
      </c>
      <c r="H75" s="7"/>
      <c r="I75" s="7" t="s">
        <v>8</v>
      </c>
      <c r="J75" s="7">
        <v>1010</v>
      </c>
      <c r="K75" s="7">
        <v>1515</v>
      </c>
      <c r="L75" s="7" t="s">
        <v>246</v>
      </c>
      <c r="M75" s="7">
        <v>24</v>
      </c>
      <c r="N75" s="7">
        <v>5</v>
      </c>
      <c r="O75" s="10">
        <f>(Таблица1[[#This Row],[total]]/Таблица1[[#This Row],[dropamount]])*Таблица1[[#This Row],[farmtime]]</f>
        <v>187.5</v>
      </c>
      <c r="P75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71.875</v>
      </c>
      <c r="Q75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18.75</v>
      </c>
      <c r="R75" s="12">
        <f>Таблица1[[#This Row],[cp]]/10/Таблица1[[#This Row],[amountlvl0]]</f>
        <v>10.1</v>
      </c>
      <c r="S75" s="12">
        <f>Таблица1[[#This Row],[cp]]/10/Таблица1[[#This Row],[amountlvl1]]</f>
        <v>10.1</v>
      </c>
      <c r="T75" s="12">
        <f>Таблица1[[#This Row],[cp]]/10/Таблица1[[#This Row],[amountlvl2]]</f>
        <v>5.05</v>
      </c>
      <c r="U75" s="12">
        <f>Таблица1[[#This Row],[cp]]/10/Таблица1[[#This Row],[amountlvl3]]</f>
        <v>5.05</v>
      </c>
      <c r="V75" s="12">
        <f>Таблица1[[#This Row],[cp]]/10/Таблица1[[#This Row],[amountlvl4]]</f>
        <v>2.3307692307692309</v>
      </c>
      <c r="W75" s="12">
        <f>Таблица1[[#This Row],[cp]]/10/Таблица1[[#This Row],[amountlvl5]]</f>
        <v>2.3307692307692309</v>
      </c>
      <c r="X75" s="12">
        <f>Таблица1[[#This Row],[cp]]/10/Таблица1[[#This Row],[amountlvl6]]</f>
        <v>1.212</v>
      </c>
      <c r="Y75" s="12">
        <f>Таблица1[[#This Row],[cp]]/10/Таблица1[[#This Row],[amountlvl7]]</f>
        <v>1.212</v>
      </c>
      <c r="Z75" s="12">
        <f>Таблица1[[#This Row],[cp]]/10/Таблица1[[#This Row],[amountlvl8]]</f>
        <v>0.70465116279069773</v>
      </c>
      <c r="AA75" s="13">
        <f>Таблица1[[#This Row],[cp]]/10/Таблица1[[#This Row],[amountlvl9]]</f>
        <v>0.70465116279069773</v>
      </c>
      <c r="AB75" s="7">
        <v>15</v>
      </c>
      <c r="AC75" s="7">
        <v>15</v>
      </c>
      <c r="AD75" s="7">
        <v>30</v>
      </c>
      <c r="AE75" s="7">
        <v>30</v>
      </c>
      <c r="AF75" s="7">
        <v>65</v>
      </c>
      <c r="AG75" s="7">
        <v>65</v>
      </c>
      <c r="AH75" s="7">
        <v>125</v>
      </c>
      <c r="AI75" s="7">
        <v>125</v>
      </c>
      <c r="AJ75" s="7">
        <v>215</v>
      </c>
      <c r="AK75" s="7">
        <v>215</v>
      </c>
      <c r="AL75" s="7">
        <v>900</v>
      </c>
    </row>
    <row r="76" spans="2:38" ht="15.75" thickBot="1" x14ac:dyDescent="0.3">
      <c r="B76" s="7">
        <v>16</v>
      </c>
      <c r="C76" s="7">
        <v>74</v>
      </c>
      <c r="D76" s="7" t="s">
        <v>171</v>
      </c>
      <c r="E76" s="7" t="s">
        <v>287</v>
      </c>
      <c r="F76" s="7" t="s">
        <v>296</v>
      </c>
      <c r="G76" s="7" t="s">
        <v>172</v>
      </c>
      <c r="H76" s="7"/>
      <c r="I76" s="7" t="s">
        <v>10</v>
      </c>
      <c r="J76" s="7">
        <v>1030</v>
      </c>
      <c r="K76" s="7">
        <v>1030</v>
      </c>
      <c r="L76" s="7" t="s">
        <v>246</v>
      </c>
      <c r="M76" s="7">
        <v>24</v>
      </c>
      <c r="N76" s="7">
        <v>5</v>
      </c>
      <c r="O76" s="10">
        <f>(Таблица1[[#This Row],[total]]/Таблица1[[#This Row],[dropamount]])*Таблица1[[#This Row],[farmtime]]</f>
        <v>187.5</v>
      </c>
      <c r="P76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71.875</v>
      </c>
      <c r="Q76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18.75</v>
      </c>
      <c r="R76" s="12">
        <f>Таблица1[[#This Row],[cp]]/10/Таблица1[[#This Row],[amountlvl0]]</f>
        <v>6.8666666666666663</v>
      </c>
      <c r="S76" s="12">
        <f>Таблица1[[#This Row],[cp]]/10/Таблица1[[#This Row],[amountlvl1]]</f>
        <v>6.8666666666666663</v>
      </c>
      <c r="T76" s="12">
        <f>Таблица1[[#This Row],[cp]]/10/Таблица1[[#This Row],[amountlvl2]]</f>
        <v>3.4333333333333331</v>
      </c>
      <c r="U76" s="12">
        <f>Таблица1[[#This Row],[cp]]/10/Таблица1[[#This Row],[amountlvl3]]</f>
        <v>3.4333333333333331</v>
      </c>
      <c r="V76" s="12">
        <f>Таблица1[[#This Row],[cp]]/10/Таблица1[[#This Row],[amountlvl4]]</f>
        <v>1.5846153846153845</v>
      </c>
      <c r="W76" s="12">
        <f>Таблица1[[#This Row],[cp]]/10/Таблица1[[#This Row],[amountlvl5]]</f>
        <v>1.5846153846153845</v>
      </c>
      <c r="X76" s="12">
        <f>Таблица1[[#This Row],[cp]]/10/Таблица1[[#This Row],[amountlvl6]]</f>
        <v>0.82399999999999995</v>
      </c>
      <c r="Y76" s="12">
        <f>Таблица1[[#This Row],[cp]]/10/Таблица1[[#This Row],[amountlvl7]]</f>
        <v>0.82399999999999995</v>
      </c>
      <c r="Z76" s="12">
        <f>Таблица1[[#This Row],[cp]]/10/Таблица1[[#This Row],[amountlvl8]]</f>
        <v>0.47906976744186047</v>
      </c>
      <c r="AA76" s="13">
        <f>Таблица1[[#This Row],[cp]]/10/Таблица1[[#This Row],[amountlvl9]]</f>
        <v>0.47906976744186047</v>
      </c>
      <c r="AB76" s="7">
        <v>15</v>
      </c>
      <c r="AC76" s="7">
        <v>15</v>
      </c>
      <c r="AD76" s="7">
        <v>30</v>
      </c>
      <c r="AE76" s="7">
        <v>30</v>
      </c>
      <c r="AF76" s="7">
        <v>65</v>
      </c>
      <c r="AG76" s="7">
        <v>65</v>
      </c>
      <c r="AH76" s="7">
        <v>125</v>
      </c>
      <c r="AI76" s="7">
        <v>125</v>
      </c>
      <c r="AJ76" s="7">
        <v>215</v>
      </c>
      <c r="AK76" s="7">
        <v>215</v>
      </c>
      <c r="AL76" s="7">
        <v>900</v>
      </c>
    </row>
    <row r="77" spans="2:38" ht="15.75" thickBot="1" x14ac:dyDescent="0.3">
      <c r="B77" s="7">
        <v>15</v>
      </c>
      <c r="C77" s="7">
        <v>75</v>
      </c>
      <c r="D77" s="7" t="s">
        <v>173</v>
      </c>
      <c r="E77" s="7" t="s">
        <v>287</v>
      </c>
      <c r="F77" s="7" t="s">
        <v>296</v>
      </c>
      <c r="G77" s="7" t="s">
        <v>174</v>
      </c>
      <c r="H77" s="7"/>
      <c r="I77" s="7" t="s">
        <v>12</v>
      </c>
      <c r="J77" s="7">
        <v>550</v>
      </c>
      <c r="K77" s="7">
        <v>1100</v>
      </c>
      <c r="L77" s="7" t="s">
        <v>246</v>
      </c>
      <c r="M77" s="7">
        <v>24</v>
      </c>
      <c r="N77" s="7">
        <v>5</v>
      </c>
      <c r="O77" s="10">
        <f>(Таблица1[[#This Row],[total]]/Таблица1[[#This Row],[dropamount]])*Таблица1[[#This Row],[farmtime]]</f>
        <v>187.5</v>
      </c>
      <c r="P77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71.875</v>
      </c>
      <c r="Q77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18.75</v>
      </c>
      <c r="R77" s="12">
        <f>Таблица1[[#This Row],[cp]]/10/Таблица1[[#This Row],[amountlvl0]]</f>
        <v>7.333333333333333</v>
      </c>
      <c r="S77" s="12">
        <f>Таблица1[[#This Row],[cp]]/10/Таблица1[[#This Row],[amountlvl1]]</f>
        <v>7.333333333333333</v>
      </c>
      <c r="T77" s="12">
        <f>Таблица1[[#This Row],[cp]]/10/Таблица1[[#This Row],[amountlvl2]]</f>
        <v>3.6666666666666665</v>
      </c>
      <c r="U77" s="12">
        <f>Таблица1[[#This Row],[cp]]/10/Таблица1[[#This Row],[amountlvl3]]</f>
        <v>3.6666666666666665</v>
      </c>
      <c r="V77" s="12">
        <f>Таблица1[[#This Row],[cp]]/10/Таблица1[[#This Row],[amountlvl4]]</f>
        <v>1.6923076923076923</v>
      </c>
      <c r="W77" s="12">
        <f>Таблица1[[#This Row],[cp]]/10/Таблица1[[#This Row],[amountlvl5]]</f>
        <v>1.6923076923076923</v>
      </c>
      <c r="X77" s="12">
        <f>Таблица1[[#This Row],[cp]]/10/Таблица1[[#This Row],[amountlvl6]]</f>
        <v>0.88</v>
      </c>
      <c r="Y77" s="12">
        <f>Таблица1[[#This Row],[cp]]/10/Таблица1[[#This Row],[amountlvl7]]</f>
        <v>0.88</v>
      </c>
      <c r="Z77" s="12">
        <f>Таблица1[[#This Row],[cp]]/10/Таблица1[[#This Row],[amountlvl8]]</f>
        <v>0.51162790697674421</v>
      </c>
      <c r="AA77" s="13">
        <f>Таблица1[[#This Row],[cp]]/10/Таблица1[[#This Row],[amountlvl9]]</f>
        <v>0.51162790697674421</v>
      </c>
      <c r="AB77" s="7">
        <v>15</v>
      </c>
      <c r="AC77" s="7">
        <v>15</v>
      </c>
      <c r="AD77" s="7">
        <v>30</v>
      </c>
      <c r="AE77" s="7">
        <v>30</v>
      </c>
      <c r="AF77" s="7">
        <v>65</v>
      </c>
      <c r="AG77" s="7">
        <v>65</v>
      </c>
      <c r="AH77" s="7">
        <v>125</v>
      </c>
      <c r="AI77" s="7">
        <v>125</v>
      </c>
      <c r="AJ77" s="7">
        <v>215</v>
      </c>
      <c r="AK77" s="7">
        <v>215</v>
      </c>
      <c r="AL77" s="7">
        <v>900</v>
      </c>
    </row>
    <row r="78" spans="2:38" ht="15.75" thickBot="1" x14ac:dyDescent="0.3">
      <c r="B78" s="7">
        <v>40</v>
      </c>
      <c r="C78" s="7">
        <v>76</v>
      </c>
      <c r="D78" s="7" t="s">
        <v>176</v>
      </c>
      <c r="E78" s="7" t="s">
        <v>175</v>
      </c>
      <c r="F78" s="7" t="s">
        <v>297</v>
      </c>
      <c r="G78" s="7" t="s">
        <v>177</v>
      </c>
      <c r="H78" s="7">
        <v>124</v>
      </c>
      <c r="I78" s="7" t="s">
        <v>46</v>
      </c>
      <c r="J78" s="7">
        <v>560</v>
      </c>
      <c r="K78" s="7">
        <v>840</v>
      </c>
      <c r="L78" s="7" t="s">
        <v>248</v>
      </c>
      <c r="M78" s="7">
        <v>42</v>
      </c>
      <c r="N78" s="7">
        <v>5</v>
      </c>
      <c r="O78" s="10">
        <f>(Таблица1[[#This Row],[total]]/Таблица1[[#This Row],[dropamount]])*Таблица1[[#This Row],[farmtime]]</f>
        <v>128.57142857142858</v>
      </c>
      <c r="P78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51.19047619047619</v>
      </c>
      <c r="Q78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14.285714285714286</v>
      </c>
      <c r="R78" s="12">
        <f>Таблица1[[#This Row],[cp]]/10/Таблица1[[#This Row],[amountlvl0]]</f>
        <v>4.2</v>
      </c>
      <c r="S78" s="12">
        <f>Таблица1[[#This Row],[cp]]/10/Таблица1[[#This Row],[amountlvl1]]</f>
        <v>4.2</v>
      </c>
      <c r="T78" s="12">
        <f>Таблица1[[#This Row],[cp]]/10/Таблица1[[#This Row],[amountlvl2]]</f>
        <v>2.1</v>
      </c>
      <c r="U78" s="12">
        <f>Таблица1[[#This Row],[cp]]/10/Таблица1[[#This Row],[amountlvl3]]</f>
        <v>2.1</v>
      </c>
      <c r="V78" s="12">
        <f>Таблица1[[#This Row],[cp]]/10/Таблица1[[#This Row],[amountlvl4]]</f>
        <v>1.05</v>
      </c>
      <c r="W78" s="12">
        <f>Таблица1[[#This Row],[cp]]/10/Таблица1[[#This Row],[amountlvl5]]</f>
        <v>1.05</v>
      </c>
      <c r="X78" s="12">
        <f>Таблица1[[#This Row],[cp]]/10/Таблица1[[#This Row],[amountlvl6]]</f>
        <v>0.56000000000000005</v>
      </c>
      <c r="Y78" s="12">
        <f>Таблица1[[#This Row],[cp]]/10/Таблица1[[#This Row],[amountlvl7]]</f>
        <v>0.56000000000000005</v>
      </c>
      <c r="Z78" s="12">
        <f>Таблица1[[#This Row],[cp]]/10/Таблица1[[#This Row],[amountlvl8]]</f>
        <v>0.33600000000000002</v>
      </c>
      <c r="AA78" s="13">
        <f>Таблица1[[#This Row],[cp]]/10/Таблица1[[#This Row],[amountlvl9]]</f>
        <v>0.33600000000000002</v>
      </c>
      <c r="AB78" s="7">
        <v>20</v>
      </c>
      <c r="AC78" s="7">
        <v>20</v>
      </c>
      <c r="AD78" s="7">
        <v>40</v>
      </c>
      <c r="AE78" s="7">
        <v>40</v>
      </c>
      <c r="AF78" s="7">
        <v>80</v>
      </c>
      <c r="AG78" s="7">
        <v>80</v>
      </c>
      <c r="AH78" s="7">
        <v>150</v>
      </c>
      <c r="AI78" s="7">
        <v>150</v>
      </c>
      <c r="AJ78" s="7">
        <v>250</v>
      </c>
      <c r="AK78" s="7">
        <v>250</v>
      </c>
      <c r="AL78" s="7">
        <v>1080</v>
      </c>
    </row>
    <row r="79" spans="2:38" ht="27" thickBot="1" x14ac:dyDescent="0.3">
      <c r="B79" s="7">
        <v>45</v>
      </c>
      <c r="C79" s="7">
        <v>77</v>
      </c>
      <c r="D79" s="7" t="s">
        <v>186</v>
      </c>
      <c r="E79" s="7" t="s">
        <v>175</v>
      </c>
      <c r="F79" s="7" t="s">
        <v>297</v>
      </c>
      <c r="G79" s="7" t="s">
        <v>187</v>
      </c>
      <c r="H79" s="7">
        <v>132</v>
      </c>
      <c r="I79" s="7" t="s">
        <v>26</v>
      </c>
      <c r="J79" s="7">
        <v>390</v>
      </c>
      <c r="K79" s="7">
        <v>390</v>
      </c>
      <c r="L79" s="7" t="s">
        <v>248</v>
      </c>
      <c r="M79" s="7">
        <v>42</v>
      </c>
      <c r="N79" s="7">
        <v>5</v>
      </c>
      <c r="O79" s="10">
        <f>(Таблица1[[#This Row],[total]]/Таблица1[[#This Row],[dropamount]])*Таблица1[[#This Row],[farmtime]]</f>
        <v>128.57142857142858</v>
      </c>
      <c r="P79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51.19047619047619</v>
      </c>
      <c r="Q79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14.285714285714286</v>
      </c>
      <c r="R79" s="12">
        <f>Таблица1[[#This Row],[cp]]/10/Таблица1[[#This Row],[amountlvl0]]</f>
        <v>1.95</v>
      </c>
      <c r="S79" s="12">
        <f>Таблица1[[#This Row],[cp]]/10/Таблица1[[#This Row],[amountlvl1]]</f>
        <v>1.95</v>
      </c>
      <c r="T79" s="12">
        <f>Таблица1[[#This Row],[cp]]/10/Таблица1[[#This Row],[amountlvl2]]</f>
        <v>0.97499999999999998</v>
      </c>
      <c r="U79" s="12">
        <f>Таблица1[[#This Row],[cp]]/10/Таблица1[[#This Row],[amountlvl3]]</f>
        <v>0.97499999999999998</v>
      </c>
      <c r="V79" s="12">
        <f>Таблица1[[#This Row],[cp]]/10/Таблица1[[#This Row],[amountlvl4]]</f>
        <v>0.48749999999999999</v>
      </c>
      <c r="W79" s="12">
        <f>Таблица1[[#This Row],[cp]]/10/Таблица1[[#This Row],[amountlvl5]]</f>
        <v>0.48749999999999999</v>
      </c>
      <c r="X79" s="12">
        <f>Таблица1[[#This Row],[cp]]/10/Таблица1[[#This Row],[amountlvl6]]</f>
        <v>0.26</v>
      </c>
      <c r="Y79" s="12">
        <f>Таблица1[[#This Row],[cp]]/10/Таблица1[[#This Row],[amountlvl7]]</f>
        <v>0.26</v>
      </c>
      <c r="Z79" s="12">
        <f>Таблица1[[#This Row],[cp]]/10/Таблица1[[#This Row],[amountlvl8]]</f>
        <v>0.156</v>
      </c>
      <c r="AA79" s="13">
        <f>Таблица1[[#This Row],[cp]]/10/Таблица1[[#This Row],[amountlvl9]]</f>
        <v>0.156</v>
      </c>
      <c r="AB79" s="7">
        <v>20</v>
      </c>
      <c r="AC79" s="7">
        <v>20</v>
      </c>
      <c r="AD79" s="7">
        <v>40</v>
      </c>
      <c r="AE79" s="7">
        <v>40</v>
      </c>
      <c r="AF79" s="7">
        <v>80</v>
      </c>
      <c r="AG79" s="7">
        <v>80</v>
      </c>
      <c r="AH79" s="7">
        <v>150</v>
      </c>
      <c r="AI79" s="7">
        <v>150</v>
      </c>
      <c r="AJ79" s="7">
        <v>250</v>
      </c>
      <c r="AK79" s="7">
        <v>250</v>
      </c>
      <c r="AL79" s="7">
        <v>1080</v>
      </c>
    </row>
    <row r="80" spans="2:38" ht="15.75" thickBot="1" x14ac:dyDescent="0.3">
      <c r="B80" s="7">
        <v>39</v>
      </c>
      <c r="C80" s="7">
        <v>78</v>
      </c>
      <c r="D80" s="7" t="s">
        <v>178</v>
      </c>
      <c r="E80" s="7" t="s">
        <v>175</v>
      </c>
      <c r="F80" s="7" t="s">
        <v>297</v>
      </c>
      <c r="G80" s="7" t="s">
        <v>179</v>
      </c>
      <c r="H80" s="7">
        <v>124</v>
      </c>
      <c r="I80" s="7" t="s">
        <v>16</v>
      </c>
      <c r="J80" s="7">
        <v>460</v>
      </c>
      <c r="K80" s="7">
        <v>920</v>
      </c>
      <c r="L80" s="7" t="s">
        <v>247</v>
      </c>
      <c r="M80" s="7">
        <v>32</v>
      </c>
      <c r="N80" s="7">
        <v>5</v>
      </c>
      <c r="O80" s="10">
        <f>(Таблица1[[#This Row],[total]]/Таблица1[[#This Row],[dropamount]])*Таблица1[[#This Row],[farmtime]]</f>
        <v>137.5</v>
      </c>
      <c r="P80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52.34375</v>
      </c>
      <c r="Q80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12.5</v>
      </c>
      <c r="R80" s="12">
        <f>Таблица1[[#This Row],[cp]]/10/Таблица1[[#This Row],[amountlvl0]]</f>
        <v>9.1999999999999993</v>
      </c>
      <c r="S80" s="12">
        <f>Таблица1[[#This Row],[cp]]/10/Таблица1[[#This Row],[amountlvl1]]</f>
        <v>9.1999999999999993</v>
      </c>
      <c r="T80" s="12">
        <f>Таблица1[[#This Row],[cp]]/10/Таблица1[[#This Row],[amountlvl2]]</f>
        <v>3.0666666666666669</v>
      </c>
      <c r="U80" s="12">
        <f>Таблица1[[#This Row],[cp]]/10/Таблица1[[#This Row],[amountlvl3]]</f>
        <v>3.0666666666666669</v>
      </c>
      <c r="V80" s="12">
        <f>Таблица1[[#This Row],[cp]]/10/Таблица1[[#This Row],[amountlvl4]]</f>
        <v>1.4153846153846155</v>
      </c>
      <c r="W80" s="12">
        <f>Таблица1[[#This Row],[cp]]/10/Таблица1[[#This Row],[amountlvl5]]</f>
        <v>1.4153846153846155</v>
      </c>
      <c r="X80" s="12">
        <f>Таблица1[[#This Row],[cp]]/10/Таблица1[[#This Row],[amountlvl6]]</f>
        <v>0.73599999999999999</v>
      </c>
      <c r="Y80" s="12">
        <f>Таблица1[[#This Row],[cp]]/10/Таблица1[[#This Row],[amountlvl7]]</f>
        <v>0.73599999999999999</v>
      </c>
      <c r="Z80" s="12">
        <f>Таблица1[[#This Row],[cp]]/10/Таблица1[[#This Row],[amountlvl8]]</f>
        <v>0.43809523809523809</v>
      </c>
      <c r="AA80" s="13">
        <f>Таблица1[[#This Row],[cp]]/10/Таблица1[[#This Row],[amountlvl9]]</f>
        <v>0.43809523809523809</v>
      </c>
      <c r="AB80" s="7">
        <v>10</v>
      </c>
      <c r="AC80" s="7">
        <v>10</v>
      </c>
      <c r="AD80" s="7">
        <v>30</v>
      </c>
      <c r="AE80" s="7">
        <v>30</v>
      </c>
      <c r="AF80" s="7">
        <v>65</v>
      </c>
      <c r="AG80" s="7">
        <v>65</v>
      </c>
      <c r="AH80" s="7">
        <v>125</v>
      </c>
      <c r="AI80" s="7">
        <v>125</v>
      </c>
      <c r="AJ80" s="7">
        <v>210</v>
      </c>
      <c r="AK80" s="7">
        <v>210</v>
      </c>
      <c r="AL80" s="7">
        <v>880</v>
      </c>
    </row>
    <row r="81" spans="2:38" ht="27" thickBot="1" x14ac:dyDescent="0.3">
      <c r="B81" s="7">
        <v>43</v>
      </c>
      <c r="C81" s="7">
        <v>79</v>
      </c>
      <c r="D81" s="7" t="s">
        <v>180</v>
      </c>
      <c r="E81" s="7" t="s">
        <v>175</v>
      </c>
      <c r="F81" s="7" t="s">
        <v>297</v>
      </c>
      <c r="G81" s="7" t="s">
        <v>181</v>
      </c>
      <c r="H81" s="7">
        <v>132</v>
      </c>
      <c r="I81" s="7" t="s">
        <v>19</v>
      </c>
      <c r="J81" s="7">
        <v>480</v>
      </c>
      <c r="K81" s="7">
        <v>720</v>
      </c>
      <c r="L81" s="7" t="s">
        <v>247</v>
      </c>
      <c r="M81" s="7">
        <v>32</v>
      </c>
      <c r="N81" s="7">
        <v>5</v>
      </c>
      <c r="O81" s="10">
        <f>(Таблица1[[#This Row],[total]]/Таблица1[[#This Row],[dropamount]])*Таблица1[[#This Row],[farmtime]]</f>
        <v>137.5</v>
      </c>
      <c r="P81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52.34375</v>
      </c>
      <c r="Q81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12.5</v>
      </c>
      <c r="R81" s="12">
        <f>Таблица1[[#This Row],[cp]]/10/Таблица1[[#This Row],[amountlvl0]]</f>
        <v>7.2</v>
      </c>
      <c r="S81" s="12">
        <f>Таблица1[[#This Row],[cp]]/10/Таблица1[[#This Row],[amountlvl1]]</f>
        <v>7.2</v>
      </c>
      <c r="T81" s="12">
        <f>Таблица1[[#This Row],[cp]]/10/Таблица1[[#This Row],[amountlvl2]]</f>
        <v>2.4</v>
      </c>
      <c r="U81" s="12">
        <f>Таблица1[[#This Row],[cp]]/10/Таблица1[[#This Row],[amountlvl3]]</f>
        <v>2.4</v>
      </c>
      <c r="V81" s="12">
        <f>Таблица1[[#This Row],[cp]]/10/Таблица1[[#This Row],[amountlvl4]]</f>
        <v>1.1076923076923078</v>
      </c>
      <c r="W81" s="12">
        <f>Таблица1[[#This Row],[cp]]/10/Таблица1[[#This Row],[amountlvl5]]</f>
        <v>1.1076923076923078</v>
      </c>
      <c r="X81" s="12">
        <f>Таблица1[[#This Row],[cp]]/10/Таблица1[[#This Row],[amountlvl6]]</f>
        <v>0.57599999999999996</v>
      </c>
      <c r="Y81" s="12">
        <f>Таблица1[[#This Row],[cp]]/10/Таблица1[[#This Row],[amountlvl7]]</f>
        <v>0.57599999999999996</v>
      </c>
      <c r="Z81" s="12">
        <f>Таблица1[[#This Row],[cp]]/10/Таблица1[[#This Row],[amountlvl8]]</f>
        <v>0.34285714285714286</v>
      </c>
      <c r="AA81" s="13">
        <f>Таблица1[[#This Row],[cp]]/10/Таблица1[[#This Row],[amountlvl9]]</f>
        <v>0.34285714285714286</v>
      </c>
      <c r="AB81" s="7">
        <v>10</v>
      </c>
      <c r="AC81" s="7">
        <v>10</v>
      </c>
      <c r="AD81" s="7">
        <v>30</v>
      </c>
      <c r="AE81" s="7">
        <v>30</v>
      </c>
      <c r="AF81" s="7">
        <v>65</v>
      </c>
      <c r="AG81" s="7">
        <v>65</v>
      </c>
      <c r="AH81" s="7">
        <v>125</v>
      </c>
      <c r="AI81" s="7">
        <v>125</v>
      </c>
      <c r="AJ81" s="7">
        <v>210</v>
      </c>
      <c r="AK81" s="7">
        <v>210</v>
      </c>
      <c r="AL81" s="7">
        <v>880</v>
      </c>
    </row>
    <row r="82" spans="2:38" ht="27" thickBot="1" x14ac:dyDescent="0.3">
      <c r="B82" s="7">
        <v>42</v>
      </c>
      <c r="C82" s="7">
        <v>80</v>
      </c>
      <c r="D82" s="7" t="s">
        <v>182</v>
      </c>
      <c r="E82" s="7" t="s">
        <v>175</v>
      </c>
      <c r="F82" s="7" t="s">
        <v>297</v>
      </c>
      <c r="G82" s="7" t="s">
        <v>183</v>
      </c>
      <c r="H82" s="7">
        <v>132</v>
      </c>
      <c r="I82" s="7" t="s">
        <v>46</v>
      </c>
      <c r="J82" s="7">
        <v>630</v>
      </c>
      <c r="K82" s="7">
        <v>945</v>
      </c>
      <c r="L82" s="7" t="s">
        <v>247</v>
      </c>
      <c r="M82" s="7">
        <v>32</v>
      </c>
      <c r="N82" s="7">
        <v>5</v>
      </c>
      <c r="O82" s="10">
        <f>(Таблица1[[#This Row],[total]]/Таблица1[[#This Row],[dropamount]])*Таблица1[[#This Row],[farmtime]]</f>
        <v>137.5</v>
      </c>
      <c r="P82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52.34375</v>
      </c>
      <c r="Q82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12.5</v>
      </c>
      <c r="R82" s="12">
        <f>Таблица1[[#This Row],[cp]]/10/Таблица1[[#This Row],[amountlvl0]]</f>
        <v>9.4499999999999993</v>
      </c>
      <c r="S82" s="12">
        <f>Таблица1[[#This Row],[cp]]/10/Таблица1[[#This Row],[amountlvl1]]</f>
        <v>9.4499999999999993</v>
      </c>
      <c r="T82" s="12">
        <f>Таблица1[[#This Row],[cp]]/10/Таблица1[[#This Row],[amountlvl2]]</f>
        <v>3.15</v>
      </c>
      <c r="U82" s="12">
        <f>Таблица1[[#This Row],[cp]]/10/Таблица1[[#This Row],[amountlvl3]]</f>
        <v>3.15</v>
      </c>
      <c r="V82" s="12">
        <f>Таблица1[[#This Row],[cp]]/10/Таблица1[[#This Row],[amountlvl4]]</f>
        <v>1.4538461538461538</v>
      </c>
      <c r="W82" s="12">
        <f>Таблица1[[#This Row],[cp]]/10/Таблица1[[#This Row],[amountlvl5]]</f>
        <v>1.4538461538461538</v>
      </c>
      <c r="X82" s="12">
        <f>Таблица1[[#This Row],[cp]]/10/Таблица1[[#This Row],[amountlvl6]]</f>
        <v>0.75600000000000001</v>
      </c>
      <c r="Y82" s="12">
        <f>Таблица1[[#This Row],[cp]]/10/Таблица1[[#This Row],[amountlvl7]]</f>
        <v>0.75600000000000001</v>
      </c>
      <c r="Z82" s="12">
        <f>Таблица1[[#This Row],[cp]]/10/Таблица1[[#This Row],[amountlvl8]]</f>
        <v>0.45</v>
      </c>
      <c r="AA82" s="13">
        <f>Таблица1[[#This Row],[cp]]/10/Таблица1[[#This Row],[amountlvl9]]</f>
        <v>0.45</v>
      </c>
      <c r="AB82" s="7">
        <v>10</v>
      </c>
      <c r="AC82" s="7">
        <v>10</v>
      </c>
      <c r="AD82" s="7">
        <v>30</v>
      </c>
      <c r="AE82" s="7">
        <v>30</v>
      </c>
      <c r="AF82" s="7">
        <v>65</v>
      </c>
      <c r="AG82" s="7">
        <v>65</v>
      </c>
      <c r="AH82" s="7">
        <v>125</v>
      </c>
      <c r="AI82" s="7">
        <v>125</v>
      </c>
      <c r="AJ82" s="7">
        <v>210</v>
      </c>
      <c r="AK82" s="7">
        <v>210</v>
      </c>
      <c r="AL82" s="7">
        <v>880</v>
      </c>
    </row>
    <row r="83" spans="2:38" ht="27" thickBot="1" x14ac:dyDescent="0.3">
      <c r="B83" s="7">
        <v>44</v>
      </c>
      <c r="C83" s="7">
        <v>81</v>
      </c>
      <c r="D83" s="7" t="s">
        <v>184</v>
      </c>
      <c r="E83" s="7" t="s">
        <v>175</v>
      </c>
      <c r="F83" s="7" t="s">
        <v>297</v>
      </c>
      <c r="G83" s="7" t="s">
        <v>185</v>
      </c>
      <c r="H83" s="7">
        <v>132</v>
      </c>
      <c r="I83" s="7" t="s">
        <v>25</v>
      </c>
      <c r="J83" s="7">
        <v>310</v>
      </c>
      <c r="K83" s="7">
        <v>310</v>
      </c>
      <c r="L83" s="7" t="s">
        <v>247</v>
      </c>
      <c r="M83" s="7">
        <v>32</v>
      </c>
      <c r="N83" s="7">
        <v>5</v>
      </c>
      <c r="O83" s="10">
        <f>(Таблица1[[#This Row],[total]]/Таблица1[[#This Row],[dropamount]])*Таблица1[[#This Row],[farmtime]]</f>
        <v>137.5</v>
      </c>
      <c r="P83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52.34375</v>
      </c>
      <c r="Q83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12.5</v>
      </c>
      <c r="R83" s="12">
        <f>Таблица1[[#This Row],[cp]]/10/Таблица1[[#This Row],[amountlvl0]]</f>
        <v>3.1</v>
      </c>
      <c r="S83" s="12">
        <f>Таблица1[[#This Row],[cp]]/10/Таблица1[[#This Row],[amountlvl1]]</f>
        <v>3.1</v>
      </c>
      <c r="T83" s="12">
        <f>Таблица1[[#This Row],[cp]]/10/Таблица1[[#This Row],[amountlvl2]]</f>
        <v>1.0333333333333334</v>
      </c>
      <c r="U83" s="12">
        <f>Таблица1[[#This Row],[cp]]/10/Таблица1[[#This Row],[amountlvl3]]</f>
        <v>1.0333333333333334</v>
      </c>
      <c r="V83" s="12">
        <f>Таблица1[[#This Row],[cp]]/10/Таблица1[[#This Row],[amountlvl4]]</f>
        <v>0.47692307692307695</v>
      </c>
      <c r="W83" s="12">
        <f>Таблица1[[#This Row],[cp]]/10/Таблица1[[#This Row],[amountlvl5]]</f>
        <v>0.47692307692307695</v>
      </c>
      <c r="X83" s="12">
        <f>Таблица1[[#This Row],[cp]]/10/Таблица1[[#This Row],[amountlvl6]]</f>
        <v>0.248</v>
      </c>
      <c r="Y83" s="12">
        <f>Таблица1[[#This Row],[cp]]/10/Таблица1[[#This Row],[amountlvl7]]</f>
        <v>0.248</v>
      </c>
      <c r="Z83" s="12">
        <f>Таблица1[[#This Row],[cp]]/10/Таблица1[[#This Row],[amountlvl8]]</f>
        <v>0.14761904761904762</v>
      </c>
      <c r="AA83" s="13">
        <f>Таблица1[[#This Row],[cp]]/10/Таблица1[[#This Row],[amountlvl9]]</f>
        <v>0.14761904761904762</v>
      </c>
      <c r="AB83" s="7">
        <v>10</v>
      </c>
      <c r="AC83" s="7">
        <v>10</v>
      </c>
      <c r="AD83" s="7">
        <v>30</v>
      </c>
      <c r="AE83" s="7">
        <v>30</v>
      </c>
      <c r="AF83" s="7">
        <v>65</v>
      </c>
      <c r="AG83" s="7">
        <v>65</v>
      </c>
      <c r="AH83" s="7">
        <v>125</v>
      </c>
      <c r="AI83" s="7">
        <v>125</v>
      </c>
      <c r="AJ83" s="7">
        <v>210</v>
      </c>
      <c r="AK83" s="7">
        <v>210</v>
      </c>
      <c r="AL83" s="7">
        <v>880</v>
      </c>
    </row>
    <row r="84" spans="2:38" ht="27" thickBot="1" x14ac:dyDescent="0.3">
      <c r="B84" s="7">
        <v>41</v>
      </c>
      <c r="C84" s="7">
        <v>82</v>
      </c>
      <c r="D84" s="7" t="s">
        <v>188</v>
      </c>
      <c r="E84" s="7" t="s">
        <v>175</v>
      </c>
      <c r="F84" s="7" t="s">
        <v>297</v>
      </c>
      <c r="G84" s="7" t="s">
        <v>189</v>
      </c>
      <c r="H84" s="7">
        <v>132</v>
      </c>
      <c r="I84" s="7" t="s">
        <v>2</v>
      </c>
      <c r="J84" s="7" t="s">
        <v>190</v>
      </c>
      <c r="K84" s="7">
        <v>2850</v>
      </c>
      <c r="L84" s="7" t="s">
        <v>247</v>
      </c>
      <c r="M84" s="7">
        <v>32</v>
      </c>
      <c r="N84" s="7">
        <v>5</v>
      </c>
      <c r="O84" s="10">
        <f>(Таблица1[[#This Row],[total]]/Таблица1[[#This Row],[dropamount]])*Таблица1[[#This Row],[farmtime]]</f>
        <v>137.5</v>
      </c>
      <c r="P84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52.34375</v>
      </c>
      <c r="Q84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12.5</v>
      </c>
      <c r="R84" s="12">
        <f>Таблица1[[#This Row],[cp]]/10/Таблица1[[#This Row],[amountlvl0]]</f>
        <v>28.5</v>
      </c>
      <c r="S84" s="12">
        <f>Таблица1[[#This Row],[cp]]/10/Таблица1[[#This Row],[amountlvl1]]</f>
        <v>28.5</v>
      </c>
      <c r="T84" s="12">
        <f>Таблица1[[#This Row],[cp]]/10/Таблица1[[#This Row],[amountlvl2]]</f>
        <v>9.5</v>
      </c>
      <c r="U84" s="12">
        <f>Таблица1[[#This Row],[cp]]/10/Таблица1[[#This Row],[amountlvl3]]</f>
        <v>9.5</v>
      </c>
      <c r="V84" s="12">
        <f>Таблица1[[#This Row],[cp]]/10/Таблица1[[#This Row],[amountlvl4]]</f>
        <v>4.384615384615385</v>
      </c>
      <c r="W84" s="12">
        <f>Таблица1[[#This Row],[cp]]/10/Таблица1[[#This Row],[amountlvl5]]</f>
        <v>4.384615384615385</v>
      </c>
      <c r="X84" s="12">
        <f>Таблица1[[#This Row],[cp]]/10/Таблица1[[#This Row],[amountlvl6]]</f>
        <v>2.2799999999999998</v>
      </c>
      <c r="Y84" s="12">
        <f>Таблица1[[#This Row],[cp]]/10/Таблица1[[#This Row],[amountlvl7]]</f>
        <v>2.2799999999999998</v>
      </c>
      <c r="Z84" s="12">
        <f>Таблица1[[#This Row],[cp]]/10/Таблица1[[#This Row],[amountlvl8]]</f>
        <v>1.3571428571428572</v>
      </c>
      <c r="AA84" s="13">
        <f>Таблица1[[#This Row],[cp]]/10/Таблица1[[#This Row],[amountlvl9]]</f>
        <v>1.3571428571428572</v>
      </c>
      <c r="AB84" s="7">
        <v>10</v>
      </c>
      <c r="AC84" s="7">
        <v>10</v>
      </c>
      <c r="AD84" s="7">
        <v>30</v>
      </c>
      <c r="AE84" s="7">
        <v>30</v>
      </c>
      <c r="AF84" s="7">
        <v>65</v>
      </c>
      <c r="AG84" s="7">
        <v>65</v>
      </c>
      <c r="AH84" s="7">
        <v>125</v>
      </c>
      <c r="AI84" s="7">
        <v>125</v>
      </c>
      <c r="AJ84" s="7">
        <v>210</v>
      </c>
      <c r="AK84" s="7">
        <v>210</v>
      </c>
      <c r="AL84" s="7">
        <v>880</v>
      </c>
    </row>
    <row r="85" spans="2:38" ht="39.75" thickBot="1" x14ac:dyDescent="0.3">
      <c r="B85" s="7">
        <v>18</v>
      </c>
      <c r="C85" s="7">
        <v>83</v>
      </c>
      <c r="D85" s="7" t="s">
        <v>192</v>
      </c>
      <c r="E85" s="7" t="s">
        <v>191</v>
      </c>
      <c r="F85" s="7" t="s">
        <v>297</v>
      </c>
      <c r="G85" s="7" t="s">
        <v>193</v>
      </c>
      <c r="H85" s="7">
        <v>136</v>
      </c>
      <c r="I85" s="7" t="s">
        <v>5</v>
      </c>
      <c r="J85" s="7">
        <v>590</v>
      </c>
      <c r="K85" s="7">
        <f>2360*0.75</f>
        <v>1770</v>
      </c>
      <c r="L85" s="7" t="s">
        <v>249</v>
      </c>
      <c r="M85" s="7">
        <v>42</v>
      </c>
      <c r="N85" s="7">
        <v>5</v>
      </c>
      <c r="O85" s="10">
        <f>(Таблица1[[#This Row],[total]]/Таблица1[[#This Row],[dropamount]])*Таблица1[[#This Row],[farmtime]]</f>
        <v>120.23809523809524</v>
      </c>
      <c r="P85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48.80952380952381</v>
      </c>
      <c r="Q85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13.095238095238095</v>
      </c>
      <c r="R85" s="12">
        <f>Таблица1[[#This Row],[cp]]/10/Таблица1[[#This Row],[amountlvl0]]</f>
        <v>11.8</v>
      </c>
      <c r="S85" s="12">
        <f>Таблица1[[#This Row],[cp]]/10/Таблица1[[#This Row],[amountlvl1]]</f>
        <v>11.8</v>
      </c>
      <c r="T85" s="12">
        <f>Таблица1[[#This Row],[cp]]/10/Таблица1[[#This Row],[amountlvl2]]</f>
        <v>4.4249999999999998</v>
      </c>
      <c r="U85" s="12">
        <f>Таблица1[[#This Row],[cp]]/10/Таблица1[[#This Row],[amountlvl3]]</f>
        <v>4.4249999999999998</v>
      </c>
      <c r="V85" s="12">
        <f>Таблица1[[#This Row],[cp]]/10/Таблица1[[#This Row],[amountlvl4]]</f>
        <v>2.2124999999999999</v>
      </c>
      <c r="W85" s="12">
        <f>Таблица1[[#This Row],[cp]]/10/Таблица1[[#This Row],[amountlvl5]]</f>
        <v>2.2124999999999999</v>
      </c>
      <c r="X85" s="12">
        <f>Таблица1[[#This Row],[cp]]/10/Таблица1[[#This Row],[amountlvl6]]</f>
        <v>1.2642857142857142</v>
      </c>
      <c r="Y85" s="12">
        <f>Таблица1[[#This Row],[cp]]/10/Таблица1[[#This Row],[amountlvl7]]</f>
        <v>1.2642857142857142</v>
      </c>
      <c r="Z85" s="12">
        <f>Таблица1[[#This Row],[cp]]/10/Таблица1[[#This Row],[amountlvl8]]</f>
        <v>0.76956521739130435</v>
      </c>
      <c r="AA85" s="13">
        <f>Таблица1[[#This Row],[cp]]/10/Таблица1[[#This Row],[amountlvl9]]</f>
        <v>0.76956521739130435</v>
      </c>
      <c r="AB85" s="7">
        <v>15</v>
      </c>
      <c r="AC85" s="7">
        <v>15</v>
      </c>
      <c r="AD85" s="7">
        <v>40</v>
      </c>
      <c r="AE85" s="7">
        <v>40</v>
      </c>
      <c r="AF85" s="7">
        <v>80</v>
      </c>
      <c r="AG85" s="7">
        <v>80</v>
      </c>
      <c r="AH85" s="7">
        <v>140</v>
      </c>
      <c r="AI85" s="7">
        <v>140</v>
      </c>
      <c r="AJ85" s="7">
        <v>230</v>
      </c>
      <c r="AK85" s="7">
        <v>230</v>
      </c>
      <c r="AL85" s="7">
        <v>1010</v>
      </c>
    </row>
    <row r="86" spans="2:38" ht="27" thickBot="1" x14ac:dyDescent="0.3">
      <c r="B86" s="7">
        <v>19</v>
      </c>
      <c r="C86" s="7">
        <v>84</v>
      </c>
      <c r="D86" s="7" t="s">
        <v>194</v>
      </c>
      <c r="E86" s="7" t="s">
        <v>191</v>
      </c>
      <c r="F86" s="7" t="s">
        <v>297</v>
      </c>
      <c r="G86" s="7" t="s">
        <v>195</v>
      </c>
      <c r="H86" s="7">
        <v>140</v>
      </c>
      <c r="I86" s="7" t="s">
        <v>8</v>
      </c>
      <c r="J86" s="7">
        <v>710</v>
      </c>
      <c r="K86" s="7">
        <v>1065</v>
      </c>
      <c r="L86" s="7" t="s">
        <v>248</v>
      </c>
      <c r="M86" s="7">
        <v>42</v>
      </c>
      <c r="N86" s="7">
        <v>5</v>
      </c>
      <c r="O86" s="10">
        <f>(Таблица1[[#This Row],[total]]/Таблица1[[#This Row],[dropamount]])*Таблица1[[#This Row],[farmtime]]</f>
        <v>120.23809523809524</v>
      </c>
      <c r="P86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48.80952380952381</v>
      </c>
      <c r="Q86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13.095238095238095</v>
      </c>
      <c r="R86" s="12">
        <f>Таблица1[[#This Row],[cp]]/10/Таблица1[[#This Row],[amountlvl0]]</f>
        <v>7.1</v>
      </c>
      <c r="S86" s="12">
        <f>Таблица1[[#This Row],[cp]]/10/Таблица1[[#This Row],[amountlvl1]]</f>
        <v>7.1</v>
      </c>
      <c r="T86" s="12">
        <f>Таблица1[[#This Row],[cp]]/10/Таблица1[[#This Row],[amountlvl2]]</f>
        <v>2.6625000000000001</v>
      </c>
      <c r="U86" s="12">
        <f>Таблица1[[#This Row],[cp]]/10/Таблица1[[#This Row],[amountlvl3]]</f>
        <v>2.6625000000000001</v>
      </c>
      <c r="V86" s="12">
        <f>Таблица1[[#This Row],[cp]]/10/Таблица1[[#This Row],[amountlvl4]]</f>
        <v>1.33125</v>
      </c>
      <c r="W86" s="12">
        <f>Таблица1[[#This Row],[cp]]/10/Таблица1[[#This Row],[amountlvl5]]</f>
        <v>1.33125</v>
      </c>
      <c r="X86" s="12">
        <f>Таблица1[[#This Row],[cp]]/10/Таблица1[[#This Row],[amountlvl6]]</f>
        <v>0.76071428571428568</v>
      </c>
      <c r="Y86" s="12">
        <f>Таблица1[[#This Row],[cp]]/10/Таблица1[[#This Row],[amountlvl7]]</f>
        <v>0.76071428571428568</v>
      </c>
      <c r="Z86" s="12">
        <f>Таблица1[[#This Row],[cp]]/10/Таблица1[[#This Row],[amountlvl8]]</f>
        <v>0.46304347826086956</v>
      </c>
      <c r="AA86" s="13">
        <f>Таблица1[[#This Row],[cp]]/10/Таблица1[[#This Row],[amountlvl9]]</f>
        <v>0.46304347826086956</v>
      </c>
      <c r="AB86" s="7">
        <v>15</v>
      </c>
      <c r="AC86" s="7">
        <v>15</v>
      </c>
      <c r="AD86" s="7">
        <v>40</v>
      </c>
      <c r="AE86" s="7">
        <v>40</v>
      </c>
      <c r="AF86" s="7">
        <v>80</v>
      </c>
      <c r="AG86" s="7">
        <v>80</v>
      </c>
      <c r="AH86" s="7">
        <v>140</v>
      </c>
      <c r="AI86" s="7">
        <v>140</v>
      </c>
      <c r="AJ86" s="7">
        <v>230</v>
      </c>
      <c r="AK86" s="7">
        <v>230</v>
      </c>
      <c r="AL86" s="7">
        <v>1010</v>
      </c>
    </row>
    <row r="87" spans="2:38" ht="15.75" thickBot="1" x14ac:dyDescent="0.3">
      <c r="B87" s="7">
        <v>23</v>
      </c>
      <c r="C87" s="7">
        <v>85</v>
      </c>
      <c r="D87" s="7" t="s">
        <v>196</v>
      </c>
      <c r="E87" s="7" t="s">
        <v>191</v>
      </c>
      <c r="F87" s="7" t="s">
        <v>297</v>
      </c>
      <c r="G87" s="7" t="s">
        <v>197</v>
      </c>
      <c r="H87" s="7">
        <v>140</v>
      </c>
      <c r="I87" s="7" t="s">
        <v>10</v>
      </c>
      <c r="J87" s="7">
        <v>720</v>
      </c>
      <c r="K87" s="7">
        <v>720</v>
      </c>
      <c r="L87" s="7" t="s">
        <v>247</v>
      </c>
      <c r="M87" s="7">
        <v>32</v>
      </c>
      <c r="N87" s="7">
        <v>5</v>
      </c>
      <c r="O87" s="10">
        <f>(Таблица1[[#This Row],[total]]/Таблица1[[#This Row],[dropamount]])*Таблица1[[#This Row],[farmtime]]</f>
        <v>157.8125</v>
      </c>
      <c r="P87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64.0625</v>
      </c>
      <c r="Q87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17.1875</v>
      </c>
      <c r="R87" s="12">
        <f>Таблица1[[#This Row],[cp]]/10/Таблица1[[#This Row],[amountlvl0]]</f>
        <v>4.8</v>
      </c>
      <c r="S87" s="12">
        <f>Таблица1[[#This Row],[cp]]/10/Таблица1[[#This Row],[amountlvl1]]</f>
        <v>4.8</v>
      </c>
      <c r="T87" s="12">
        <f>Таблица1[[#This Row],[cp]]/10/Таблица1[[#This Row],[amountlvl2]]</f>
        <v>1.8</v>
      </c>
      <c r="U87" s="12">
        <f>Таблица1[[#This Row],[cp]]/10/Таблица1[[#This Row],[amountlvl3]]</f>
        <v>1.8</v>
      </c>
      <c r="V87" s="12">
        <f>Таблица1[[#This Row],[cp]]/10/Таблица1[[#This Row],[amountlvl4]]</f>
        <v>0.9</v>
      </c>
      <c r="W87" s="12">
        <f>Таблица1[[#This Row],[cp]]/10/Таблица1[[#This Row],[amountlvl5]]</f>
        <v>0.9</v>
      </c>
      <c r="X87" s="12">
        <f>Таблица1[[#This Row],[cp]]/10/Таблица1[[#This Row],[amountlvl6]]</f>
        <v>0.51428571428571423</v>
      </c>
      <c r="Y87" s="12">
        <f>Таблица1[[#This Row],[cp]]/10/Таблица1[[#This Row],[amountlvl7]]</f>
        <v>0.51428571428571423</v>
      </c>
      <c r="Z87" s="12">
        <f>Таблица1[[#This Row],[cp]]/10/Таблица1[[#This Row],[amountlvl8]]</f>
        <v>0.31304347826086959</v>
      </c>
      <c r="AA87" s="13">
        <f>Таблица1[[#This Row],[cp]]/10/Таблица1[[#This Row],[amountlvl9]]</f>
        <v>0.31304347826086959</v>
      </c>
      <c r="AB87" s="7">
        <v>15</v>
      </c>
      <c r="AC87" s="7">
        <v>15</v>
      </c>
      <c r="AD87" s="7">
        <v>40</v>
      </c>
      <c r="AE87" s="7">
        <v>40</v>
      </c>
      <c r="AF87" s="7">
        <v>80</v>
      </c>
      <c r="AG87" s="7">
        <v>80</v>
      </c>
      <c r="AH87" s="7">
        <v>140</v>
      </c>
      <c r="AI87" s="7">
        <v>140</v>
      </c>
      <c r="AJ87" s="7">
        <v>230</v>
      </c>
      <c r="AK87" s="7">
        <v>230</v>
      </c>
      <c r="AL87" s="7">
        <v>1010</v>
      </c>
    </row>
    <row r="88" spans="2:38" ht="27" thickBot="1" x14ac:dyDescent="0.3">
      <c r="B88" s="7">
        <v>21</v>
      </c>
      <c r="C88" s="7">
        <v>86</v>
      </c>
      <c r="D88" s="7" t="s">
        <v>198</v>
      </c>
      <c r="E88" s="7" t="s">
        <v>191</v>
      </c>
      <c r="F88" s="7" t="s">
        <v>297</v>
      </c>
      <c r="G88" s="7" t="s">
        <v>199</v>
      </c>
      <c r="H88" s="7">
        <v>140</v>
      </c>
      <c r="I88" s="7" t="s">
        <v>12</v>
      </c>
      <c r="J88" s="7">
        <v>520</v>
      </c>
      <c r="K88" s="7">
        <v>1040</v>
      </c>
      <c r="L88" s="7" t="s">
        <v>247</v>
      </c>
      <c r="M88" s="7">
        <v>32</v>
      </c>
      <c r="N88" s="7">
        <v>5</v>
      </c>
      <c r="O88" s="10">
        <f>(Таблица1[[#This Row],[total]]/Таблица1[[#This Row],[dropamount]])*Таблица1[[#This Row],[farmtime]]</f>
        <v>157.8125</v>
      </c>
      <c r="P88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64.0625</v>
      </c>
      <c r="Q88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17.1875</v>
      </c>
      <c r="R88" s="12">
        <f>Таблица1[[#This Row],[cp]]/10/Таблица1[[#This Row],[amountlvl0]]</f>
        <v>6.9333333333333336</v>
      </c>
      <c r="S88" s="12">
        <f>Таблица1[[#This Row],[cp]]/10/Таблица1[[#This Row],[amountlvl1]]</f>
        <v>6.9333333333333336</v>
      </c>
      <c r="T88" s="12">
        <f>Таблица1[[#This Row],[cp]]/10/Таблица1[[#This Row],[amountlvl2]]</f>
        <v>2.6</v>
      </c>
      <c r="U88" s="12">
        <f>Таблица1[[#This Row],[cp]]/10/Таблица1[[#This Row],[amountlvl3]]</f>
        <v>2.6</v>
      </c>
      <c r="V88" s="12">
        <f>Таблица1[[#This Row],[cp]]/10/Таблица1[[#This Row],[amountlvl4]]</f>
        <v>1.3</v>
      </c>
      <c r="W88" s="12">
        <f>Таблица1[[#This Row],[cp]]/10/Таблица1[[#This Row],[amountlvl5]]</f>
        <v>1.3</v>
      </c>
      <c r="X88" s="12">
        <f>Таблица1[[#This Row],[cp]]/10/Таблица1[[#This Row],[amountlvl6]]</f>
        <v>0.74285714285714288</v>
      </c>
      <c r="Y88" s="12">
        <f>Таблица1[[#This Row],[cp]]/10/Таблица1[[#This Row],[amountlvl7]]</f>
        <v>0.74285714285714288</v>
      </c>
      <c r="Z88" s="12">
        <f>Таблица1[[#This Row],[cp]]/10/Таблица1[[#This Row],[amountlvl8]]</f>
        <v>0.45217391304347826</v>
      </c>
      <c r="AA88" s="13">
        <f>Таблица1[[#This Row],[cp]]/10/Таблица1[[#This Row],[amountlvl9]]</f>
        <v>0.45217391304347826</v>
      </c>
      <c r="AB88" s="7">
        <v>15</v>
      </c>
      <c r="AC88" s="7">
        <v>15</v>
      </c>
      <c r="AD88" s="7">
        <v>40</v>
      </c>
      <c r="AE88" s="7">
        <v>40</v>
      </c>
      <c r="AF88" s="7">
        <v>80</v>
      </c>
      <c r="AG88" s="7">
        <v>80</v>
      </c>
      <c r="AH88" s="7">
        <v>140</v>
      </c>
      <c r="AI88" s="7">
        <v>140</v>
      </c>
      <c r="AJ88" s="7">
        <v>230</v>
      </c>
      <c r="AK88" s="7">
        <v>230</v>
      </c>
      <c r="AL88" s="7">
        <v>1010</v>
      </c>
    </row>
    <row r="89" spans="2:38" ht="27" thickBot="1" x14ac:dyDescent="0.3">
      <c r="B89" s="7">
        <v>20</v>
      </c>
      <c r="C89" s="7">
        <v>87</v>
      </c>
      <c r="D89" s="7" t="s">
        <v>200</v>
      </c>
      <c r="E89" s="7" t="s">
        <v>191</v>
      </c>
      <c r="F89" s="7" t="s">
        <v>297</v>
      </c>
      <c r="G89" s="7" t="s">
        <v>201</v>
      </c>
      <c r="H89" s="7">
        <v>140</v>
      </c>
      <c r="I89" s="7" t="s">
        <v>16</v>
      </c>
      <c r="J89" s="7">
        <v>710</v>
      </c>
      <c r="K89" s="7">
        <v>1420</v>
      </c>
      <c r="L89" s="7" t="s">
        <v>247</v>
      </c>
      <c r="M89" s="7">
        <v>32</v>
      </c>
      <c r="N89" s="7">
        <v>5</v>
      </c>
      <c r="O89" s="10">
        <f>(Таблица1[[#This Row],[total]]/Таблица1[[#This Row],[dropamount]])*Таблица1[[#This Row],[farmtime]]</f>
        <v>157.8125</v>
      </c>
      <c r="P89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64.0625</v>
      </c>
      <c r="Q89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17.1875</v>
      </c>
      <c r="R89" s="12">
        <f>Таблица1[[#This Row],[cp]]/10/Таблица1[[#This Row],[amountlvl0]]</f>
        <v>9.4666666666666668</v>
      </c>
      <c r="S89" s="12">
        <f>Таблица1[[#This Row],[cp]]/10/Таблица1[[#This Row],[amountlvl1]]</f>
        <v>9.4666666666666668</v>
      </c>
      <c r="T89" s="12">
        <f>Таблица1[[#This Row],[cp]]/10/Таблица1[[#This Row],[amountlvl2]]</f>
        <v>3.55</v>
      </c>
      <c r="U89" s="12">
        <f>Таблица1[[#This Row],[cp]]/10/Таблица1[[#This Row],[amountlvl3]]</f>
        <v>3.55</v>
      </c>
      <c r="V89" s="12">
        <f>Таблица1[[#This Row],[cp]]/10/Таблица1[[#This Row],[amountlvl4]]</f>
        <v>1.7749999999999999</v>
      </c>
      <c r="W89" s="12">
        <f>Таблица1[[#This Row],[cp]]/10/Таблица1[[#This Row],[amountlvl5]]</f>
        <v>1.7749999999999999</v>
      </c>
      <c r="X89" s="12">
        <f>Таблица1[[#This Row],[cp]]/10/Таблица1[[#This Row],[amountlvl6]]</f>
        <v>1.0142857142857142</v>
      </c>
      <c r="Y89" s="12">
        <f>Таблица1[[#This Row],[cp]]/10/Таблица1[[#This Row],[amountlvl7]]</f>
        <v>1.0142857142857142</v>
      </c>
      <c r="Z89" s="12">
        <f>Таблица1[[#This Row],[cp]]/10/Таблица1[[#This Row],[amountlvl8]]</f>
        <v>0.61739130434782608</v>
      </c>
      <c r="AA89" s="13">
        <f>Таблица1[[#This Row],[cp]]/10/Таблица1[[#This Row],[amountlvl9]]</f>
        <v>0.61739130434782608</v>
      </c>
      <c r="AB89" s="7">
        <v>15</v>
      </c>
      <c r="AC89" s="7">
        <v>15</v>
      </c>
      <c r="AD89" s="7">
        <v>40</v>
      </c>
      <c r="AE89" s="7">
        <v>40</v>
      </c>
      <c r="AF89" s="7">
        <v>80</v>
      </c>
      <c r="AG89" s="7">
        <v>80</v>
      </c>
      <c r="AH89" s="7">
        <v>140</v>
      </c>
      <c r="AI89" s="7">
        <v>140</v>
      </c>
      <c r="AJ89" s="7">
        <v>230</v>
      </c>
      <c r="AK89" s="7">
        <v>230</v>
      </c>
      <c r="AL89" s="7">
        <v>1010</v>
      </c>
    </row>
    <row r="90" spans="2:38" ht="27" thickBot="1" x14ac:dyDescent="0.3">
      <c r="B90" s="7">
        <v>22</v>
      </c>
      <c r="C90" s="7">
        <v>88</v>
      </c>
      <c r="D90" s="7" t="s">
        <v>202</v>
      </c>
      <c r="E90" s="7" t="s">
        <v>191</v>
      </c>
      <c r="F90" s="7" t="s">
        <v>297</v>
      </c>
      <c r="G90" s="7" t="s">
        <v>203</v>
      </c>
      <c r="H90" s="7">
        <v>140</v>
      </c>
      <c r="I90" s="7" t="s">
        <v>19</v>
      </c>
      <c r="J90" s="7">
        <v>590</v>
      </c>
      <c r="K90" s="7">
        <v>885</v>
      </c>
      <c r="L90" s="7" t="s">
        <v>247</v>
      </c>
      <c r="M90" s="7">
        <v>32</v>
      </c>
      <c r="N90" s="7">
        <v>5</v>
      </c>
      <c r="O90" s="10">
        <f>(Таблица1[[#This Row],[total]]/Таблица1[[#This Row],[dropamount]])*Таблица1[[#This Row],[farmtime]]</f>
        <v>157.8125</v>
      </c>
      <c r="P90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64.0625</v>
      </c>
      <c r="Q90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17.1875</v>
      </c>
      <c r="R90" s="12">
        <f>Таблица1[[#This Row],[cp]]/10/Таблица1[[#This Row],[amountlvl0]]</f>
        <v>5.9</v>
      </c>
      <c r="S90" s="12">
        <f>Таблица1[[#This Row],[cp]]/10/Таблица1[[#This Row],[amountlvl1]]</f>
        <v>5.9</v>
      </c>
      <c r="T90" s="12">
        <f>Таблица1[[#This Row],[cp]]/10/Таблица1[[#This Row],[amountlvl2]]</f>
        <v>2.2124999999999999</v>
      </c>
      <c r="U90" s="12">
        <f>Таблица1[[#This Row],[cp]]/10/Таблица1[[#This Row],[amountlvl3]]</f>
        <v>2.2124999999999999</v>
      </c>
      <c r="V90" s="12">
        <f>Таблица1[[#This Row],[cp]]/10/Таблица1[[#This Row],[amountlvl4]]</f>
        <v>1.10625</v>
      </c>
      <c r="W90" s="12">
        <f>Таблица1[[#This Row],[cp]]/10/Таблица1[[#This Row],[amountlvl5]]</f>
        <v>1.10625</v>
      </c>
      <c r="X90" s="12">
        <f>Таблица1[[#This Row],[cp]]/10/Таблица1[[#This Row],[amountlvl6]]</f>
        <v>0.63214285714285712</v>
      </c>
      <c r="Y90" s="12">
        <f>Таблица1[[#This Row],[cp]]/10/Таблица1[[#This Row],[amountlvl7]]</f>
        <v>0.63214285714285712</v>
      </c>
      <c r="Z90" s="12">
        <f>Таблица1[[#This Row],[cp]]/10/Таблица1[[#This Row],[amountlvl8]]</f>
        <v>0.38478260869565217</v>
      </c>
      <c r="AA90" s="13">
        <f>Таблица1[[#This Row],[cp]]/10/Таблица1[[#This Row],[amountlvl9]]</f>
        <v>0.38478260869565217</v>
      </c>
      <c r="AB90" s="7">
        <v>15</v>
      </c>
      <c r="AC90" s="7">
        <v>15</v>
      </c>
      <c r="AD90" s="7">
        <v>40</v>
      </c>
      <c r="AE90" s="7">
        <v>40</v>
      </c>
      <c r="AF90" s="7">
        <v>80</v>
      </c>
      <c r="AG90" s="7">
        <v>80</v>
      </c>
      <c r="AH90" s="7">
        <v>140</v>
      </c>
      <c r="AI90" s="7">
        <v>140</v>
      </c>
      <c r="AJ90" s="7">
        <v>230</v>
      </c>
      <c r="AK90" s="7">
        <v>230</v>
      </c>
      <c r="AL90" s="7">
        <v>1010</v>
      </c>
    </row>
    <row r="91" spans="2:38" ht="27" thickBot="1" x14ac:dyDescent="0.3">
      <c r="B91" s="7">
        <v>24</v>
      </c>
      <c r="C91" s="7">
        <v>89</v>
      </c>
      <c r="D91" s="7" t="s">
        <v>205</v>
      </c>
      <c r="E91" s="7" t="s">
        <v>204</v>
      </c>
      <c r="F91" s="7" t="s">
        <v>297</v>
      </c>
      <c r="G91" s="7" t="s">
        <v>206</v>
      </c>
      <c r="H91" s="7">
        <v>150</v>
      </c>
      <c r="I91" s="7" t="s">
        <v>5</v>
      </c>
      <c r="J91" s="7">
        <v>680</v>
      </c>
      <c r="K91" s="7">
        <f>3400*0.75</f>
        <v>2550</v>
      </c>
      <c r="L91" s="7" t="s">
        <v>248</v>
      </c>
      <c r="M91" s="7">
        <v>42</v>
      </c>
      <c r="N91" s="7">
        <v>5</v>
      </c>
      <c r="O91" s="10">
        <f>(Таблица1[[#This Row],[total]]/Таблица1[[#This Row],[dropamount]])*Таблица1[[#This Row],[farmtime]]</f>
        <v>145.23809523809524</v>
      </c>
      <c r="P91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71.428571428571431</v>
      </c>
      <c r="Q91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21.428571428571427</v>
      </c>
      <c r="R91" s="12">
        <f>Таблица1[[#This Row],[cp]]/10/Таблица1[[#This Row],[amountlvl0]]</f>
        <v>8.5</v>
      </c>
      <c r="S91" s="12">
        <f>Таблица1[[#This Row],[cp]]/10/Таблица1[[#This Row],[amountlvl1]]</f>
        <v>8.5</v>
      </c>
      <c r="T91" s="12">
        <f>Таблица1[[#This Row],[cp]]/10/Таблица1[[#This Row],[amountlvl2]]</f>
        <v>4.25</v>
      </c>
      <c r="U91" s="12">
        <f>Таблица1[[#This Row],[cp]]/10/Таблица1[[#This Row],[amountlvl3]]</f>
        <v>4.25</v>
      </c>
      <c r="V91" s="12">
        <f>Таблица1[[#This Row],[cp]]/10/Таблица1[[#This Row],[amountlvl4]]</f>
        <v>2.125</v>
      </c>
      <c r="W91" s="12">
        <f>Таблица1[[#This Row],[cp]]/10/Таблица1[[#This Row],[amountlvl5]]</f>
        <v>2.125</v>
      </c>
      <c r="X91" s="12">
        <f>Таблица1[[#This Row],[cp]]/10/Таблица1[[#This Row],[amountlvl6]]</f>
        <v>1.4166666666666667</v>
      </c>
      <c r="Y91" s="12">
        <f>Таблица1[[#This Row],[cp]]/10/Таблица1[[#This Row],[amountlvl7]]</f>
        <v>1.4166666666666667</v>
      </c>
      <c r="Z91" s="12">
        <f>Таблица1[[#This Row],[cp]]/10/Таблица1[[#This Row],[amountlvl8]]</f>
        <v>1.1590909090909092</v>
      </c>
      <c r="AA91" s="13">
        <f>Таблица1[[#This Row],[cp]]/10/Таблица1[[#This Row],[amountlvl9]]</f>
        <v>1.1590909090909092</v>
      </c>
      <c r="AB91" s="7">
        <v>30</v>
      </c>
      <c r="AC91" s="7">
        <v>30</v>
      </c>
      <c r="AD91" s="7">
        <v>60</v>
      </c>
      <c r="AE91" s="7">
        <v>60</v>
      </c>
      <c r="AF91" s="7">
        <v>120</v>
      </c>
      <c r="AG91" s="7">
        <v>120</v>
      </c>
      <c r="AH91" s="7">
        <v>180</v>
      </c>
      <c r="AI91" s="7">
        <v>180</v>
      </c>
      <c r="AJ91" s="7">
        <v>220</v>
      </c>
      <c r="AK91" s="7">
        <v>220</v>
      </c>
      <c r="AL91" s="7">
        <v>1220</v>
      </c>
    </row>
    <row r="92" spans="2:38" ht="15.75" thickBot="1" x14ac:dyDescent="0.3">
      <c r="B92" s="7">
        <v>25</v>
      </c>
      <c r="C92" s="7">
        <v>90</v>
      </c>
      <c r="D92" s="7" t="s">
        <v>207</v>
      </c>
      <c r="E92" s="7" t="s">
        <v>204</v>
      </c>
      <c r="F92" s="7" t="s">
        <v>297</v>
      </c>
      <c r="G92" s="7" t="s">
        <v>208</v>
      </c>
      <c r="H92" s="7">
        <v>156</v>
      </c>
      <c r="I92" s="7" t="s">
        <v>2</v>
      </c>
      <c r="J92" s="7">
        <v>690</v>
      </c>
      <c r="K92" s="7">
        <v>2760</v>
      </c>
      <c r="L92" s="7" t="s">
        <v>247</v>
      </c>
      <c r="M92" s="7">
        <v>32</v>
      </c>
      <c r="N92" s="7">
        <v>5</v>
      </c>
      <c r="O92" s="10">
        <f>(Таблица1[[#This Row],[total]]/Таблица1[[#This Row],[dropamount]])*Таблица1[[#This Row],[farmtime]]</f>
        <v>237.5</v>
      </c>
      <c r="P92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117.1875</v>
      </c>
      <c r="Q92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32.8125</v>
      </c>
      <c r="R92" s="12">
        <f>Таблица1[[#This Row],[cp]]/10/Таблица1[[#This Row],[amountlvl0]]</f>
        <v>9.1999999999999993</v>
      </c>
      <c r="S92" s="12">
        <f>Таблица1[[#This Row],[cp]]/10/Таблица1[[#This Row],[amountlvl1]]</f>
        <v>9.1999999999999993</v>
      </c>
      <c r="T92" s="12">
        <f>Таблица1[[#This Row],[cp]]/10/Таблица1[[#This Row],[amountlvl2]]</f>
        <v>3.68</v>
      </c>
      <c r="U92" s="12">
        <f>Таблица1[[#This Row],[cp]]/10/Таблица1[[#This Row],[amountlvl3]]</f>
        <v>3.68</v>
      </c>
      <c r="V92" s="12">
        <f>Таблица1[[#This Row],[cp]]/10/Таблица1[[#This Row],[amountlvl4]]</f>
        <v>1.7806451612903227</v>
      </c>
      <c r="W92" s="12">
        <f>Таблица1[[#This Row],[cp]]/10/Таблица1[[#This Row],[amountlvl5]]</f>
        <v>1.7806451612903227</v>
      </c>
      <c r="X92" s="12">
        <f>Таблица1[[#This Row],[cp]]/10/Таблица1[[#This Row],[amountlvl6]]</f>
        <v>1.2</v>
      </c>
      <c r="Y92" s="12">
        <f>Таблица1[[#This Row],[cp]]/10/Таблица1[[#This Row],[amountlvl7]]</f>
        <v>1.2</v>
      </c>
      <c r="Z92" s="12">
        <f>Таблица1[[#This Row],[cp]]/10/Таблица1[[#This Row],[amountlvl8]]</f>
        <v>1.0222222222222221</v>
      </c>
      <c r="AA92" s="13">
        <f>Таблица1[[#This Row],[cp]]/10/Таблица1[[#This Row],[amountlvl9]]</f>
        <v>1.0222222222222221</v>
      </c>
      <c r="AB92" s="7">
        <v>30</v>
      </c>
      <c r="AC92" s="7">
        <v>30</v>
      </c>
      <c r="AD92" s="7">
        <v>75</v>
      </c>
      <c r="AE92" s="7">
        <v>75</v>
      </c>
      <c r="AF92" s="7">
        <v>155</v>
      </c>
      <c r="AG92" s="7">
        <v>155</v>
      </c>
      <c r="AH92" s="7">
        <v>230</v>
      </c>
      <c r="AI92" s="7">
        <v>230</v>
      </c>
      <c r="AJ92" s="7">
        <v>270</v>
      </c>
      <c r="AK92" s="7">
        <v>270</v>
      </c>
      <c r="AL92" s="7">
        <v>1520</v>
      </c>
    </row>
    <row r="93" spans="2:38" ht="27" thickBot="1" x14ac:dyDescent="0.3">
      <c r="B93" s="7">
        <v>26</v>
      </c>
      <c r="C93" s="7">
        <v>91</v>
      </c>
      <c r="D93" s="7" t="s">
        <v>209</v>
      </c>
      <c r="E93" s="7" t="s">
        <v>204</v>
      </c>
      <c r="F93" s="7" t="s">
        <v>297</v>
      </c>
      <c r="G93" s="7" t="s">
        <v>210</v>
      </c>
      <c r="H93" s="7">
        <v>156</v>
      </c>
      <c r="I93" s="7" t="s">
        <v>8</v>
      </c>
      <c r="J93" s="7">
        <v>840</v>
      </c>
      <c r="K93" s="7">
        <v>1260</v>
      </c>
      <c r="L93" s="7" t="s">
        <v>247</v>
      </c>
      <c r="M93" s="7">
        <v>32</v>
      </c>
      <c r="N93" s="7">
        <v>5</v>
      </c>
      <c r="O93" s="10">
        <f>(Таблица1[[#This Row],[total]]/Таблица1[[#This Row],[dropamount]])*Таблица1[[#This Row],[farmtime]]</f>
        <v>237.5</v>
      </c>
      <c r="P93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117.1875</v>
      </c>
      <c r="Q93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32.8125</v>
      </c>
      <c r="R93" s="12">
        <f>Таблица1[[#This Row],[cp]]/10/Таблица1[[#This Row],[amountlvl0]]</f>
        <v>4.2</v>
      </c>
      <c r="S93" s="12">
        <f>Таблица1[[#This Row],[cp]]/10/Таблица1[[#This Row],[amountlvl1]]</f>
        <v>4.2</v>
      </c>
      <c r="T93" s="12">
        <f>Таблица1[[#This Row],[cp]]/10/Таблица1[[#This Row],[amountlvl2]]</f>
        <v>1.68</v>
      </c>
      <c r="U93" s="12">
        <f>Таблица1[[#This Row],[cp]]/10/Таблица1[[#This Row],[amountlvl3]]</f>
        <v>1.68</v>
      </c>
      <c r="V93" s="12">
        <f>Таблица1[[#This Row],[cp]]/10/Таблица1[[#This Row],[amountlvl4]]</f>
        <v>0.81290322580645158</v>
      </c>
      <c r="W93" s="12">
        <f>Таблица1[[#This Row],[cp]]/10/Таблица1[[#This Row],[amountlvl5]]</f>
        <v>0.81290322580645158</v>
      </c>
      <c r="X93" s="12">
        <f>Таблица1[[#This Row],[cp]]/10/Таблица1[[#This Row],[amountlvl6]]</f>
        <v>0.54782608695652169</v>
      </c>
      <c r="Y93" s="12">
        <f>Таблица1[[#This Row],[cp]]/10/Таблица1[[#This Row],[amountlvl7]]</f>
        <v>0.54782608695652169</v>
      </c>
      <c r="Z93" s="12">
        <f>Таблица1[[#This Row],[cp]]/10/Таблица1[[#This Row],[amountlvl8]]</f>
        <v>0.46666666666666667</v>
      </c>
      <c r="AA93" s="13">
        <f>Таблица1[[#This Row],[cp]]/10/Таблица1[[#This Row],[amountlvl9]]</f>
        <v>0.46666666666666667</v>
      </c>
      <c r="AB93" s="7">
        <v>30</v>
      </c>
      <c r="AC93" s="7">
        <v>30</v>
      </c>
      <c r="AD93" s="7">
        <v>75</v>
      </c>
      <c r="AE93" s="7">
        <v>75</v>
      </c>
      <c r="AF93" s="7">
        <v>155</v>
      </c>
      <c r="AG93" s="7">
        <v>155</v>
      </c>
      <c r="AH93" s="7">
        <v>230</v>
      </c>
      <c r="AI93" s="7">
        <v>230</v>
      </c>
      <c r="AJ93" s="7">
        <v>270</v>
      </c>
      <c r="AK93" s="7">
        <v>270</v>
      </c>
      <c r="AL93" s="7">
        <v>1520</v>
      </c>
    </row>
    <row r="94" spans="2:38" ht="27" thickBot="1" x14ac:dyDescent="0.3">
      <c r="B94" s="7">
        <v>27</v>
      </c>
      <c r="C94" s="7">
        <v>92</v>
      </c>
      <c r="D94" s="7" t="s">
        <v>211</v>
      </c>
      <c r="E94" s="7" t="s">
        <v>204</v>
      </c>
      <c r="F94" s="7" t="s">
        <v>297</v>
      </c>
      <c r="G94" s="7" t="s">
        <v>212</v>
      </c>
      <c r="H94" s="7">
        <v>156</v>
      </c>
      <c r="I94" s="7" t="s">
        <v>10</v>
      </c>
      <c r="J94" s="7">
        <v>850</v>
      </c>
      <c r="K94" s="7">
        <v>850</v>
      </c>
      <c r="L94" s="7" t="s">
        <v>247</v>
      </c>
      <c r="M94" s="7">
        <v>32</v>
      </c>
      <c r="N94" s="7">
        <v>5</v>
      </c>
      <c r="O94" s="10">
        <f>(Таблица1[[#This Row],[total]]/Таблица1[[#This Row],[dropamount]])*Таблица1[[#This Row],[farmtime]]</f>
        <v>206.25</v>
      </c>
      <c r="P94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93.75</v>
      </c>
      <c r="Q94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28.125</v>
      </c>
      <c r="R94" s="12">
        <f>Таблица1[[#This Row],[cp]]/10/Таблица1[[#This Row],[amountlvl0]]</f>
        <v>2.8333333333333335</v>
      </c>
      <c r="S94" s="12">
        <f>Таблица1[[#This Row],[cp]]/10/Таблица1[[#This Row],[amountlvl1]]</f>
        <v>2.8333333333333335</v>
      </c>
      <c r="T94" s="12">
        <f>Таблица1[[#This Row],[cp]]/10/Таблица1[[#This Row],[amountlvl2]]</f>
        <v>1.4166666666666667</v>
      </c>
      <c r="U94" s="12">
        <f>Таблица1[[#This Row],[cp]]/10/Таблица1[[#This Row],[amountlvl3]]</f>
        <v>1.4166666666666667</v>
      </c>
      <c r="V94" s="12">
        <f>Таблица1[[#This Row],[cp]]/10/Таблица1[[#This Row],[amountlvl4]]</f>
        <v>0.70833333333333337</v>
      </c>
      <c r="W94" s="12">
        <f>Таблица1[[#This Row],[cp]]/10/Таблица1[[#This Row],[amountlvl5]]</f>
        <v>0.70833333333333337</v>
      </c>
      <c r="X94" s="12">
        <f>Таблица1[[#This Row],[cp]]/10/Таблица1[[#This Row],[amountlvl6]]</f>
        <v>0.47222222222222221</v>
      </c>
      <c r="Y94" s="12">
        <f>Таблица1[[#This Row],[cp]]/10/Таблица1[[#This Row],[amountlvl7]]</f>
        <v>0.47222222222222221</v>
      </c>
      <c r="Z94" s="12">
        <f>Таблица1[[#This Row],[cp]]/10/Таблица1[[#This Row],[amountlvl8]]</f>
        <v>0.31481481481481483</v>
      </c>
      <c r="AA94" s="13">
        <f>Таблица1[[#This Row],[cp]]/10/Таблица1[[#This Row],[amountlvl9]]</f>
        <v>0.31481481481481483</v>
      </c>
      <c r="AB94" s="7">
        <v>30</v>
      </c>
      <c r="AC94" s="7">
        <v>30</v>
      </c>
      <c r="AD94" s="7">
        <v>60</v>
      </c>
      <c r="AE94" s="7">
        <v>60</v>
      </c>
      <c r="AF94" s="7">
        <v>120</v>
      </c>
      <c r="AG94" s="7">
        <v>120</v>
      </c>
      <c r="AH94" s="7">
        <v>180</v>
      </c>
      <c r="AI94" s="7">
        <v>180</v>
      </c>
      <c r="AJ94" s="7">
        <v>270</v>
      </c>
      <c r="AK94" s="7">
        <v>270</v>
      </c>
      <c r="AL94" s="7">
        <v>1320</v>
      </c>
    </row>
    <row r="95" spans="2:38" ht="27" thickBot="1" x14ac:dyDescent="0.3">
      <c r="B95" s="7">
        <v>59</v>
      </c>
      <c r="C95" s="7">
        <v>93</v>
      </c>
      <c r="D95" s="7" t="s">
        <v>214</v>
      </c>
      <c r="E95" s="7" t="s">
        <v>213</v>
      </c>
      <c r="F95" s="7" t="s">
        <v>297</v>
      </c>
      <c r="G95" s="7" t="s">
        <v>215</v>
      </c>
      <c r="H95" s="7">
        <v>162</v>
      </c>
      <c r="I95" s="7" t="s">
        <v>12</v>
      </c>
      <c r="J95" s="7">
        <v>610</v>
      </c>
      <c r="K95" s="7">
        <v>1220</v>
      </c>
      <c r="L95" s="7" t="s">
        <v>248</v>
      </c>
      <c r="M95" s="7">
        <v>42</v>
      </c>
      <c r="N95" s="7">
        <v>5</v>
      </c>
      <c r="O95" s="10">
        <f>(Таблица1[[#This Row],[total]]/Таблица1[[#This Row],[dropamount]])*Таблица1[[#This Row],[farmtime]]</f>
        <v>148.80952380952382</v>
      </c>
      <c r="P95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73.80952380952381</v>
      </c>
      <c r="Q95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21.428571428571427</v>
      </c>
      <c r="R95" s="12">
        <f>Таблица1[[#This Row],[cp]]/10/Таблица1[[#This Row],[amountlvl0]]</f>
        <v>4.0666666666666664</v>
      </c>
      <c r="S95" s="12">
        <f>Таблица1[[#This Row],[cp]]/10/Таблица1[[#This Row],[amountlvl1]]</f>
        <v>4.0666666666666664</v>
      </c>
      <c r="T95" s="12">
        <f>Таблица1[[#This Row],[cp]]/10/Таблица1[[#This Row],[amountlvl2]]</f>
        <v>2.0333333333333332</v>
      </c>
      <c r="U95" s="12">
        <f>Таблица1[[#This Row],[cp]]/10/Таблица1[[#This Row],[amountlvl3]]</f>
        <v>2.0333333333333332</v>
      </c>
      <c r="V95" s="12">
        <f>Таблица1[[#This Row],[cp]]/10/Таблица1[[#This Row],[amountlvl4]]</f>
        <v>0.97599999999999998</v>
      </c>
      <c r="W95" s="12">
        <f>Таблица1[[#This Row],[cp]]/10/Таблица1[[#This Row],[amountlvl5]]</f>
        <v>0.97599999999999998</v>
      </c>
      <c r="X95" s="12">
        <f>Таблица1[[#This Row],[cp]]/10/Таблица1[[#This Row],[amountlvl6]]</f>
        <v>0.64210526315789473</v>
      </c>
      <c r="Y95" s="12">
        <f>Таблица1[[#This Row],[cp]]/10/Таблица1[[#This Row],[amountlvl7]]</f>
        <v>0.64210526315789473</v>
      </c>
      <c r="Z95" s="12">
        <f>Таблица1[[#This Row],[cp]]/10/Таблица1[[#This Row],[amountlvl8]]</f>
        <v>0.55454545454545456</v>
      </c>
      <c r="AA95" s="13">
        <f>Таблица1[[#This Row],[cp]]/10/Таблица1[[#This Row],[amountlvl9]]</f>
        <v>0.55454545454545456</v>
      </c>
      <c r="AB95" s="7">
        <v>30</v>
      </c>
      <c r="AC95" s="7">
        <v>30</v>
      </c>
      <c r="AD95" s="7">
        <v>60</v>
      </c>
      <c r="AE95" s="7">
        <v>60</v>
      </c>
      <c r="AF95" s="7">
        <v>125</v>
      </c>
      <c r="AG95" s="7">
        <v>125</v>
      </c>
      <c r="AH95" s="7">
        <v>190</v>
      </c>
      <c r="AI95" s="7">
        <v>190</v>
      </c>
      <c r="AJ95" s="7">
        <v>220</v>
      </c>
      <c r="AK95" s="7">
        <v>220</v>
      </c>
      <c r="AL95" s="7">
        <v>1250</v>
      </c>
    </row>
    <row r="96" spans="2:38" ht="27" thickBot="1" x14ac:dyDescent="0.3">
      <c r="B96" s="7">
        <v>63</v>
      </c>
      <c r="C96" s="7">
        <v>94</v>
      </c>
      <c r="D96" s="7" t="s">
        <v>216</v>
      </c>
      <c r="E96" s="7" t="s">
        <v>213</v>
      </c>
      <c r="F96" s="7" t="s">
        <v>297</v>
      </c>
      <c r="G96" s="7" t="s">
        <v>217</v>
      </c>
      <c r="H96" s="7">
        <v>168</v>
      </c>
      <c r="I96" s="7" t="s">
        <v>16</v>
      </c>
      <c r="J96" s="7">
        <v>660</v>
      </c>
      <c r="K96" s="7">
        <v>1320</v>
      </c>
      <c r="L96" s="7" t="s">
        <v>247</v>
      </c>
      <c r="M96" s="7">
        <v>32</v>
      </c>
      <c r="N96" s="7">
        <v>5</v>
      </c>
      <c r="O96" s="10">
        <f>(Таблица1[[#This Row],[total]]/Таблица1[[#This Row],[dropamount]])*Таблица1[[#This Row],[farmtime]]</f>
        <v>273.4375</v>
      </c>
      <c r="P96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135.15625</v>
      </c>
      <c r="Q96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39.0625</v>
      </c>
      <c r="R96" s="12">
        <f>Таблица1[[#This Row],[cp]]/10/Таблица1[[#This Row],[amountlvl0]]</f>
        <v>3.3</v>
      </c>
      <c r="S96" s="12">
        <f>Таблица1[[#This Row],[cp]]/10/Таблица1[[#This Row],[amountlvl1]]</f>
        <v>3.3</v>
      </c>
      <c r="T96" s="12">
        <f>Таблица1[[#This Row],[cp]]/10/Таблица1[[#This Row],[amountlvl2]]</f>
        <v>1.5529411764705883</v>
      </c>
      <c r="U96" s="12">
        <f>Таблица1[[#This Row],[cp]]/10/Таблица1[[#This Row],[amountlvl3]]</f>
        <v>1.5529411764705883</v>
      </c>
      <c r="V96" s="12">
        <f>Таблица1[[#This Row],[cp]]/10/Таблица1[[#This Row],[amountlvl4]]</f>
        <v>0.75428571428571434</v>
      </c>
      <c r="W96" s="12">
        <f>Таблица1[[#This Row],[cp]]/10/Таблица1[[#This Row],[amountlvl5]]</f>
        <v>0.75428571428571434</v>
      </c>
      <c r="X96" s="12">
        <f>Таблица1[[#This Row],[cp]]/10/Таблица1[[#This Row],[amountlvl6]]</f>
        <v>0.49811320754716981</v>
      </c>
      <c r="Y96" s="12">
        <f>Таблица1[[#This Row],[cp]]/10/Таблица1[[#This Row],[amountlvl7]]</f>
        <v>0.49811320754716981</v>
      </c>
      <c r="Z96" s="12">
        <f>Таблица1[[#This Row],[cp]]/10/Таблица1[[#This Row],[amountlvl8]]</f>
        <v>0.4258064516129032</v>
      </c>
      <c r="AA96" s="13">
        <f>Таблица1[[#This Row],[cp]]/10/Таблица1[[#This Row],[amountlvl9]]</f>
        <v>0.4258064516129032</v>
      </c>
      <c r="AB96" s="7">
        <v>40</v>
      </c>
      <c r="AC96" s="7">
        <v>40</v>
      </c>
      <c r="AD96" s="7">
        <v>85</v>
      </c>
      <c r="AE96" s="7">
        <v>85</v>
      </c>
      <c r="AF96" s="7">
        <v>175</v>
      </c>
      <c r="AG96" s="7">
        <v>175</v>
      </c>
      <c r="AH96" s="7">
        <v>265</v>
      </c>
      <c r="AI96" s="7">
        <v>265</v>
      </c>
      <c r="AJ96" s="7">
        <v>310</v>
      </c>
      <c r="AK96" s="7">
        <v>310</v>
      </c>
      <c r="AL96" s="7">
        <v>1750</v>
      </c>
    </row>
    <row r="97" spans="2:38" ht="15.75" thickBot="1" x14ac:dyDescent="0.3">
      <c r="B97" s="7">
        <v>60</v>
      </c>
      <c r="C97" s="7">
        <v>95</v>
      </c>
      <c r="D97" s="7" t="s">
        <v>218</v>
      </c>
      <c r="E97" s="7" t="s">
        <v>213</v>
      </c>
      <c r="F97" s="7" t="s">
        <v>297</v>
      </c>
      <c r="G97" s="7" t="s">
        <v>219</v>
      </c>
      <c r="H97" s="7">
        <v>162</v>
      </c>
      <c r="I97" s="7" t="s">
        <v>26</v>
      </c>
      <c r="J97" s="7">
        <v>450</v>
      </c>
      <c r="K97" s="7">
        <v>450</v>
      </c>
      <c r="L97" s="7" t="s">
        <v>248</v>
      </c>
      <c r="M97" s="7">
        <v>42</v>
      </c>
      <c r="N97" s="7">
        <v>5</v>
      </c>
      <c r="O97" s="10">
        <f>(Таблица1[[#This Row],[total]]/Таблица1[[#This Row],[dropamount]])*Таблица1[[#This Row],[farmtime]]</f>
        <v>208.33333333333331</v>
      </c>
      <c r="P97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102.97619047619048</v>
      </c>
      <c r="Q97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29.761904761904763</v>
      </c>
      <c r="R97" s="12">
        <f>Таблица1[[#This Row],[cp]]/10/Таблица1[[#This Row],[amountlvl0]]</f>
        <v>1.125</v>
      </c>
      <c r="S97" s="12">
        <f>Таблица1[[#This Row],[cp]]/10/Таблица1[[#This Row],[amountlvl1]]</f>
        <v>1.125</v>
      </c>
      <c r="T97" s="12">
        <f>Таблица1[[#This Row],[cp]]/10/Таблица1[[#This Row],[amountlvl2]]</f>
        <v>0.52941176470588236</v>
      </c>
      <c r="U97" s="12">
        <f>Таблица1[[#This Row],[cp]]/10/Таблица1[[#This Row],[amountlvl3]]</f>
        <v>0.52941176470588236</v>
      </c>
      <c r="V97" s="12">
        <f>Таблица1[[#This Row],[cp]]/10/Таблица1[[#This Row],[amountlvl4]]</f>
        <v>0.25714285714285712</v>
      </c>
      <c r="W97" s="12">
        <f>Таблица1[[#This Row],[cp]]/10/Таблица1[[#This Row],[amountlvl5]]</f>
        <v>0.25714285714285712</v>
      </c>
      <c r="X97" s="12">
        <f>Таблица1[[#This Row],[cp]]/10/Таблица1[[#This Row],[amountlvl6]]</f>
        <v>0.16981132075471697</v>
      </c>
      <c r="Y97" s="12">
        <f>Таблица1[[#This Row],[cp]]/10/Таблица1[[#This Row],[amountlvl7]]</f>
        <v>0.16981132075471697</v>
      </c>
      <c r="Z97" s="12">
        <f>Таблица1[[#This Row],[cp]]/10/Таблица1[[#This Row],[amountlvl8]]</f>
        <v>0.14516129032258066</v>
      </c>
      <c r="AA97" s="13">
        <f>Таблица1[[#This Row],[cp]]/10/Таблица1[[#This Row],[amountlvl9]]</f>
        <v>0.14516129032258066</v>
      </c>
      <c r="AB97" s="7">
        <v>40</v>
      </c>
      <c r="AC97" s="7">
        <v>40</v>
      </c>
      <c r="AD97" s="7">
        <v>85</v>
      </c>
      <c r="AE97" s="7">
        <v>85</v>
      </c>
      <c r="AF97" s="7">
        <v>175</v>
      </c>
      <c r="AG97" s="7">
        <v>175</v>
      </c>
      <c r="AH97" s="7">
        <v>265</v>
      </c>
      <c r="AI97" s="7">
        <v>265</v>
      </c>
      <c r="AJ97" s="7">
        <v>310</v>
      </c>
      <c r="AK97" s="7">
        <v>310</v>
      </c>
      <c r="AL97" s="7">
        <v>1750</v>
      </c>
    </row>
    <row r="98" spans="2:38" ht="27" thickBot="1" x14ac:dyDescent="0.3">
      <c r="B98" s="7">
        <v>58</v>
      </c>
      <c r="C98" s="7">
        <v>96</v>
      </c>
      <c r="D98" s="7" t="s">
        <v>220</v>
      </c>
      <c r="E98" s="7" t="s">
        <v>213</v>
      </c>
      <c r="F98" s="7" t="s">
        <v>297</v>
      </c>
      <c r="G98" s="7" t="s">
        <v>221</v>
      </c>
      <c r="H98" s="7">
        <v>162</v>
      </c>
      <c r="I98" s="7" t="s">
        <v>2</v>
      </c>
      <c r="J98" s="7">
        <v>740</v>
      </c>
      <c r="K98" s="7">
        <v>3700</v>
      </c>
      <c r="L98" s="7" t="s">
        <v>247</v>
      </c>
      <c r="M98" s="7">
        <v>32</v>
      </c>
      <c r="N98" s="7">
        <v>5</v>
      </c>
      <c r="O98" s="10">
        <f>(Таблица1[[#This Row],[total]]/Таблица1[[#This Row],[dropamount]])*Таблица1[[#This Row],[farmtime]]</f>
        <v>195.3125</v>
      </c>
      <c r="P98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96.875</v>
      </c>
      <c r="Q98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28.125</v>
      </c>
      <c r="R98" s="12">
        <f>Таблица1[[#This Row],[cp]]/10/Таблица1[[#This Row],[amountlvl0]]</f>
        <v>12.333333333333334</v>
      </c>
      <c r="S98" s="12">
        <f>Таблица1[[#This Row],[cp]]/10/Таблица1[[#This Row],[amountlvl1]]</f>
        <v>12.333333333333334</v>
      </c>
      <c r="T98" s="12">
        <f>Таблица1[[#This Row],[cp]]/10/Таблица1[[#This Row],[amountlvl2]]</f>
        <v>6.166666666666667</v>
      </c>
      <c r="U98" s="12">
        <f>Таблица1[[#This Row],[cp]]/10/Таблица1[[#This Row],[amountlvl3]]</f>
        <v>6.166666666666667</v>
      </c>
      <c r="V98" s="12">
        <f>Таблица1[[#This Row],[cp]]/10/Таблица1[[#This Row],[amountlvl4]]</f>
        <v>2.96</v>
      </c>
      <c r="W98" s="12">
        <f>Таблица1[[#This Row],[cp]]/10/Таблица1[[#This Row],[amountlvl5]]</f>
        <v>2.96</v>
      </c>
      <c r="X98" s="12">
        <f>Таблица1[[#This Row],[cp]]/10/Таблица1[[#This Row],[amountlvl6]]</f>
        <v>1.9473684210526316</v>
      </c>
      <c r="Y98" s="12">
        <f>Таблица1[[#This Row],[cp]]/10/Таблица1[[#This Row],[amountlvl7]]</f>
        <v>1.9473684210526316</v>
      </c>
      <c r="Z98" s="12">
        <f>Таблица1[[#This Row],[cp]]/10/Таблица1[[#This Row],[amountlvl8]]</f>
        <v>1.6818181818181819</v>
      </c>
      <c r="AA98" s="13">
        <f>Таблица1[[#This Row],[cp]]/10/Таблица1[[#This Row],[amountlvl9]]</f>
        <v>1.6818181818181819</v>
      </c>
      <c r="AB98" s="7">
        <v>30</v>
      </c>
      <c r="AC98" s="7">
        <v>30</v>
      </c>
      <c r="AD98" s="7">
        <v>60</v>
      </c>
      <c r="AE98" s="7">
        <v>60</v>
      </c>
      <c r="AF98" s="7">
        <v>125</v>
      </c>
      <c r="AG98" s="7">
        <v>125</v>
      </c>
      <c r="AH98" s="7">
        <v>190</v>
      </c>
      <c r="AI98" s="7">
        <v>190</v>
      </c>
      <c r="AJ98" s="7">
        <v>220</v>
      </c>
      <c r="AK98" s="7">
        <v>220</v>
      </c>
      <c r="AL98" s="7">
        <v>1250</v>
      </c>
    </row>
    <row r="99" spans="2:38" ht="27" thickBot="1" x14ac:dyDescent="0.3">
      <c r="B99" s="7">
        <v>61</v>
      </c>
      <c r="C99" s="7">
        <v>97</v>
      </c>
      <c r="D99" s="7" t="s">
        <v>222</v>
      </c>
      <c r="E99" s="7" t="s">
        <v>213</v>
      </c>
      <c r="F99" s="7" t="s">
        <v>297</v>
      </c>
      <c r="G99" s="7" t="s">
        <v>223</v>
      </c>
      <c r="H99" s="7">
        <v>168</v>
      </c>
      <c r="I99" s="7" t="s">
        <v>5</v>
      </c>
      <c r="J99" s="7">
        <v>760</v>
      </c>
      <c r="K99" s="7">
        <f>3040*0.75</f>
        <v>2280</v>
      </c>
      <c r="L99" s="7" t="s">
        <v>247</v>
      </c>
      <c r="M99" s="7">
        <v>32</v>
      </c>
      <c r="N99" s="7">
        <v>5</v>
      </c>
      <c r="O99" s="10">
        <f>(Таблица1[[#This Row],[total]]/Таблица1[[#This Row],[dropamount]])*Таблица1[[#This Row],[farmtime]]</f>
        <v>195.3125</v>
      </c>
      <c r="P99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96.875</v>
      </c>
      <c r="Q99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28.125</v>
      </c>
      <c r="R99" s="12">
        <f>Таблица1[[#This Row],[cp]]/10/Таблица1[[#This Row],[amountlvl0]]</f>
        <v>7.6</v>
      </c>
      <c r="S99" s="12">
        <f>Таблица1[[#This Row],[cp]]/10/Таблица1[[#This Row],[amountlvl1]]</f>
        <v>7.6</v>
      </c>
      <c r="T99" s="12">
        <f>Таблица1[[#This Row],[cp]]/10/Таблица1[[#This Row],[amountlvl2]]</f>
        <v>3.8</v>
      </c>
      <c r="U99" s="12">
        <f>Таблица1[[#This Row],[cp]]/10/Таблица1[[#This Row],[amountlvl3]]</f>
        <v>3.8</v>
      </c>
      <c r="V99" s="12">
        <f>Таблица1[[#This Row],[cp]]/10/Таблица1[[#This Row],[amountlvl4]]</f>
        <v>1.8240000000000001</v>
      </c>
      <c r="W99" s="12">
        <f>Таблица1[[#This Row],[cp]]/10/Таблица1[[#This Row],[amountlvl5]]</f>
        <v>1.8240000000000001</v>
      </c>
      <c r="X99" s="12">
        <f>Таблица1[[#This Row],[cp]]/10/Таблица1[[#This Row],[amountlvl6]]</f>
        <v>1.2</v>
      </c>
      <c r="Y99" s="12">
        <f>Таблица1[[#This Row],[cp]]/10/Таблица1[[#This Row],[amountlvl7]]</f>
        <v>1.2</v>
      </c>
      <c r="Z99" s="12">
        <f>Таблица1[[#This Row],[cp]]/10/Таблица1[[#This Row],[amountlvl8]]</f>
        <v>1.0363636363636364</v>
      </c>
      <c r="AA99" s="13">
        <f>Таблица1[[#This Row],[cp]]/10/Таблица1[[#This Row],[amountlvl9]]</f>
        <v>1.0363636363636364</v>
      </c>
      <c r="AB99" s="7">
        <v>30</v>
      </c>
      <c r="AC99" s="7">
        <v>30</v>
      </c>
      <c r="AD99" s="7">
        <v>60</v>
      </c>
      <c r="AE99" s="7">
        <v>60</v>
      </c>
      <c r="AF99" s="7">
        <v>125</v>
      </c>
      <c r="AG99" s="7">
        <v>125</v>
      </c>
      <c r="AH99" s="7">
        <v>190</v>
      </c>
      <c r="AI99" s="7">
        <v>190</v>
      </c>
      <c r="AJ99" s="7">
        <v>220</v>
      </c>
      <c r="AK99" s="7">
        <v>220</v>
      </c>
      <c r="AL99" s="7">
        <v>1250</v>
      </c>
    </row>
    <row r="100" spans="2:38" ht="27" thickBot="1" x14ac:dyDescent="0.3">
      <c r="B100" s="7">
        <v>62</v>
      </c>
      <c r="C100" s="7">
        <v>98</v>
      </c>
      <c r="D100" s="7" t="s">
        <v>224</v>
      </c>
      <c r="E100" s="7" t="s">
        <v>213</v>
      </c>
      <c r="F100" s="7" t="s">
        <v>297</v>
      </c>
      <c r="G100" s="7" t="s">
        <v>225</v>
      </c>
      <c r="H100" s="7">
        <v>168</v>
      </c>
      <c r="I100" s="7" t="s">
        <v>10</v>
      </c>
      <c r="J100" s="7">
        <v>1050</v>
      </c>
      <c r="K100" s="7">
        <v>1050</v>
      </c>
      <c r="L100" s="7" t="s">
        <v>247</v>
      </c>
      <c r="M100" s="7">
        <v>32</v>
      </c>
      <c r="N100" s="7">
        <v>5</v>
      </c>
      <c r="O100" s="10">
        <f>(Таблица1[[#This Row],[total]]/Таблица1[[#This Row],[dropamount]])*Таблица1[[#This Row],[farmtime]]</f>
        <v>195.3125</v>
      </c>
      <c r="P100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96.875</v>
      </c>
      <c r="Q100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28.125</v>
      </c>
      <c r="R100" s="12">
        <f>Таблица1[[#This Row],[cp]]/10/Таблица1[[#This Row],[amountlvl0]]</f>
        <v>3.5</v>
      </c>
      <c r="S100" s="12">
        <f>Таблица1[[#This Row],[cp]]/10/Таблица1[[#This Row],[amountlvl1]]</f>
        <v>3.5</v>
      </c>
      <c r="T100" s="12">
        <f>Таблица1[[#This Row],[cp]]/10/Таблица1[[#This Row],[amountlvl2]]</f>
        <v>1.75</v>
      </c>
      <c r="U100" s="12">
        <f>Таблица1[[#This Row],[cp]]/10/Таблица1[[#This Row],[amountlvl3]]</f>
        <v>1.75</v>
      </c>
      <c r="V100" s="12">
        <f>Таблица1[[#This Row],[cp]]/10/Таблица1[[#This Row],[amountlvl4]]</f>
        <v>0.84</v>
      </c>
      <c r="W100" s="12">
        <f>Таблица1[[#This Row],[cp]]/10/Таблица1[[#This Row],[amountlvl5]]</f>
        <v>0.84</v>
      </c>
      <c r="X100" s="12">
        <f>Таблица1[[#This Row],[cp]]/10/Таблица1[[#This Row],[amountlvl6]]</f>
        <v>0.55263157894736847</v>
      </c>
      <c r="Y100" s="12">
        <f>Таблица1[[#This Row],[cp]]/10/Таблица1[[#This Row],[amountlvl7]]</f>
        <v>0.55263157894736847</v>
      </c>
      <c r="Z100" s="12">
        <f>Таблица1[[#This Row],[cp]]/10/Таблица1[[#This Row],[amountlvl8]]</f>
        <v>0.47727272727272729</v>
      </c>
      <c r="AA100" s="13">
        <f>Таблица1[[#This Row],[cp]]/10/Таблица1[[#This Row],[amountlvl9]]</f>
        <v>0.47727272727272729</v>
      </c>
      <c r="AB100" s="7">
        <v>30</v>
      </c>
      <c r="AC100" s="7">
        <v>30</v>
      </c>
      <c r="AD100" s="7">
        <v>60</v>
      </c>
      <c r="AE100" s="7">
        <v>60</v>
      </c>
      <c r="AF100" s="7">
        <v>125</v>
      </c>
      <c r="AG100" s="7">
        <v>125</v>
      </c>
      <c r="AH100" s="7">
        <v>190</v>
      </c>
      <c r="AI100" s="7">
        <v>190</v>
      </c>
      <c r="AJ100" s="7">
        <v>220</v>
      </c>
      <c r="AK100" s="7">
        <v>220</v>
      </c>
      <c r="AL100" s="7">
        <v>1250</v>
      </c>
    </row>
    <row r="101" spans="2:38" ht="27" thickBot="1" x14ac:dyDescent="0.3">
      <c r="B101" s="7">
        <v>64</v>
      </c>
      <c r="C101" s="7">
        <v>99</v>
      </c>
      <c r="D101" s="7" t="s">
        <v>226</v>
      </c>
      <c r="E101" s="7" t="s">
        <v>213</v>
      </c>
      <c r="F101" s="7" t="s">
        <v>297</v>
      </c>
      <c r="G101" s="7" t="s">
        <v>227</v>
      </c>
      <c r="H101" s="7">
        <v>180</v>
      </c>
      <c r="I101" s="7" t="s">
        <v>19</v>
      </c>
      <c r="J101" s="7">
        <v>750</v>
      </c>
      <c r="K101" s="7">
        <v>1125</v>
      </c>
      <c r="L101" s="7" t="s">
        <v>247</v>
      </c>
      <c r="M101" s="7">
        <v>32</v>
      </c>
      <c r="N101" s="7">
        <v>5</v>
      </c>
      <c r="O101" s="10">
        <f>(Таблица1[[#This Row],[total]]/Таблица1[[#This Row],[dropamount]])*Таблица1[[#This Row],[farmtime]]</f>
        <v>195.3125</v>
      </c>
      <c r="P101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96.875</v>
      </c>
      <c r="Q101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28.125</v>
      </c>
      <c r="R101" s="12">
        <f>Таблица1[[#This Row],[cp]]/10/Таблица1[[#This Row],[amountlvl0]]</f>
        <v>3.75</v>
      </c>
      <c r="S101" s="12">
        <f>Таблица1[[#This Row],[cp]]/10/Таблица1[[#This Row],[amountlvl1]]</f>
        <v>3.75</v>
      </c>
      <c r="T101" s="12">
        <f>Таблица1[[#This Row],[cp]]/10/Таблица1[[#This Row],[amountlvl2]]</f>
        <v>1.875</v>
      </c>
      <c r="U101" s="12">
        <f>Таблица1[[#This Row],[cp]]/10/Таблица1[[#This Row],[amountlvl3]]</f>
        <v>1.875</v>
      </c>
      <c r="V101" s="12">
        <f>Таблица1[[#This Row],[cp]]/10/Таблица1[[#This Row],[amountlvl4]]</f>
        <v>0.9</v>
      </c>
      <c r="W101" s="12">
        <f>Таблица1[[#This Row],[cp]]/10/Таблица1[[#This Row],[amountlvl5]]</f>
        <v>0.9</v>
      </c>
      <c r="X101" s="12">
        <f>Таблица1[[#This Row],[cp]]/10/Таблица1[[#This Row],[amountlvl6]]</f>
        <v>0.59210526315789469</v>
      </c>
      <c r="Y101" s="12">
        <f>Таблица1[[#This Row],[cp]]/10/Таблица1[[#This Row],[amountlvl7]]</f>
        <v>0.59210526315789469</v>
      </c>
      <c r="Z101" s="12">
        <f>Таблица1[[#This Row],[cp]]/10/Таблица1[[#This Row],[amountlvl8]]</f>
        <v>0.51136363636363635</v>
      </c>
      <c r="AA101" s="13">
        <f>Таблица1[[#This Row],[cp]]/10/Таблица1[[#This Row],[amountlvl9]]</f>
        <v>0.51136363636363635</v>
      </c>
      <c r="AB101" s="7">
        <v>30</v>
      </c>
      <c r="AC101" s="7">
        <v>30</v>
      </c>
      <c r="AD101" s="7">
        <v>60</v>
      </c>
      <c r="AE101" s="7">
        <v>60</v>
      </c>
      <c r="AF101" s="7">
        <v>125</v>
      </c>
      <c r="AG101" s="7">
        <v>125</v>
      </c>
      <c r="AH101" s="7">
        <v>190</v>
      </c>
      <c r="AI101" s="7">
        <v>190</v>
      </c>
      <c r="AJ101" s="7">
        <v>220</v>
      </c>
      <c r="AK101" s="7">
        <v>220</v>
      </c>
      <c r="AL101" s="7">
        <v>1250</v>
      </c>
    </row>
    <row r="102" spans="2:38" ht="27" thickBot="1" x14ac:dyDescent="0.3">
      <c r="B102" s="7">
        <v>65</v>
      </c>
      <c r="C102" s="7">
        <v>100</v>
      </c>
      <c r="D102" s="7" t="s">
        <v>228</v>
      </c>
      <c r="E102" s="7" t="s">
        <v>283</v>
      </c>
      <c r="F102" s="7" t="s">
        <v>297</v>
      </c>
      <c r="G102" s="7" t="s">
        <v>229</v>
      </c>
      <c r="H102" s="7">
        <v>128</v>
      </c>
      <c r="I102" s="7" t="s">
        <v>46</v>
      </c>
      <c r="J102" s="7">
        <v>1150</v>
      </c>
      <c r="K102" s="7">
        <v>1725</v>
      </c>
      <c r="L102" s="7" t="s">
        <v>246</v>
      </c>
      <c r="M102" s="7">
        <v>24</v>
      </c>
      <c r="N102" s="7">
        <v>5</v>
      </c>
      <c r="O102" s="10">
        <f>(Таблица1[[#This Row],[total]]/Таблица1[[#This Row],[dropamount]])*Таблица1[[#This Row],[farmtime]]</f>
        <v>214.58333333333331</v>
      </c>
      <c r="P102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84.375</v>
      </c>
      <c r="Q102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22.916666666666664</v>
      </c>
      <c r="R102" s="12">
        <f>Таблица1[[#This Row],[cp]]/10/Таблица1[[#This Row],[amountlvl0]]</f>
        <v>8.625</v>
      </c>
      <c r="S102" s="12">
        <f>Таблица1[[#This Row],[cp]]/10/Таблица1[[#This Row],[amountlvl1]]</f>
        <v>8.625</v>
      </c>
      <c r="T102" s="12">
        <f>Таблица1[[#This Row],[cp]]/10/Таблица1[[#This Row],[amountlvl2]]</f>
        <v>4.9285714285714288</v>
      </c>
      <c r="U102" s="12">
        <f>Таблица1[[#This Row],[cp]]/10/Таблица1[[#This Row],[amountlvl3]]</f>
        <v>4.9285714285714288</v>
      </c>
      <c r="V102" s="12">
        <f>Таблица1[[#This Row],[cp]]/10/Таблица1[[#This Row],[amountlvl4]]</f>
        <v>2.2999999999999998</v>
      </c>
      <c r="W102" s="12">
        <f>Таблица1[[#This Row],[cp]]/10/Таблица1[[#This Row],[amountlvl5]]</f>
        <v>2.2999999999999998</v>
      </c>
      <c r="X102" s="12">
        <f>Таблица1[[#This Row],[cp]]/10/Таблица1[[#This Row],[amountlvl6]]</f>
        <v>1.1896551724137931</v>
      </c>
      <c r="Y102" s="12">
        <f>Таблица1[[#This Row],[cp]]/10/Таблица1[[#This Row],[amountlvl7]]</f>
        <v>1.1896551724137931</v>
      </c>
      <c r="Z102" s="12">
        <f>Таблица1[[#This Row],[cp]]/10/Таблица1[[#This Row],[amountlvl8]]</f>
        <v>0.71875</v>
      </c>
      <c r="AA102" s="13">
        <f>Таблица1[[#This Row],[cp]]/10/Таблица1[[#This Row],[amountlvl9]]</f>
        <v>0.71875</v>
      </c>
      <c r="AB102" s="7">
        <v>20</v>
      </c>
      <c r="AC102" s="7">
        <v>20</v>
      </c>
      <c r="AD102" s="7">
        <v>35</v>
      </c>
      <c r="AE102" s="7">
        <v>35</v>
      </c>
      <c r="AF102" s="7">
        <v>75</v>
      </c>
      <c r="AG102" s="7">
        <v>75</v>
      </c>
      <c r="AH102" s="7">
        <v>145</v>
      </c>
      <c r="AI102" s="7">
        <v>145</v>
      </c>
      <c r="AJ102" s="7">
        <v>240</v>
      </c>
      <c r="AK102" s="7">
        <v>240</v>
      </c>
      <c r="AL102" s="7">
        <v>1030</v>
      </c>
    </row>
    <row r="103" spans="2:38" ht="15.75" thickBot="1" x14ac:dyDescent="0.3">
      <c r="B103" s="7">
        <v>66</v>
      </c>
      <c r="C103" s="7">
        <v>101</v>
      </c>
      <c r="D103" s="7" t="s">
        <v>230</v>
      </c>
      <c r="E103" s="7" t="s">
        <v>283</v>
      </c>
      <c r="F103" s="7" t="s">
        <v>297</v>
      </c>
      <c r="G103" s="7" t="s">
        <v>231</v>
      </c>
      <c r="H103" s="7">
        <v>136</v>
      </c>
      <c r="I103" s="7" t="s">
        <v>25</v>
      </c>
      <c r="J103" s="7">
        <v>570</v>
      </c>
      <c r="K103" s="7">
        <v>570</v>
      </c>
      <c r="L103" s="7" t="s">
        <v>246</v>
      </c>
      <c r="M103" s="7">
        <v>24</v>
      </c>
      <c r="N103" s="7">
        <v>5</v>
      </c>
      <c r="O103" s="10">
        <f>(Таблица1[[#This Row],[total]]/Таблица1[[#This Row],[dropamount]])*Таблица1[[#This Row],[farmtime]]</f>
        <v>214.58333333333331</v>
      </c>
      <c r="P103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84.375</v>
      </c>
      <c r="Q103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22.916666666666664</v>
      </c>
      <c r="R103" s="12">
        <f>Таблица1[[#This Row],[cp]]/10/Таблица1[[#This Row],[amountlvl0]]</f>
        <v>2.85</v>
      </c>
      <c r="S103" s="12">
        <f>Таблица1[[#This Row],[cp]]/10/Таблица1[[#This Row],[amountlvl1]]</f>
        <v>2.85</v>
      </c>
      <c r="T103" s="12">
        <f>Таблица1[[#This Row],[cp]]/10/Таблица1[[#This Row],[amountlvl2]]</f>
        <v>1.6285714285714286</v>
      </c>
      <c r="U103" s="12">
        <f>Таблица1[[#This Row],[cp]]/10/Таблица1[[#This Row],[amountlvl3]]</f>
        <v>1.6285714285714286</v>
      </c>
      <c r="V103" s="12">
        <f>Таблица1[[#This Row],[cp]]/10/Таблица1[[#This Row],[amountlvl4]]</f>
        <v>0.76</v>
      </c>
      <c r="W103" s="12">
        <f>Таблица1[[#This Row],[cp]]/10/Таблица1[[#This Row],[amountlvl5]]</f>
        <v>0.76</v>
      </c>
      <c r="X103" s="12">
        <f>Таблица1[[#This Row],[cp]]/10/Таблица1[[#This Row],[amountlvl6]]</f>
        <v>0.39310344827586208</v>
      </c>
      <c r="Y103" s="12">
        <f>Таблица1[[#This Row],[cp]]/10/Таблица1[[#This Row],[amountlvl7]]</f>
        <v>0.39310344827586208</v>
      </c>
      <c r="Z103" s="12">
        <f>Таблица1[[#This Row],[cp]]/10/Таблица1[[#This Row],[amountlvl8]]</f>
        <v>0.23749999999999999</v>
      </c>
      <c r="AA103" s="13">
        <f>Таблица1[[#This Row],[cp]]/10/Таблица1[[#This Row],[amountlvl9]]</f>
        <v>0.23749999999999999</v>
      </c>
      <c r="AB103" s="7">
        <v>20</v>
      </c>
      <c r="AC103" s="7">
        <v>20</v>
      </c>
      <c r="AD103" s="7">
        <v>35</v>
      </c>
      <c r="AE103" s="7">
        <v>35</v>
      </c>
      <c r="AF103" s="7">
        <v>75</v>
      </c>
      <c r="AG103" s="7">
        <v>75</v>
      </c>
      <c r="AH103" s="7">
        <v>145</v>
      </c>
      <c r="AI103" s="7">
        <v>145</v>
      </c>
      <c r="AJ103" s="7">
        <v>240</v>
      </c>
      <c r="AK103" s="7">
        <v>240</v>
      </c>
      <c r="AL103" s="7">
        <v>1030</v>
      </c>
    </row>
    <row r="104" spans="2:38" ht="27" thickBot="1" x14ac:dyDescent="0.3">
      <c r="B104" s="7">
        <v>67</v>
      </c>
      <c r="C104" s="7">
        <v>102</v>
      </c>
      <c r="D104" s="7" t="s">
        <v>232</v>
      </c>
      <c r="E104" s="7" t="s">
        <v>283</v>
      </c>
      <c r="F104" s="7" t="s">
        <v>297</v>
      </c>
      <c r="G104" s="7" t="s">
        <v>233</v>
      </c>
      <c r="H104" s="7">
        <v>146</v>
      </c>
      <c r="I104" s="7" t="s">
        <v>26</v>
      </c>
      <c r="J104" s="7">
        <v>620</v>
      </c>
      <c r="K104" s="7">
        <v>620</v>
      </c>
      <c r="L104" s="7" t="s">
        <v>246</v>
      </c>
      <c r="M104" s="7">
        <v>24</v>
      </c>
      <c r="N104" s="7">
        <v>5</v>
      </c>
      <c r="O104" s="10">
        <f>(Таблица1[[#This Row],[total]]/Таблица1[[#This Row],[dropamount]])*Таблица1[[#This Row],[farmtime]]</f>
        <v>214.58333333333331</v>
      </c>
      <c r="P104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84.375</v>
      </c>
      <c r="Q104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22.916666666666664</v>
      </c>
      <c r="R104" s="12">
        <f>Таблица1[[#This Row],[cp]]/10/Таблица1[[#This Row],[amountlvl0]]</f>
        <v>3.1</v>
      </c>
      <c r="S104" s="12">
        <f>Таблица1[[#This Row],[cp]]/10/Таблица1[[#This Row],[amountlvl1]]</f>
        <v>3.1</v>
      </c>
      <c r="T104" s="12">
        <f>Таблица1[[#This Row],[cp]]/10/Таблица1[[#This Row],[amountlvl2]]</f>
        <v>1.7714285714285714</v>
      </c>
      <c r="U104" s="12">
        <f>Таблица1[[#This Row],[cp]]/10/Таблица1[[#This Row],[amountlvl3]]</f>
        <v>1.7714285714285714</v>
      </c>
      <c r="V104" s="12">
        <f>Таблица1[[#This Row],[cp]]/10/Таблица1[[#This Row],[amountlvl4]]</f>
        <v>0.82666666666666666</v>
      </c>
      <c r="W104" s="12">
        <f>Таблица1[[#This Row],[cp]]/10/Таблица1[[#This Row],[amountlvl5]]</f>
        <v>0.82666666666666666</v>
      </c>
      <c r="X104" s="12">
        <f>Таблица1[[#This Row],[cp]]/10/Таблица1[[#This Row],[amountlvl6]]</f>
        <v>0.42758620689655175</v>
      </c>
      <c r="Y104" s="12">
        <f>Таблица1[[#This Row],[cp]]/10/Таблица1[[#This Row],[amountlvl7]]</f>
        <v>0.42758620689655175</v>
      </c>
      <c r="Z104" s="12">
        <f>Таблица1[[#This Row],[cp]]/10/Таблица1[[#This Row],[amountlvl8]]</f>
        <v>0.25833333333333336</v>
      </c>
      <c r="AA104" s="13">
        <f>Таблица1[[#This Row],[cp]]/10/Таблица1[[#This Row],[amountlvl9]]</f>
        <v>0.25833333333333336</v>
      </c>
      <c r="AB104" s="7">
        <v>20</v>
      </c>
      <c r="AC104" s="7">
        <v>20</v>
      </c>
      <c r="AD104" s="7">
        <v>35</v>
      </c>
      <c r="AE104" s="7">
        <v>35</v>
      </c>
      <c r="AF104" s="7">
        <v>75</v>
      </c>
      <c r="AG104" s="7">
        <v>75</v>
      </c>
      <c r="AH104" s="7">
        <v>145</v>
      </c>
      <c r="AI104" s="7">
        <v>145</v>
      </c>
      <c r="AJ104" s="7">
        <v>240</v>
      </c>
      <c r="AK104" s="7">
        <v>240</v>
      </c>
      <c r="AL104" s="7">
        <v>1030</v>
      </c>
    </row>
    <row r="105" spans="2:38" ht="15.75" thickBot="1" x14ac:dyDescent="0.3">
      <c r="B105" s="7">
        <v>68</v>
      </c>
      <c r="C105" s="7">
        <v>103</v>
      </c>
      <c r="D105" s="7" t="s">
        <v>234</v>
      </c>
      <c r="E105" s="7" t="s">
        <v>284</v>
      </c>
      <c r="F105" s="7" t="s">
        <v>297</v>
      </c>
      <c r="G105" s="7" t="s">
        <v>235</v>
      </c>
      <c r="H105" s="7">
        <v>150</v>
      </c>
      <c r="I105" s="7" t="s">
        <v>19</v>
      </c>
      <c r="J105" s="7">
        <v>1020</v>
      </c>
      <c r="K105" s="7">
        <v>1530</v>
      </c>
      <c r="L105" s="7" t="s">
        <v>246</v>
      </c>
      <c r="M105" s="7">
        <v>24</v>
      </c>
      <c r="N105" s="7">
        <v>5</v>
      </c>
      <c r="O105" s="10">
        <f>(Таблица1[[#This Row],[total]]/Таблица1[[#This Row],[dropamount]])*Таблица1[[#This Row],[farmtime]]</f>
        <v>277.08333333333331</v>
      </c>
      <c r="P105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137.5</v>
      </c>
      <c r="Q105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39.583333333333336</v>
      </c>
      <c r="R105" s="12">
        <f>Таблица1[[#This Row],[cp]]/10/Таблица1[[#This Row],[amountlvl0]]</f>
        <v>5.0999999999999996</v>
      </c>
      <c r="S105" s="12">
        <f>Таблица1[[#This Row],[cp]]/10/Таблица1[[#This Row],[amountlvl1]]</f>
        <v>5.0999999999999996</v>
      </c>
      <c r="T105" s="12">
        <f>Таблица1[[#This Row],[cp]]/10/Таблица1[[#This Row],[amountlvl2]]</f>
        <v>2.3538461538461539</v>
      </c>
      <c r="U105" s="12">
        <f>Таблица1[[#This Row],[cp]]/10/Таблица1[[#This Row],[amountlvl3]]</f>
        <v>2.3538461538461539</v>
      </c>
      <c r="V105" s="12">
        <f>Таблица1[[#This Row],[cp]]/10/Таблица1[[#This Row],[amountlvl4]]</f>
        <v>1.1333333333333333</v>
      </c>
      <c r="W105" s="12">
        <f>Таблица1[[#This Row],[cp]]/10/Таблица1[[#This Row],[amountlvl5]]</f>
        <v>1.1333333333333333</v>
      </c>
      <c r="X105" s="12">
        <f>Таблица1[[#This Row],[cp]]/10/Таблица1[[#This Row],[amountlvl6]]</f>
        <v>0.76500000000000001</v>
      </c>
      <c r="Y105" s="12">
        <f>Таблица1[[#This Row],[cp]]/10/Таблица1[[#This Row],[amountlvl7]]</f>
        <v>0.76500000000000001</v>
      </c>
      <c r="Z105" s="12">
        <f>Таблица1[[#This Row],[cp]]/10/Таблица1[[#This Row],[amountlvl8]]</f>
        <v>0.65106382978723409</v>
      </c>
      <c r="AA105" s="13">
        <f>Таблица1[[#This Row],[cp]]/10/Таблица1[[#This Row],[amountlvl9]]</f>
        <v>0.65106382978723409</v>
      </c>
      <c r="AB105" s="7">
        <v>30</v>
      </c>
      <c r="AC105" s="7">
        <v>30</v>
      </c>
      <c r="AD105" s="7">
        <v>65</v>
      </c>
      <c r="AE105" s="7">
        <v>65</v>
      </c>
      <c r="AF105" s="7">
        <v>135</v>
      </c>
      <c r="AG105" s="7">
        <v>135</v>
      </c>
      <c r="AH105" s="7">
        <v>200</v>
      </c>
      <c r="AI105" s="7">
        <v>200</v>
      </c>
      <c r="AJ105" s="7">
        <v>235</v>
      </c>
      <c r="AK105" s="7">
        <v>235</v>
      </c>
      <c r="AL105" s="7">
        <v>1330</v>
      </c>
    </row>
    <row r="106" spans="2:38" ht="27" thickBot="1" x14ac:dyDescent="0.3">
      <c r="B106" s="7">
        <v>69</v>
      </c>
      <c r="C106" s="7">
        <v>104</v>
      </c>
      <c r="D106" s="7" t="s">
        <v>236</v>
      </c>
      <c r="E106" s="7" t="s">
        <v>284</v>
      </c>
      <c r="F106" s="7" t="s">
        <v>297</v>
      </c>
      <c r="G106" s="7" t="s">
        <v>237</v>
      </c>
      <c r="H106" s="7">
        <v>156</v>
      </c>
      <c r="I106" s="7" t="s">
        <v>46</v>
      </c>
      <c r="J106" s="7">
        <v>1340</v>
      </c>
      <c r="K106" s="7">
        <v>2010</v>
      </c>
      <c r="L106" s="7" t="s">
        <v>246</v>
      </c>
      <c r="M106" s="7">
        <v>24</v>
      </c>
      <c r="N106" s="7">
        <v>5</v>
      </c>
      <c r="O106" s="10">
        <f>(Таблица1[[#This Row],[total]]/Таблица1[[#This Row],[dropamount]])*Таблица1[[#This Row],[farmtime]]</f>
        <v>277.08333333333331</v>
      </c>
      <c r="P106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137.5</v>
      </c>
      <c r="Q106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39.583333333333336</v>
      </c>
      <c r="R106" s="12">
        <f>Таблица1[[#This Row],[cp]]/10/Таблица1[[#This Row],[amountlvl0]]</f>
        <v>6.7</v>
      </c>
      <c r="S106" s="12">
        <f>Таблица1[[#This Row],[cp]]/10/Таблица1[[#This Row],[amountlvl1]]</f>
        <v>6.7</v>
      </c>
      <c r="T106" s="12">
        <f>Таблица1[[#This Row],[cp]]/10/Таблица1[[#This Row],[amountlvl2]]</f>
        <v>3.0923076923076924</v>
      </c>
      <c r="U106" s="12">
        <f>Таблица1[[#This Row],[cp]]/10/Таблица1[[#This Row],[amountlvl3]]</f>
        <v>3.0923076923076924</v>
      </c>
      <c r="V106" s="12">
        <f>Таблица1[[#This Row],[cp]]/10/Таблица1[[#This Row],[amountlvl4]]</f>
        <v>1.4888888888888889</v>
      </c>
      <c r="W106" s="12">
        <f>Таблица1[[#This Row],[cp]]/10/Таблица1[[#This Row],[amountlvl5]]</f>
        <v>1.4888888888888889</v>
      </c>
      <c r="X106" s="12">
        <f>Таблица1[[#This Row],[cp]]/10/Таблица1[[#This Row],[amountlvl6]]</f>
        <v>1.0049999999999999</v>
      </c>
      <c r="Y106" s="12">
        <f>Таблица1[[#This Row],[cp]]/10/Таблица1[[#This Row],[amountlvl7]]</f>
        <v>1.0049999999999999</v>
      </c>
      <c r="Z106" s="12">
        <f>Таблица1[[#This Row],[cp]]/10/Таблица1[[#This Row],[amountlvl8]]</f>
        <v>0.85531914893617023</v>
      </c>
      <c r="AA106" s="13">
        <f>Таблица1[[#This Row],[cp]]/10/Таблица1[[#This Row],[amountlvl9]]</f>
        <v>0.85531914893617023</v>
      </c>
      <c r="AB106" s="7">
        <v>30</v>
      </c>
      <c r="AC106" s="7">
        <v>30</v>
      </c>
      <c r="AD106" s="7">
        <v>65</v>
      </c>
      <c r="AE106" s="7">
        <v>65</v>
      </c>
      <c r="AF106" s="7">
        <v>135</v>
      </c>
      <c r="AG106" s="7">
        <v>135</v>
      </c>
      <c r="AH106" s="7">
        <v>200</v>
      </c>
      <c r="AI106" s="7">
        <v>200</v>
      </c>
      <c r="AJ106" s="7">
        <v>235</v>
      </c>
      <c r="AK106" s="7">
        <v>235</v>
      </c>
      <c r="AL106" s="7">
        <v>1330</v>
      </c>
    </row>
    <row r="107" spans="2:38" ht="15.75" thickBot="1" x14ac:dyDescent="0.3">
      <c r="B107" s="7">
        <v>70</v>
      </c>
      <c r="C107" s="7">
        <v>105</v>
      </c>
      <c r="D107" s="7" t="s">
        <v>238</v>
      </c>
      <c r="E107" s="7" t="s">
        <v>284</v>
      </c>
      <c r="F107" s="7" t="s">
        <v>297</v>
      </c>
      <c r="G107" s="7" t="s">
        <v>239</v>
      </c>
      <c r="H107" s="7">
        <v>162</v>
      </c>
      <c r="I107" s="7" t="s">
        <v>25</v>
      </c>
      <c r="J107" s="7">
        <v>660</v>
      </c>
      <c r="K107" s="7">
        <v>660</v>
      </c>
      <c r="L107" s="7" t="s">
        <v>246</v>
      </c>
      <c r="M107" s="7">
        <v>24</v>
      </c>
      <c r="N107" s="7">
        <v>5</v>
      </c>
      <c r="O107" s="10">
        <f>(Таблица1[[#This Row],[total]]/Таблица1[[#This Row],[dropamount]])*Таблица1[[#This Row],[farmtime]]</f>
        <v>277.08333333333331</v>
      </c>
      <c r="P107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137.5</v>
      </c>
      <c r="Q107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39.583333333333336</v>
      </c>
      <c r="R107" s="12">
        <f>Таблица1[[#This Row],[cp]]/10/Таблица1[[#This Row],[amountlvl0]]</f>
        <v>2.2000000000000002</v>
      </c>
      <c r="S107" s="12">
        <f>Таблица1[[#This Row],[cp]]/10/Таблица1[[#This Row],[amountlvl1]]</f>
        <v>2.2000000000000002</v>
      </c>
      <c r="T107" s="12">
        <f>Таблица1[[#This Row],[cp]]/10/Таблица1[[#This Row],[amountlvl2]]</f>
        <v>1.0153846153846153</v>
      </c>
      <c r="U107" s="12">
        <f>Таблица1[[#This Row],[cp]]/10/Таблица1[[#This Row],[amountlvl3]]</f>
        <v>1.0153846153846153</v>
      </c>
      <c r="V107" s="12">
        <f>Таблица1[[#This Row],[cp]]/10/Таблица1[[#This Row],[amountlvl4]]</f>
        <v>0.48888888888888887</v>
      </c>
      <c r="W107" s="12">
        <f>Таблица1[[#This Row],[cp]]/10/Таблица1[[#This Row],[amountlvl5]]</f>
        <v>0.48888888888888887</v>
      </c>
      <c r="X107" s="12">
        <f>Таблица1[[#This Row],[cp]]/10/Таблица1[[#This Row],[amountlvl6]]</f>
        <v>0.33</v>
      </c>
      <c r="Y107" s="12">
        <f>Таблица1[[#This Row],[cp]]/10/Таблица1[[#This Row],[amountlvl7]]</f>
        <v>0.33</v>
      </c>
      <c r="Z107" s="12">
        <f>Таблица1[[#This Row],[cp]]/10/Таблица1[[#This Row],[amountlvl8]]</f>
        <v>0.28085106382978725</v>
      </c>
      <c r="AA107" s="13">
        <f>Таблица1[[#This Row],[cp]]/10/Таблица1[[#This Row],[amountlvl9]]</f>
        <v>0.28085106382978725</v>
      </c>
      <c r="AB107" s="7">
        <v>30</v>
      </c>
      <c r="AC107" s="7">
        <v>30</v>
      </c>
      <c r="AD107" s="7">
        <v>65</v>
      </c>
      <c r="AE107" s="7">
        <v>65</v>
      </c>
      <c r="AF107" s="7">
        <v>135</v>
      </c>
      <c r="AG107" s="7">
        <v>135</v>
      </c>
      <c r="AH107" s="7">
        <v>200</v>
      </c>
      <c r="AI107" s="7">
        <v>200</v>
      </c>
      <c r="AJ107" s="7">
        <v>235</v>
      </c>
      <c r="AK107" s="7">
        <v>235</v>
      </c>
      <c r="AL107" s="7">
        <v>1330</v>
      </c>
    </row>
    <row r="108" spans="2:38" ht="15.75" thickBot="1" x14ac:dyDescent="0.3">
      <c r="B108" s="7">
        <v>71</v>
      </c>
      <c r="C108" s="7">
        <v>106</v>
      </c>
      <c r="D108" s="7" t="s">
        <v>240</v>
      </c>
      <c r="E108" s="7" t="s">
        <v>285</v>
      </c>
      <c r="F108" s="7" t="s">
        <v>297</v>
      </c>
      <c r="G108" s="7" t="s">
        <v>241</v>
      </c>
      <c r="H108" s="7">
        <v>168</v>
      </c>
      <c r="I108" s="7" t="s">
        <v>8</v>
      </c>
      <c r="J108" s="7">
        <v>1770</v>
      </c>
      <c r="K108" s="7">
        <v>2655</v>
      </c>
      <c r="L108" s="7" t="s">
        <v>246</v>
      </c>
      <c r="M108" s="7">
        <v>24</v>
      </c>
      <c r="N108" s="7">
        <v>5</v>
      </c>
      <c r="O108" s="10">
        <f>(Таблица1[[#This Row],[total]]/Таблица1[[#This Row],[dropamount]])*Таблица1[[#This Row],[farmtime]]</f>
        <v>337.5</v>
      </c>
      <c r="P108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167.70833333333331</v>
      </c>
      <c r="Q108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50</v>
      </c>
      <c r="R108" s="12">
        <f>Таблица1[[#This Row],[cp]]/10/Таблица1[[#This Row],[amountlvl0]]</f>
        <v>6.6375000000000002</v>
      </c>
      <c r="S108" s="12">
        <f>Таблица1[[#This Row],[cp]]/10/Таблица1[[#This Row],[amountlvl1]]</f>
        <v>6.6375000000000002</v>
      </c>
      <c r="T108" s="12">
        <f>Таблица1[[#This Row],[cp]]/10/Таблица1[[#This Row],[amountlvl2]]</f>
        <v>3.3187500000000001</v>
      </c>
      <c r="U108" s="12">
        <f>Таблица1[[#This Row],[cp]]/10/Таблица1[[#This Row],[amountlvl3]]</f>
        <v>3.3187500000000001</v>
      </c>
      <c r="V108" s="12">
        <f>Таблица1[[#This Row],[cp]]/10/Таблица1[[#This Row],[amountlvl4]]</f>
        <v>1.659375</v>
      </c>
      <c r="W108" s="12">
        <f>Таблица1[[#This Row],[cp]]/10/Таблица1[[#This Row],[amountlvl5]]</f>
        <v>1.659375</v>
      </c>
      <c r="X108" s="12">
        <f>Таблица1[[#This Row],[cp]]/10/Таблица1[[#This Row],[amountlvl6]]</f>
        <v>1.083673469387755</v>
      </c>
      <c r="Y108" s="12">
        <f>Таблица1[[#This Row],[cp]]/10/Таблица1[[#This Row],[amountlvl7]]</f>
        <v>1.083673469387755</v>
      </c>
      <c r="Z108" s="12">
        <f>Таблица1[[#This Row],[cp]]/10/Таблица1[[#This Row],[amountlvl8]]</f>
        <v>0.93157894736842106</v>
      </c>
      <c r="AA108" s="13">
        <f>Таблица1[[#This Row],[cp]]/10/Таблица1[[#This Row],[amountlvl9]]</f>
        <v>0.93157894736842106</v>
      </c>
      <c r="AB108" s="7">
        <v>40</v>
      </c>
      <c r="AC108" s="7">
        <v>40</v>
      </c>
      <c r="AD108" s="7">
        <v>80</v>
      </c>
      <c r="AE108" s="7">
        <v>80</v>
      </c>
      <c r="AF108" s="7">
        <v>160</v>
      </c>
      <c r="AG108" s="7">
        <v>160</v>
      </c>
      <c r="AH108" s="7">
        <v>245</v>
      </c>
      <c r="AI108" s="7">
        <v>245</v>
      </c>
      <c r="AJ108" s="7">
        <v>285</v>
      </c>
      <c r="AK108" s="7">
        <v>285</v>
      </c>
      <c r="AL108" s="7">
        <v>1620</v>
      </c>
    </row>
    <row r="109" spans="2:38" ht="15.75" thickBot="1" x14ac:dyDescent="0.3">
      <c r="B109" s="7">
        <v>72</v>
      </c>
      <c r="C109" s="7">
        <v>107</v>
      </c>
      <c r="D109" s="7" t="s">
        <v>242</v>
      </c>
      <c r="E109" s="7" t="s">
        <v>285</v>
      </c>
      <c r="F109" s="7" t="s">
        <v>297</v>
      </c>
      <c r="G109" s="7" t="s">
        <v>243</v>
      </c>
      <c r="H109" s="7">
        <v>174</v>
      </c>
      <c r="I109" s="7" t="s">
        <v>12</v>
      </c>
      <c r="J109" s="7">
        <v>1010</v>
      </c>
      <c r="K109" s="7">
        <v>2020</v>
      </c>
      <c r="L109" s="7" t="s">
        <v>246</v>
      </c>
      <c r="M109" s="7">
        <v>24</v>
      </c>
      <c r="N109" s="7">
        <v>5</v>
      </c>
      <c r="O109" s="10">
        <f>(Таблица1[[#This Row],[total]]/Таблица1[[#This Row],[dropamount]])*Таблица1[[#This Row],[farmtime]]</f>
        <v>337.5</v>
      </c>
      <c r="P109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167.70833333333331</v>
      </c>
      <c r="Q109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50</v>
      </c>
      <c r="R109" s="12">
        <f>Таблица1[[#This Row],[cp]]/10/Таблица1[[#This Row],[amountlvl0]]</f>
        <v>5.05</v>
      </c>
      <c r="S109" s="12">
        <f>Таблица1[[#This Row],[cp]]/10/Таблица1[[#This Row],[amountlvl1]]</f>
        <v>5.05</v>
      </c>
      <c r="T109" s="12">
        <f>Таблица1[[#This Row],[cp]]/10/Таблица1[[#This Row],[amountlvl2]]</f>
        <v>2.5249999999999999</v>
      </c>
      <c r="U109" s="12">
        <f>Таблица1[[#This Row],[cp]]/10/Таблица1[[#This Row],[amountlvl3]]</f>
        <v>2.5249999999999999</v>
      </c>
      <c r="V109" s="12">
        <f>Таблица1[[#This Row],[cp]]/10/Таблица1[[#This Row],[amountlvl4]]</f>
        <v>1.2625</v>
      </c>
      <c r="W109" s="12">
        <f>Таблица1[[#This Row],[cp]]/10/Таблица1[[#This Row],[amountlvl5]]</f>
        <v>1.2625</v>
      </c>
      <c r="X109" s="12">
        <f>Таблица1[[#This Row],[cp]]/10/Таблица1[[#This Row],[amountlvl6]]</f>
        <v>0.82448979591836735</v>
      </c>
      <c r="Y109" s="12">
        <f>Таблица1[[#This Row],[cp]]/10/Таблица1[[#This Row],[amountlvl7]]</f>
        <v>0.82448979591836735</v>
      </c>
      <c r="Z109" s="12">
        <f>Таблица1[[#This Row],[cp]]/10/Таблица1[[#This Row],[amountlvl8]]</f>
        <v>0.70877192982456139</v>
      </c>
      <c r="AA109" s="13">
        <f>Таблица1[[#This Row],[cp]]/10/Таблица1[[#This Row],[amountlvl9]]</f>
        <v>0.70877192982456139</v>
      </c>
      <c r="AB109" s="7">
        <v>40</v>
      </c>
      <c r="AC109" s="7">
        <v>40</v>
      </c>
      <c r="AD109" s="7">
        <v>80</v>
      </c>
      <c r="AE109" s="7">
        <v>80</v>
      </c>
      <c r="AF109" s="7">
        <v>160</v>
      </c>
      <c r="AG109" s="7">
        <v>160</v>
      </c>
      <c r="AH109" s="7">
        <v>245</v>
      </c>
      <c r="AI109" s="7">
        <v>245</v>
      </c>
      <c r="AJ109" s="7">
        <v>285</v>
      </c>
      <c r="AK109" s="7">
        <v>285</v>
      </c>
      <c r="AL109" s="7">
        <v>1620</v>
      </c>
    </row>
    <row r="110" spans="2:38" ht="15.75" thickBot="1" x14ac:dyDescent="0.3">
      <c r="B110" s="7">
        <v>73</v>
      </c>
      <c r="C110" s="7">
        <v>108</v>
      </c>
      <c r="D110" s="7" t="s">
        <v>244</v>
      </c>
      <c r="E110" s="7" t="s">
        <v>285</v>
      </c>
      <c r="F110" s="7" t="s">
        <v>297</v>
      </c>
      <c r="G110" s="7" t="s">
        <v>245</v>
      </c>
      <c r="H110" s="7">
        <v>182</v>
      </c>
      <c r="I110" s="7" t="s">
        <v>16</v>
      </c>
      <c r="J110" s="7">
        <v>1080</v>
      </c>
      <c r="K110" s="7">
        <v>2160</v>
      </c>
      <c r="L110" s="7" t="s">
        <v>246</v>
      </c>
      <c r="M110" s="7">
        <v>24</v>
      </c>
      <c r="N110" s="7">
        <v>5</v>
      </c>
      <c r="O110" s="10">
        <f>(Таблица1[[#This Row],[total]]/Таблица1[[#This Row],[dropamount]])*Таблица1[[#This Row],[farmtime]]</f>
        <v>337.5</v>
      </c>
      <c r="P110" s="10">
        <f>((Таблица1[[#This Row],[amountlvl0]]+Таблица1[[#This Row],[amountlvl1]]+Таблица1[[#This Row],[amountlvl2]]+Таблица1[[#This Row],[amountlvl3]]+Таблица1[[#This Row],[amountlvl4]]+Таблица1[[#This Row],[amountlvl5]]+Таблица1[[#This Row],[amountlvl6]])/Таблица1[[#This Row],[dropamount]])*Таблица1[[#This Row],[farmtime]]</f>
        <v>167.70833333333331</v>
      </c>
      <c r="Q110" s="10">
        <f>((Таблица1[[#This Row],[amountlvl0]]+Таблица1[[#This Row],[amountlvl1]]+Таблица1[[#This Row],[amountlvl2]]+Таблица1[[#This Row],[amountlvl3]])/Таблица1[[#This Row],[dropamount]])*Таблица1[[#This Row],[farmtime]]</f>
        <v>50</v>
      </c>
      <c r="R110" s="12">
        <f>Таблица1[[#This Row],[cp]]/10/Таблица1[[#This Row],[amountlvl0]]</f>
        <v>5.4</v>
      </c>
      <c r="S110" s="12">
        <f>Таблица1[[#This Row],[cp]]/10/Таблица1[[#This Row],[amountlvl1]]</f>
        <v>5.4</v>
      </c>
      <c r="T110" s="12">
        <f>Таблица1[[#This Row],[cp]]/10/Таблица1[[#This Row],[amountlvl2]]</f>
        <v>2.7</v>
      </c>
      <c r="U110" s="12">
        <f>Таблица1[[#This Row],[cp]]/10/Таблица1[[#This Row],[amountlvl3]]</f>
        <v>2.7</v>
      </c>
      <c r="V110" s="12">
        <f>Таблица1[[#This Row],[cp]]/10/Таблица1[[#This Row],[amountlvl4]]</f>
        <v>1.35</v>
      </c>
      <c r="W110" s="12">
        <f>Таблица1[[#This Row],[cp]]/10/Таблица1[[#This Row],[amountlvl5]]</f>
        <v>1.35</v>
      </c>
      <c r="X110" s="12">
        <f>Таблица1[[#This Row],[cp]]/10/Таблица1[[#This Row],[amountlvl6]]</f>
        <v>0.88163265306122451</v>
      </c>
      <c r="Y110" s="12">
        <f>Таблица1[[#This Row],[cp]]/10/Таблица1[[#This Row],[amountlvl7]]</f>
        <v>0.88163265306122451</v>
      </c>
      <c r="Z110" s="12">
        <f>Таблица1[[#This Row],[cp]]/10/Таблица1[[#This Row],[amountlvl8]]</f>
        <v>0.75789473684210529</v>
      </c>
      <c r="AA110" s="13">
        <f>Таблица1[[#This Row],[cp]]/10/Таблица1[[#This Row],[amountlvl9]]</f>
        <v>0.75789473684210529</v>
      </c>
      <c r="AB110" s="7">
        <v>40</v>
      </c>
      <c r="AC110" s="7">
        <v>40</v>
      </c>
      <c r="AD110" s="7">
        <v>80</v>
      </c>
      <c r="AE110" s="7">
        <v>80</v>
      </c>
      <c r="AF110" s="7">
        <v>160</v>
      </c>
      <c r="AG110" s="7">
        <v>160</v>
      </c>
      <c r="AH110" s="7">
        <v>245</v>
      </c>
      <c r="AI110" s="7">
        <v>245</v>
      </c>
      <c r="AJ110" s="7">
        <v>285</v>
      </c>
      <c r="AK110" s="7">
        <v>285</v>
      </c>
      <c r="AL110" s="7">
        <v>1620</v>
      </c>
    </row>
  </sheetData>
  <conditionalFormatting sqref="R2:AA1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Q1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8" scale="5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L2R codex eff table</dc:title>
  <dc:creator>Dimkk</dc:creator>
  <cp:lastModifiedBy>Dima Volkovsky</cp:lastModifiedBy>
  <cp:lastPrinted>2018-01-28T15:56:02Z</cp:lastPrinted>
  <dcterms:created xsi:type="dcterms:W3CDTF">2018-01-28T15:46:11Z</dcterms:created>
  <dcterms:modified xsi:type="dcterms:W3CDTF">2018-02-08T21:57:29Z</dcterms:modified>
</cp:coreProperties>
</file>