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има\Desktop\мат стат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H21" i="1" l="1"/>
  <c r="F21" i="1"/>
  <c r="B23" i="1"/>
  <c r="B21" i="1"/>
  <c r="C5" i="1"/>
  <c r="D5" i="1"/>
  <c r="E5" i="1"/>
  <c r="F5" i="1"/>
  <c r="G5" i="1"/>
  <c r="H5" i="1"/>
  <c r="I5" i="1"/>
  <c r="B5" i="1"/>
  <c r="B13" i="1"/>
  <c r="B16" i="1" s="1"/>
  <c r="E16" i="1"/>
  <c r="B19" i="1"/>
  <c r="C16" i="1"/>
  <c r="G16" i="1"/>
  <c r="H16" i="1"/>
  <c r="B12" i="1"/>
  <c r="B11" i="1"/>
  <c r="B10" i="1"/>
  <c r="C4" i="1"/>
  <c r="D4" i="1"/>
  <c r="E4" i="1"/>
  <c r="F4" i="1"/>
  <c r="G4" i="1"/>
  <c r="H4" i="1"/>
  <c r="I4" i="1"/>
  <c r="B4" i="1"/>
  <c r="F16" i="1" l="1"/>
  <c r="I16" i="1"/>
  <c r="D16" i="1"/>
  <c r="B18" i="1" s="1"/>
  <c r="B9" i="1" l="1"/>
  <c r="B8" i="1"/>
</calcChain>
</file>

<file path=xl/sharedStrings.xml><?xml version="1.0" encoding="utf-8"?>
<sst xmlns="http://schemas.openxmlformats.org/spreadsheetml/2006/main" count="21" uniqueCount="21">
  <si>
    <t>xi</t>
  </si>
  <si>
    <t>yi</t>
  </si>
  <si>
    <t>X ср</t>
  </si>
  <si>
    <t>Y ср</t>
  </si>
  <si>
    <t>Qx</t>
  </si>
  <si>
    <t>Qxy</t>
  </si>
  <si>
    <t>x^2</t>
  </si>
  <si>
    <t>Сумма1</t>
  </si>
  <si>
    <t>Сумма2</t>
  </si>
  <si>
    <t>Прогноз</t>
  </si>
  <si>
    <t>y^2</t>
  </si>
  <si>
    <t>Qy</t>
  </si>
  <si>
    <t>Qr</t>
  </si>
  <si>
    <t>Qe</t>
  </si>
  <si>
    <t>Zв</t>
  </si>
  <si>
    <t>Zкр</t>
  </si>
  <si>
    <t>~yi=8,552-1,07xi</t>
  </si>
  <si>
    <t>~yi</t>
  </si>
  <si>
    <t>~B1</t>
  </si>
  <si>
    <t>~B0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</si>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</sst>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690454047574757E-2"/>
                  <c:y val="-0.4179266682573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Лист1!$B$1:$I$1</c:f>
              <c:numCache>
                <c:formatCode>General</c:formatCode>
                <c:ptCount val="8"/>
                <c:pt idx="0">
                  <c:v>4.0999999999999996</c:v>
                </c:pt>
                <c:pt idx="1">
                  <c:v>4.3</c:v>
                </c:pt>
                <c:pt idx="2">
                  <c:v>4.5</c:v>
                </c:pt>
                <c:pt idx="3">
                  <c:v>4.7</c:v>
                </c:pt>
                <c:pt idx="4">
                  <c:v>4.9000000000000004</c:v>
                </c:pt>
                <c:pt idx="5">
                  <c:v>5.0999999999999996</c:v>
                </c:pt>
                <c:pt idx="6">
                  <c:v>5.3</c:v>
                </c:pt>
                <c:pt idx="7">
                  <c:v>5.5</c:v>
                </c:pt>
              </c:numCache>
            </c:numRef>
          </c:xVal>
          <c:yVal>
            <c:numRef>
              <c:f>Лист1!$B$2:$I$2</c:f>
              <c:numCache>
                <c:formatCode>General</c:formatCode>
                <c:ptCount val="8"/>
                <c:pt idx="0">
                  <c:v>7.47</c:v>
                </c:pt>
                <c:pt idx="1">
                  <c:v>7.22</c:v>
                </c:pt>
                <c:pt idx="2">
                  <c:v>7.04</c:v>
                </c:pt>
                <c:pt idx="3">
                  <c:v>6.89</c:v>
                </c:pt>
                <c:pt idx="4">
                  <c:v>6.85</c:v>
                </c:pt>
                <c:pt idx="5">
                  <c:v>6.47</c:v>
                </c:pt>
                <c:pt idx="6">
                  <c:v>6.15</c:v>
                </c:pt>
                <c:pt idx="7">
                  <c:v>5.91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13792"/>
        <c:axId val="488316144"/>
      </c:scatterChart>
      <c:valAx>
        <c:axId val="488313792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316144"/>
        <c:crosses val="autoZero"/>
        <c:crossBetween val="midCat"/>
      </c:valAx>
      <c:valAx>
        <c:axId val="488316144"/>
        <c:scaling>
          <c:orientation val="minMax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31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Экспоненциальная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44639454314786E-4"/>
                  <c:y val="-0.37303044126486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Лист1!$B$1:$I$1</c:f>
              <c:numCache>
                <c:formatCode>General</c:formatCode>
                <c:ptCount val="8"/>
                <c:pt idx="0">
                  <c:v>4.0999999999999996</c:v>
                </c:pt>
                <c:pt idx="1">
                  <c:v>4.3</c:v>
                </c:pt>
                <c:pt idx="2">
                  <c:v>4.5</c:v>
                </c:pt>
                <c:pt idx="3">
                  <c:v>4.7</c:v>
                </c:pt>
                <c:pt idx="4">
                  <c:v>4.9000000000000004</c:v>
                </c:pt>
                <c:pt idx="5">
                  <c:v>5.0999999999999996</c:v>
                </c:pt>
                <c:pt idx="6">
                  <c:v>5.3</c:v>
                </c:pt>
                <c:pt idx="7">
                  <c:v>5.5</c:v>
                </c:pt>
              </c:numCache>
            </c:numRef>
          </c:xVal>
          <c:yVal>
            <c:numRef>
              <c:f>Лист1!$B$2:$I$2</c:f>
              <c:numCache>
                <c:formatCode>General</c:formatCode>
                <c:ptCount val="8"/>
                <c:pt idx="0">
                  <c:v>7.47</c:v>
                </c:pt>
                <c:pt idx="1">
                  <c:v>7.22</c:v>
                </c:pt>
                <c:pt idx="2">
                  <c:v>7.04</c:v>
                </c:pt>
                <c:pt idx="3">
                  <c:v>6.89</c:v>
                </c:pt>
                <c:pt idx="4">
                  <c:v>6.85</c:v>
                </c:pt>
                <c:pt idx="5">
                  <c:v>6.47</c:v>
                </c:pt>
                <c:pt idx="6">
                  <c:v>6.15</c:v>
                </c:pt>
                <c:pt idx="7">
                  <c:v>5.91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24520"/>
        <c:axId val="488627264"/>
      </c:scatterChart>
      <c:valAx>
        <c:axId val="48862452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627264"/>
        <c:crosses val="autoZero"/>
        <c:crossBetween val="midCat"/>
      </c:valAx>
      <c:valAx>
        <c:axId val="488627264"/>
        <c:scaling>
          <c:orientation val="minMax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62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Степенная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3386648586734874E-2"/>
                  <c:y val="-0.36350424677996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Лист1!$B$1:$I$1</c:f>
              <c:numCache>
                <c:formatCode>General</c:formatCode>
                <c:ptCount val="8"/>
                <c:pt idx="0">
                  <c:v>4.0999999999999996</c:v>
                </c:pt>
                <c:pt idx="1">
                  <c:v>4.3</c:v>
                </c:pt>
                <c:pt idx="2">
                  <c:v>4.5</c:v>
                </c:pt>
                <c:pt idx="3">
                  <c:v>4.7</c:v>
                </c:pt>
                <c:pt idx="4">
                  <c:v>4.9000000000000004</c:v>
                </c:pt>
                <c:pt idx="5">
                  <c:v>5.0999999999999996</c:v>
                </c:pt>
                <c:pt idx="6">
                  <c:v>5.3</c:v>
                </c:pt>
                <c:pt idx="7">
                  <c:v>5.5</c:v>
                </c:pt>
              </c:numCache>
            </c:numRef>
          </c:xVal>
          <c:yVal>
            <c:numRef>
              <c:f>Лист1!$B$2:$I$2</c:f>
              <c:numCache>
                <c:formatCode>General</c:formatCode>
                <c:ptCount val="8"/>
                <c:pt idx="0">
                  <c:v>7.47</c:v>
                </c:pt>
                <c:pt idx="1">
                  <c:v>7.22</c:v>
                </c:pt>
                <c:pt idx="2">
                  <c:v>7.04</c:v>
                </c:pt>
                <c:pt idx="3">
                  <c:v>6.89</c:v>
                </c:pt>
                <c:pt idx="4">
                  <c:v>6.85</c:v>
                </c:pt>
                <c:pt idx="5">
                  <c:v>6.47</c:v>
                </c:pt>
                <c:pt idx="6">
                  <c:v>6.15</c:v>
                </c:pt>
                <c:pt idx="7">
                  <c:v>5.91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21776"/>
        <c:axId val="488624912"/>
      </c:scatterChart>
      <c:valAx>
        <c:axId val="488621776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624912"/>
        <c:crosses val="autoZero"/>
        <c:crossBetween val="midCat"/>
      </c:valAx>
      <c:valAx>
        <c:axId val="488624912"/>
        <c:scaling>
          <c:orientation val="minMax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62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Полиноминальная 2 степень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7848385390182391E-2"/>
                  <c:y val="-0.46243281808292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Лист1!$B$1:$I$1</c:f>
              <c:numCache>
                <c:formatCode>General</c:formatCode>
                <c:ptCount val="8"/>
                <c:pt idx="0">
                  <c:v>4.0999999999999996</c:v>
                </c:pt>
                <c:pt idx="1">
                  <c:v>4.3</c:v>
                </c:pt>
                <c:pt idx="2">
                  <c:v>4.5</c:v>
                </c:pt>
                <c:pt idx="3">
                  <c:v>4.7</c:v>
                </c:pt>
                <c:pt idx="4">
                  <c:v>4.9000000000000004</c:v>
                </c:pt>
                <c:pt idx="5">
                  <c:v>5.0999999999999996</c:v>
                </c:pt>
                <c:pt idx="6">
                  <c:v>5.3</c:v>
                </c:pt>
                <c:pt idx="7">
                  <c:v>5.5</c:v>
                </c:pt>
              </c:numCache>
            </c:numRef>
          </c:xVal>
          <c:yVal>
            <c:numRef>
              <c:f>Лист1!$B$2:$I$2</c:f>
              <c:numCache>
                <c:formatCode>General</c:formatCode>
                <c:ptCount val="8"/>
                <c:pt idx="0">
                  <c:v>7.47</c:v>
                </c:pt>
                <c:pt idx="1">
                  <c:v>7.22</c:v>
                </c:pt>
                <c:pt idx="2">
                  <c:v>7.04</c:v>
                </c:pt>
                <c:pt idx="3">
                  <c:v>6.89</c:v>
                </c:pt>
                <c:pt idx="4">
                  <c:v>6.85</c:v>
                </c:pt>
                <c:pt idx="5">
                  <c:v>6.47</c:v>
                </c:pt>
                <c:pt idx="6">
                  <c:v>6.15</c:v>
                </c:pt>
                <c:pt idx="7">
                  <c:v>5.91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21384"/>
        <c:axId val="488626088"/>
      </c:scatterChart>
      <c:valAx>
        <c:axId val="48862138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626088"/>
        <c:crosses val="autoZero"/>
        <c:crossBetween val="midCat"/>
      </c:valAx>
      <c:valAx>
        <c:axId val="488626088"/>
        <c:scaling>
          <c:orientation val="minMax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62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Логарифмическая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5695743511513119E-2"/>
                  <c:y val="-0.36733266202707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Лист1!$B$1:$I$1</c:f>
              <c:numCache>
                <c:formatCode>General</c:formatCode>
                <c:ptCount val="8"/>
                <c:pt idx="0">
                  <c:v>4.0999999999999996</c:v>
                </c:pt>
                <c:pt idx="1">
                  <c:v>4.3</c:v>
                </c:pt>
                <c:pt idx="2">
                  <c:v>4.5</c:v>
                </c:pt>
                <c:pt idx="3">
                  <c:v>4.7</c:v>
                </c:pt>
                <c:pt idx="4">
                  <c:v>4.9000000000000004</c:v>
                </c:pt>
                <c:pt idx="5">
                  <c:v>5.0999999999999996</c:v>
                </c:pt>
                <c:pt idx="6">
                  <c:v>5.3</c:v>
                </c:pt>
                <c:pt idx="7">
                  <c:v>5.5</c:v>
                </c:pt>
              </c:numCache>
            </c:numRef>
          </c:xVal>
          <c:yVal>
            <c:numRef>
              <c:f>Лист1!$B$2:$I$2</c:f>
              <c:numCache>
                <c:formatCode>General</c:formatCode>
                <c:ptCount val="8"/>
                <c:pt idx="0">
                  <c:v>7.47</c:v>
                </c:pt>
                <c:pt idx="1">
                  <c:v>7.22</c:v>
                </c:pt>
                <c:pt idx="2">
                  <c:v>7.04</c:v>
                </c:pt>
                <c:pt idx="3">
                  <c:v>6.89</c:v>
                </c:pt>
                <c:pt idx="4">
                  <c:v>6.85</c:v>
                </c:pt>
                <c:pt idx="5">
                  <c:v>6.47</c:v>
                </c:pt>
                <c:pt idx="6">
                  <c:v>6.15</c:v>
                </c:pt>
                <c:pt idx="7">
                  <c:v>5.91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22952"/>
        <c:axId val="488626480"/>
      </c:scatterChart>
      <c:valAx>
        <c:axId val="488622952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626480"/>
        <c:crosses val="autoZero"/>
        <c:crossBetween val="midCat"/>
      </c:valAx>
      <c:valAx>
        <c:axId val="488626480"/>
        <c:scaling>
          <c:orientation val="minMax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62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Полиноминальная 3 степень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0644559840978778E-2"/>
                  <c:y val="-0.45588072367423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Лист1!$B$1:$I$1</c:f>
              <c:numCache>
                <c:formatCode>General</c:formatCode>
                <c:ptCount val="8"/>
                <c:pt idx="0">
                  <c:v>4.0999999999999996</c:v>
                </c:pt>
                <c:pt idx="1">
                  <c:v>4.3</c:v>
                </c:pt>
                <c:pt idx="2">
                  <c:v>4.5</c:v>
                </c:pt>
                <c:pt idx="3">
                  <c:v>4.7</c:v>
                </c:pt>
                <c:pt idx="4">
                  <c:v>4.9000000000000004</c:v>
                </c:pt>
                <c:pt idx="5">
                  <c:v>5.0999999999999996</c:v>
                </c:pt>
                <c:pt idx="6">
                  <c:v>5.3</c:v>
                </c:pt>
                <c:pt idx="7">
                  <c:v>5.5</c:v>
                </c:pt>
              </c:numCache>
            </c:numRef>
          </c:xVal>
          <c:yVal>
            <c:numRef>
              <c:f>Лист1!$B$2:$I$2</c:f>
              <c:numCache>
                <c:formatCode>General</c:formatCode>
                <c:ptCount val="8"/>
                <c:pt idx="0">
                  <c:v>7.47</c:v>
                </c:pt>
                <c:pt idx="1">
                  <c:v>7.22</c:v>
                </c:pt>
                <c:pt idx="2">
                  <c:v>7.04</c:v>
                </c:pt>
                <c:pt idx="3">
                  <c:v>6.89</c:v>
                </c:pt>
                <c:pt idx="4">
                  <c:v>6.85</c:v>
                </c:pt>
                <c:pt idx="5">
                  <c:v>6.47</c:v>
                </c:pt>
                <c:pt idx="6">
                  <c:v>6.15</c:v>
                </c:pt>
                <c:pt idx="7">
                  <c:v>5.91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23344"/>
        <c:axId val="488626872"/>
      </c:scatterChart>
      <c:valAx>
        <c:axId val="48862334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626872"/>
        <c:crosses val="autoZero"/>
        <c:crossBetween val="midCat"/>
      </c:valAx>
      <c:valAx>
        <c:axId val="488626872"/>
        <c:scaling>
          <c:orientation val="minMax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6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Полиноминальная 4 степень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1.1649228777909658E-2"/>
                  <c:y val="-0.46831665443285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Лист1!$B$1:$I$1</c:f>
              <c:numCache>
                <c:formatCode>General</c:formatCode>
                <c:ptCount val="8"/>
                <c:pt idx="0">
                  <c:v>4.0999999999999996</c:v>
                </c:pt>
                <c:pt idx="1">
                  <c:v>4.3</c:v>
                </c:pt>
                <c:pt idx="2">
                  <c:v>4.5</c:v>
                </c:pt>
                <c:pt idx="3">
                  <c:v>4.7</c:v>
                </c:pt>
                <c:pt idx="4">
                  <c:v>4.9000000000000004</c:v>
                </c:pt>
                <c:pt idx="5">
                  <c:v>5.0999999999999996</c:v>
                </c:pt>
                <c:pt idx="6">
                  <c:v>5.3</c:v>
                </c:pt>
                <c:pt idx="7">
                  <c:v>5.5</c:v>
                </c:pt>
              </c:numCache>
            </c:numRef>
          </c:xVal>
          <c:yVal>
            <c:numRef>
              <c:f>Лист1!$B$2:$I$2</c:f>
              <c:numCache>
                <c:formatCode>General</c:formatCode>
                <c:ptCount val="8"/>
                <c:pt idx="0">
                  <c:v>7.47</c:v>
                </c:pt>
                <c:pt idx="1">
                  <c:v>7.22</c:v>
                </c:pt>
                <c:pt idx="2">
                  <c:v>7.04</c:v>
                </c:pt>
                <c:pt idx="3">
                  <c:v>6.89</c:v>
                </c:pt>
                <c:pt idx="4">
                  <c:v>6.85</c:v>
                </c:pt>
                <c:pt idx="5">
                  <c:v>6.47</c:v>
                </c:pt>
                <c:pt idx="6">
                  <c:v>6.15</c:v>
                </c:pt>
                <c:pt idx="7">
                  <c:v>5.91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20600"/>
        <c:axId val="488625304"/>
      </c:scatterChart>
      <c:valAx>
        <c:axId val="48862060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625304"/>
        <c:crosses val="autoZero"/>
        <c:crossBetween val="midCat"/>
      </c:valAx>
      <c:valAx>
        <c:axId val="488625304"/>
        <c:scaling>
          <c:orientation val="minMax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62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104775</xdr:rowOff>
    </xdr:from>
    <xdr:to>
      <xdr:col>18</xdr:col>
      <xdr:colOff>409575</xdr:colOff>
      <xdr:row>16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66674</xdr:colOff>
      <xdr:row>17</xdr:row>
      <xdr:rowOff>14286</xdr:rowOff>
    </xdr:from>
    <xdr:to>
      <xdr:col>18</xdr:col>
      <xdr:colOff>400049</xdr:colOff>
      <xdr:row>31</xdr:row>
      <xdr:rowOff>161924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600075</xdr:colOff>
      <xdr:row>15</xdr:row>
      <xdr:rowOff>157163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66675</xdr:colOff>
      <xdr:row>32</xdr:row>
      <xdr:rowOff>57150</xdr:rowOff>
    </xdr:from>
    <xdr:to>
      <xdr:col>27</xdr:col>
      <xdr:colOff>57150</xdr:colOff>
      <xdr:row>47</xdr:row>
      <xdr:rowOff>33338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26</xdr:col>
      <xdr:colOff>600075</xdr:colOff>
      <xdr:row>31</xdr:row>
      <xdr:rowOff>147638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333375</xdr:colOff>
      <xdr:row>47</xdr:row>
      <xdr:rowOff>166688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50</xdr:row>
      <xdr:rowOff>0</xdr:rowOff>
    </xdr:from>
    <xdr:to>
      <xdr:col>18</xdr:col>
      <xdr:colOff>333375</xdr:colOff>
      <xdr:row>64</xdr:row>
      <xdr:rowOff>176213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topLeftCell="A11" workbookViewId="0">
      <selection activeCell="H21" sqref="H21"/>
    </sheetView>
  </sheetViews>
  <sheetFormatPr defaultRowHeight="15" x14ac:dyDescent="0.25"/>
  <cols>
    <col min="4" max="4" width="15" customWidth="1"/>
    <col min="12" max="12" width="13.140625" customWidth="1"/>
  </cols>
  <sheetData>
    <row r="1" spans="1:9" x14ac:dyDescent="0.25">
      <c r="A1" s="1" t="s">
        <v>0</v>
      </c>
      <c r="B1" s="1">
        <v>4.0999999999999996</v>
      </c>
      <c r="C1" s="1">
        <v>4.3</v>
      </c>
      <c r="D1" s="1">
        <v>4.5</v>
      </c>
      <c r="E1" s="1">
        <v>4.7</v>
      </c>
      <c r="F1" s="1">
        <v>4.9000000000000004</v>
      </c>
      <c r="G1" s="1">
        <v>5.0999999999999996</v>
      </c>
      <c r="H1" s="1">
        <v>5.3</v>
      </c>
      <c r="I1" s="1">
        <v>5.5</v>
      </c>
    </row>
    <row r="2" spans="1:9" x14ac:dyDescent="0.25">
      <c r="A2" s="1" t="s">
        <v>1</v>
      </c>
      <c r="B2" s="1">
        <v>7.47</v>
      </c>
      <c r="C2" s="1">
        <v>7.22</v>
      </c>
      <c r="D2" s="1">
        <v>7.04</v>
      </c>
      <c r="E2" s="1">
        <v>6.89</v>
      </c>
      <c r="F2" s="1">
        <v>6.85</v>
      </c>
      <c r="G2" s="1">
        <v>6.47</v>
      </c>
      <c r="H2" s="1">
        <v>6.15</v>
      </c>
      <c r="I2" s="1">
        <v>5.91</v>
      </c>
    </row>
    <row r="4" spans="1:9" x14ac:dyDescent="0.25">
      <c r="A4" s="1" t="s">
        <v>6</v>
      </c>
      <c r="B4" s="1">
        <f>B1*B1</f>
        <v>16.809999999999999</v>
      </c>
      <c r="C4" s="1">
        <f t="shared" ref="C4:I4" si="0">C1*C1</f>
        <v>18.489999999999998</v>
      </c>
      <c r="D4" s="1">
        <f t="shared" si="0"/>
        <v>20.25</v>
      </c>
      <c r="E4" s="1">
        <f t="shared" si="0"/>
        <v>22.090000000000003</v>
      </c>
      <c r="F4" s="1">
        <f t="shared" si="0"/>
        <v>24.010000000000005</v>
      </c>
      <c r="G4" s="1">
        <f t="shared" si="0"/>
        <v>26.009999999999998</v>
      </c>
      <c r="H4" s="1">
        <f t="shared" si="0"/>
        <v>28.09</v>
      </c>
      <c r="I4" s="1">
        <f t="shared" si="0"/>
        <v>30.25</v>
      </c>
    </row>
    <row r="5" spans="1:9" x14ac:dyDescent="0.25">
      <c r="A5" s="1" t="s">
        <v>10</v>
      </c>
      <c r="B5" s="1">
        <f>B2*B2</f>
        <v>55.800899999999999</v>
      </c>
      <c r="C5" s="1">
        <f t="shared" ref="C5:I5" si="1">C2*C2</f>
        <v>52.128399999999999</v>
      </c>
      <c r="D5" s="1">
        <f t="shared" si="1"/>
        <v>49.561599999999999</v>
      </c>
      <c r="E5" s="1">
        <f t="shared" si="1"/>
        <v>47.472099999999998</v>
      </c>
      <c r="F5" s="1">
        <f t="shared" si="1"/>
        <v>46.922499999999992</v>
      </c>
      <c r="G5" s="1">
        <f t="shared" si="1"/>
        <v>41.860899999999994</v>
      </c>
      <c r="H5" s="1">
        <f t="shared" si="1"/>
        <v>37.822500000000005</v>
      </c>
      <c r="I5" s="1">
        <f t="shared" si="1"/>
        <v>34.928100000000001</v>
      </c>
    </row>
    <row r="6" spans="1:9" ht="15.75" thickBot="1" x14ac:dyDescent="0.3"/>
    <row r="7" spans="1:9" x14ac:dyDescent="0.25">
      <c r="D7" s="5" t="s">
        <v>9</v>
      </c>
    </row>
    <row r="8" spans="1:9" ht="15.75" thickBot="1" x14ac:dyDescent="0.3">
      <c r="A8" s="1" t="s">
        <v>2</v>
      </c>
      <c r="B8" s="1">
        <f>AVERAGE(B1:I1)</f>
        <v>4.8</v>
      </c>
      <c r="D8" s="6" t="s">
        <v>16</v>
      </c>
    </row>
    <row r="9" spans="1:9" x14ac:dyDescent="0.25">
      <c r="A9" s="1" t="s">
        <v>3</v>
      </c>
      <c r="B9" s="1">
        <f>AVERAGE(B2:I2)</f>
        <v>6.75</v>
      </c>
    </row>
    <row r="10" spans="1:9" x14ac:dyDescent="0.25">
      <c r="A10" s="1" t="s">
        <v>4</v>
      </c>
      <c r="B10" s="1">
        <f>SUM(B4:I4)-8*B8*B8</f>
        <v>1.6800000000000068</v>
      </c>
    </row>
    <row r="11" spans="1:9" x14ac:dyDescent="0.25">
      <c r="A11" s="1" t="s">
        <v>5</v>
      </c>
      <c r="B11" s="1">
        <f>SUMPRODUCT(B1:I1,B2:I2)-8*B8*B9</f>
        <v>-1.8019999999999641</v>
      </c>
    </row>
    <row r="12" spans="1:9" x14ac:dyDescent="0.25">
      <c r="A12" s="1" t="s">
        <v>18</v>
      </c>
      <c r="B12" s="15">
        <f>B11/B10</f>
        <v>-1.0726190476190218</v>
      </c>
    </row>
    <row r="13" spans="1:9" x14ac:dyDescent="0.25">
      <c r="A13" s="1" t="s">
        <v>19</v>
      </c>
      <c r="B13" s="15">
        <f>B9-B12*B8</f>
        <v>11.898571428571305</v>
      </c>
    </row>
    <row r="16" spans="1:9" x14ac:dyDescent="0.25">
      <c r="A16" s="15" t="s">
        <v>17</v>
      </c>
      <c r="B16" s="15">
        <f>$B$13+$B$12*B1</f>
        <v>7.5008333333333157</v>
      </c>
      <c r="C16" s="15">
        <f t="shared" ref="C16:I16" si="2">$B$13+$B$12*C1</f>
        <v>7.2863095238095115</v>
      </c>
      <c r="D16" s="15">
        <f t="shared" si="2"/>
        <v>7.0717857142857072</v>
      </c>
      <c r="E16" s="15">
        <f>$B$13+$B$12*E1</f>
        <v>6.8572619047619021</v>
      </c>
      <c r="F16" s="15">
        <f t="shared" si="2"/>
        <v>6.6427380952380979</v>
      </c>
      <c r="G16" s="15">
        <f t="shared" si="2"/>
        <v>6.4282142857142945</v>
      </c>
      <c r="H16" s="15">
        <f t="shared" si="2"/>
        <v>6.2136904761904894</v>
      </c>
      <c r="I16" s="15">
        <f t="shared" si="2"/>
        <v>5.9991666666666852</v>
      </c>
    </row>
    <row r="17" spans="1:18" ht="15.75" thickBot="1" x14ac:dyDescent="0.3">
      <c r="K17" s="16"/>
    </row>
    <row r="18" spans="1:18" x14ac:dyDescent="0.25">
      <c r="A18" s="7" t="s">
        <v>7</v>
      </c>
      <c r="B18" s="8">
        <f>SUM(B16:I16)</f>
        <v>54</v>
      </c>
      <c r="K18" s="16"/>
    </row>
    <row r="19" spans="1:18" ht="15.75" thickBot="1" x14ac:dyDescent="0.3">
      <c r="A19" s="9" t="s">
        <v>8</v>
      </c>
      <c r="B19" s="10">
        <f>SUM(B2:I2)</f>
        <v>54</v>
      </c>
      <c r="K19" s="16"/>
    </row>
    <row r="20" spans="1:18" ht="15.75" thickBot="1" x14ac:dyDescent="0.3">
      <c r="K20" s="16"/>
      <c r="L20" s="4"/>
      <c r="M20" s="4"/>
    </row>
    <row r="21" spans="1:18" x14ac:dyDescent="0.25">
      <c r="A21" s="1" t="s">
        <v>11</v>
      </c>
      <c r="B21" s="15">
        <f>SUM(B5:I5)-8*B9*B9</f>
        <v>1.9969999999999573</v>
      </c>
      <c r="E21" s="7" t="s">
        <v>14</v>
      </c>
      <c r="F21" s="8">
        <f>B22/(B23/6)</f>
        <v>180.80871598784512</v>
      </c>
      <c r="G21" s="11" t="s">
        <v>20</v>
      </c>
      <c r="H21" s="8">
        <f>(SUMSQ(B16:I16)-8*B9*B9)/(SUM(B5:I5)-8*B9*B9)</f>
        <v>0.96788158428119131</v>
      </c>
      <c r="K21" s="16"/>
      <c r="L21" s="13"/>
      <c r="M21" s="13"/>
    </row>
    <row r="22" spans="1:18" ht="15.75" thickBot="1" x14ac:dyDescent="0.3">
      <c r="A22" s="1" t="s">
        <v>12</v>
      </c>
      <c r="B22" s="15">
        <f>B12*B12*B10</f>
        <v>1.9328595238094386</v>
      </c>
      <c r="E22" s="9" t="s">
        <v>15</v>
      </c>
      <c r="F22" s="10">
        <v>5.99</v>
      </c>
      <c r="G22" s="12"/>
      <c r="H22" s="10"/>
      <c r="K22" s="16"/>
      <c r="L22" s="2"/>
      <c r="M22" s="2"/>
    </row>
    <row r="23" spans="1:18" x14ac:dyDescent="0.25">
      <c r="A23" s="1" t="s">
        <v>13</v>
      </c>
      <c r="B23" s="15">
        <f>B21-B22</f>
        <v>6.4140476190518658E-2</v>
      </c>
      <c r="K23" s="16"/>
      <c r="L23" s="2"/>
      <c r="M23" s="2"/>
    </row>
    <row r="24" spans="1:18" x14ac:dyDescent="0.25">
      <c r="K24" s="16"/>
      <c r="L24" s="2"/>
      <c r="M24" s="2"/>
    </row>
    <row r="25" spans="1:18" x14ac:dyDescent="0.25">
      <c r="K25" s="16"/>
      <c r="L25" s="2"/>
      <c r="M25" s="2"/>
    </row>
    <row r="26" spans="1:18" x14ac:dyDescent="0.25">
      <c r="L26" s="2"/>
      <c r="M26" s="2"/>
      <c r="N26" s="4"/>
      <c r="O26" s="4"/>
      <c r="P26" s="4"/>
      <c r="Q26" s="4"/>
      <c r="R26" s="4"/>
    </row>
    <row r="27" spans="1:18" x14ac:dyDescent="0.25">
      <c r="L27" s="4"/>
      <c r="M27" s="4"/>
      <c r="N27" s="4"/>
      <c r="O27" s="4"/>
      <c r="P27" s="4"/>
      <c r="Q27" s="4"/>
      <c r="R27" s="4"/>
    </row>
    <row r="28" spans="1:18" x14ac:dyDescent="0.25">
      <c r="L28" s="4"/>
      <c r="M28" s="4"/>
      <c r="N28" s="4"/>
      <c r="O28" s="4"/>
      <c r="P28" s="4"/>
      <c r="Q28" s="4"/>
      <c r="R28" s="4"/>
    </row>
    <row r="29" spans="1:18" x14ac:dyDescent="0.25">
      <c r="L29" s="14"/>
      <c r="M29" s="14"/>
      <c r="N29" s="14"/>
      <c r="O29" s="14"/>
      <c r="P29" s="14"/>
      <c r="Q29" s="14"/>
      <c r="R29" s="4"/>
    </row>
    <row r="30" spans="1:18" x14ac:dyDescent="0.25">
      <c r="L30" s="2"/>
      <c r="M30" s="2"/>
      <c r="N30" s="2"/>
      <c r="O30" s="2"/>
      <c r="P30" s="2"/>
      <c r="Q30" s="2"/>
      <c r="R30" s="4"/>
    </row>
    <row r="31" spans="1:18" x14ac:dyDescent="0.25">
      <c r="L31" s="2"/>
      <c r="M31" s="2"/>
      <c r="N31" s="2"/>
      <c r="O31" s="2"/>
      <c r="P31" s="2"/>
      <c r="Q31" s="2"/>
    </row>
    <row r="32" spans="1:18" x14ac:dyDescent="0.25">
      <c r="L32" s="2"/>
      <c r="M32" s="2"/>
      <c r="N32" s="2"/>
      <c r="O32" s="2"/>
      <c r="P32" s="2"/>
      <c r="Q32" s="2"/>
    </row>
    <row r="33" spans="12:22" x14ac:dyDescent="0.25"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2:22" x14ac:dyDescent="0.25">
      <c r="L34" s="14"/>
      <c r="M34" s="14"/>
      <c r="N34" s="14"/>
      <c r="O34" s="14"/>
      <c r="P34" s="14"/>
      <c r="Q34" s="14"/>
      <c r="R34" s="14"/>
      <c r="S34" s="14"/>
      <c r="T34" s="14"/>
      <c r="U34" s="4"/>
      <c r="V34" s="4"/>
    </row>
    <row r="35" spans="12:22" x14ac:dyDescent="0.25">
      <c r="L35" s="2"/>
      <c r="M35" s="2"/>
      <c r="N35" s="2"/>
      <c r="O35" s="2"/>
      <c r="P35" s="2"/>
      <c r="Q35" s="2"/>
      <c r="R35" s="2"/>
      <c r="S35" s="2"/>
      <c r="T35" s="2"/>
      <c r="U35" s="4"/>
      <c r="V35" s="4"/>
    </row>
    <row r="36" spans="12:22" x14ac:dyDescent="0.25">
      <c r="L36" s="2"/>
      <c r="M36" s="2"/>
      <c r="N36" s="2"/>
      <c r="O36" s="2"/>
      <c r="P36" s="2"/>
      <c r="Q36" s="2"/>
      <c r="R36" s="2"/>
      <c r="S36" s="2"/>
      <c r="T36" s="2"/>
    </row>
    <row r="37" spans="12:22" x14ac:dyDescent="0.25">
      <c r="L37" s="2"/>
      <c r="M37" s="2"/>
      <c r="N37" s="2"/>
      <c r="O37" s="2"/>
      <c r="P37" s="2"/>
      <c r="Q37" s="2"/>
      <c r="R37" s="2"/>
      <c r="S37" s="2"/>
      <c r="T37" s="2"/>
    </row>
    <row r="38" spans="12:22" x14ac:dyDescent="0.25">
      <c r="L38" s="2"/>
      <c r="M38" s="2"/>
      <c r="N38" s="2"/>
      <c r="O38" s="2"/>
      <c r="P38" s="2"/>
      <c r="Q38" s="2"/>
      <c r="R38" s="2"/>
      <c r="S38" s="2"/>
      <c r="T38" s="2"/>
    </row>
    <row r="39" spans="12:22" x14ac:dyDescent="0.25">
      <c r="L39" s="2"/>
      <c r="M39" s="2"/>
      <c r="N39" s="2"/>
      <c r="O39" s="2"/>
      <c r="P39" s="2"/>
      <c r="Q39" s="2"/>
      <c r="R39" s="2"/>
      <c r="S39" s="2"/>
      <c r="T39" s="2"/>
    </row>
    <row r="40" spans="12:22" x14ac:dyDescent="0.25">
      <c r="L40" s="2"/>
      <c r="M40" s="2"/>
      <c r="N40" s="2"/>
      <c r="O40" s="2"/>
      <c r="P40" s="2"/>
      <c r="Q40" s="2"/>
      <c r="R40" s="2"/>
      <c r="S40" s="2"/>
      <c r="T40" s="2"/>
    </row>
    <row r="41" spans="12:22" x14ac:dyDescent="0.25">
      <c r="L41" s="2"/>
      <c r="M41" s="2"/>
      <c r="N41" s="2"/>
      <c r="O41" s="2"/>
      <c r="P41" s="2"/>
      <c r="Q41" s="2"/>
      <c r="R41" s="2"/>
      <c r="S41" s="2"/>
      <c r="T41" s="2"/>
    </row>
    <row r="42" spans="12:22" x14ac:dyDescent="0.25">
      <c r="L42" s="2"/>
      <c r="M42" s="2"/>
      <c r="N42" s="2"/>
      <c r="O42" s="2"/>
      <c r="P42" s="2"/>
      <c r="Q42" s="2"/>
      <c r="R42" s="2"/>
      <c r="S42" s="2"/>
      <c r="T42" s="2"/>
    </row>
    <row r="43" spans="12:22" ht="15.75" thickBot="1" x14ac:dyDescent="0.3">
      <c r="L43" s="3"/>
      <c r="M43" s="3"/>
      <c r="N43" s="3"/>
      <c r="O43" s="3"/>
      <c r="P43" s="3"/>
      <c r="Q43" s="3"/>
      <c r="R43" s="3"/>
      <c r="S43" s="3"/>
      <c r="T43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</dc:creator>
  <cp:lastModifiedBy>Дима</cp:lastModifiedBy>
  <dcterms:created xsi:type="dcterms:W3CDTF">2017-12-09T05:29:17Z</dcterms:created>
  <dcterms:modified xsi:type="dcterms:W3CDTF">2017-12-15T09:37:00Z</dcterms:modified>
</cp:coreProperties>
</file>