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celTest\"/>
    </mc:Choice>
  </mc:AlternateContent>
  <bookViews>
    <workbookView xWindow="0" yWindow="0" windowWidth="14652" windowHeight="8196" xr2:uid="{C1F4B00A-F5A3-4E99-974D-49D1FB0C865B}"/>
  </bookViews>
  <sheets>
    <sheet name="Sheet1" sheetId="1" r:id="rId1"/>
    <sheet name="Sheet2" sheetId="2" r:id="rId2"/>
    <sheet name="Sheet3" sheetId="3" r:id="rId3"/>
  </sheets>
  <definedNames>
    <definedName name="fee">Sheet1!$J$31</definedName>
    <definedName name="money">Sheet1!$J$30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B16" i="1"/>
  <c r="B12" i="1"/>
  <c r="D12" i="1"/>
  <c r="D11" i="1"/>
  <c r="B11" i="1"/>
  <c r="D30" i="1"/>
  <c r="B59" i="1"/>
  <c r="D59" i="1"/>
  <c r="D37" i="1"/>
  <c r="B30" i="1"/>
  <c r="D18" i="1"/>
  <c r="D17" i="1"/>
  <c r="B17" i="1"/>
  <c r="D16" i="1"/>
  <c r="D4" i="1"/>
  <c r="G33" i="1" l="1"/>
  <c r="N37" i="1"/>
  <c r="N38" i="1" s="1"/>
  <c r="N39" i="1" s="1"/>
  <c r="N40" i="1" s="1"/>
  <c r="N41" i="1" s="1"/>
  <c r="I26" i="1"/>
  <c r="B3" i="1"/>
  <c r="D7" i="1"/>
  <c r="B4" i="1"/>
  <c r="B7" i="1"/>
  <c r="D6" i="1"/>
  <c r="D5" i="1"/>
  <c r="D3" i="1"/>
  <c r="D8" i="1"/>
  <c r="B5" i="1"/>
  <c r="B6" i="1"/>
  <c r="B8" i="1"/>
  <c r="L4" i="1" l="1"/>
  <c r="M4" i="1" s="1"/>
  <c r="E8" i="3"/>
  <c r="B8" i="3"/>
  <c r="B46" i="1"/>
  <c r="B26" i="1"/>
  <c r="B25" i="1"/>
  <c r="B24" i="1"/>
  <c r="B43" i="1"/>
  <c r="B44" i="1"/>
  <c r="B22" i="1"/>
  <c r="B23" i="1"/>
  <c r="B42" i="1"/>
  <c r="B41" i="1"/>
  <c r="B21" i="1"/>
  <c r="B20" i="1"/>
  <c r="B19" i="1"/>
  <c r="B34" i="1"/>
  <c r="B31" i="1"/>
  <c r="B37" i="1"/>
  <c r="M37" i="1" l="1"/>
  <c r="M38" i="1" s="1"/>
  <c r="M39" i="1" s="1"/>
  <c r="M40" i="1" s="1"/>
  <c r="M41" i="1" s="1"/>
  <c r="I22" i="1"/>
  <c r="I23" i="1"/>
  <c r="I21" i="1"/>
  <c r="N30" i="1"/>
  <c r="N31" i="1" s="1"/>
  <c r="M30" i="1"/>
  <c r="M31" i="1" s="1"/>
  <c r="M32" i="1" s="1"/>
  <c r="I19" i="1"/>
  <c r="B39" i="1"/>
  <c r="D49" i="1"/>
  <c r="D50" i="1"/>
  <c r="B38" i="1"/>
  <c r="D60" i="1"/>
  <c r="D38" i="1"/>
  <c r="D61" i="1"/>
  <c r="B49" i="1"/>
  <c r="B13" i="1"/>
  <c r="D13" i="1"/>
  <c r="B61" i="1"/>
  <c r="D39" i="1"/>
  <c r="B40" i="1"/>
  <c r="B60" i="1"/>
  <c r="D40" i="1"/>
  <c r="D31" i="1"/>
  <c r="B18" i="1"/>
  <c r="B50" i="1"/>
  <c r="L6" i="1" l="1"/>
  <c r="M6" i="1" s="1"/>
  <c r="L37" i="1"/>
  <c r="L38" i="1" s="1"/>
  <c r="L39" i="1" s="1"/>
  <c r="L40" i="1" s="1"/>
  <c r="L41" i="1" s="1"/>
  <c r="N32" i="1"/>
  <c r="N33" i="1" s="1"/>
  <c r="N34" i="1" s="1"/>
  <c r="K37" i="1"/>
  <c r="K38" i="1" s="1"/>
  <c r="K39" i="1" s="1"/>
  <c r="K40" i="1" s="1"/>
  <c r="K41" i="1" s="1"/>
  <c r="M33" i="1"/>
  <c r="M34" i="1" s="1"/>
  <c r="L30" i="1"/>
  <c r="L31" i="1" s="1"/>
  <c r="L32" i="1" s="1"/>
  <c r="L33" i="1" s="1"/>
  <c r="L34" i="1" s="1"/>
  <c r="G16" i="1"/>
  <c r="I20" i="1"/>
  <c r="K30" i="1"/>
  <c r="K31" i="1" s="1"/>
  <c r="K32" i="1" s="1"/>
  <c r="K33" i="1" s="1"/>
  <c r="K34" i="1" s="1"/>
  <c r="I18" i="1"/>
  <c r="I17" i="1"/>
  <c r="I16" i="1"/>
  <c r="G59" i="1"/>
  <c r="G60" i="1"/>
  <c r="G13" i="1"/>
  <c r="G12" i="1"/>
  <c r="G11" i="1"/>
  <c r="G17" i="1"/>
  <c r="G18" i="1"/>
  <c r="C8" i="1"/>
  <c r="C7" i="1"/>
  <c r="C6" i="1"/>
  <c r="C3" i="1"/>
  <c r="C4" i="1"/>
  <c r="C5" i="1"/>
</calcChain>
</file>

<file path=xl/sharedStrings.xml><?xml version="1.0" encoding="utf-8"?>
<sst xmlns="http://schemas.openxmlformats.org/spreadsheetml/2006/main" count="807" uniqueCount="707">
  <si>
    <t>eth</t>
  </si>
  <si>
    <t>ltc</t>
  </si>
  <si>
    <t>btc</t>
  </si>
  <si>
    <t>eth-btc</t>
  </si>
  <si>
    <t>GDX</t>
  </si>
  <si>
    <t>bid</t>
  </si>
  <si>
    <t>ask</t>
  </si>
  <si>
    <t>LTC/BTC</t>
  </si>
  <si>
    <t>BCH-USD</t>
  </si>
  <si>
    <t>ETH-EUR</t>
  </si>
  <si>
    <t>BitStamp</t>
  </si>
  <si>
    <t>BTC-USD</t>
  </si>
  <si>
    <t>BitHump</t>
  </si>
  <si>
    <t>Bitrex</t>
  </si>
  <si>
    <t>binance</t>
  </si>
  <si>
    <t>BTC-USDT</t>
  </si>
  <si>
    <t>XRP-usd</t>
  </si>
  <si>
    <t>ltc-usd</t>
  </si>
  <si>
    <t>XRP</t>
  </si>
  <si>
    <t>ETH</t>
  </si>
  <si>
    <t>USDT-BTC</t>
  </si>
  <si>
    <t>BTC-LTC</t>
  </si>
  <si>
    <t>ETH-BTC</t>
  </si>
  <si>
    <t>Bitfinex</t>
  </si>
  <si>
    <t>KRAKEN</t>
  </si>
  <si>
    <t>eth-usd</t>
  </si>
  <si>
    <t>xrp</t>
  </si>
  <si>
    <t>gemini</t>
  </si>
  <si>
    <t>bitmex</t>
  </si>
  <si>
    <t>wex</t>
  </si>
  <si>
    <t>bitflyer</t>
  </si>
  <si>
    <t xml:space="preserve">Bitstamp: </t>
  </si>
  <si>
    <t>ltcusd</t>
  </si>
  <si>
    <t>ethusd</t>
  </si>
  <si>
    <t>xrpeur</t>
  </si>
  <si>
    <t>bchusd</t>
  </si>
  <si>
    <t>bcheur</t>
  </si>
  <si>
    <t>btceur</t>
  </si>
  <si>
    <t>xrpbtc</t>
  </si>
  <si>
    <t>eurusd</t>
  </si>
  <si>
    <t>bchbtc</t>
  </si>
  <si>
    <t>ltceur</t>
  </si>
  <si>
    <t>btcusd</t>
  </si>
  <si>
    <t>ltcbtc</t>
  </si>
  <si>
    <t>xrpusd</t>
  </si>
  <si>
    <t>ethbtc</t>
  </si>
  <si>
    <t>etheur</t>
  </si>
  <si>
    <t xml:space="preserve">Bithumb: </t>
  </si>
  <si>
    <t>BTC</t>
  </si>
  <si>
    <t>DASH</t>
  </si>
  <si>
    <t>LTC</t>
  </si>
  <si>
    <t>ETC</t>
  </si>
  <si>
    <t>BCH</t>
  </si>
  <si>
    <t>XMR</t>
  </si>
  <si>
    <t>ZEC</t>
  </si>
  <si>
    <t>QTUM</t>
  </si>
  <si>
    <t>BTG</t>
  </si>
  <si>
    <t>EOS</t>
  </si>
  <si>
    <t xml:space="preserve">Bittrex: </t>
  </si>
  <si>
    <t>BTC-DOGE</t>
  </si>
  <si>
    <t>BTC-VTC</t>
  </si>
  <si>
    <t>BTC-PPC</t>
  </si>
  <si>
    <t>BTC-FTC</t>
  </si>
  <si>
    <t>BTC-RDD</t>
  </si>
  <si>
    <t>BTC-NXT</t>
  </si>
  <si>
    <t>BTC-DASH</t>
  </si>
  <si>
    <t>BTC-POT</t>
  </si>
  <si>
    <t>BTC-BLK</t>
  </si>
  <si>
    <t>BTC-EMC2</t>
  </si>
  <si>
    <t>BTC-XMY</t>
  </si>
  <si>
    <t>BTC-AUR</t>
  </si>
  <si>
    <t>BTC-EFL</t>
  </si>
  <si>
    <t>BTC-GLD</t>
  </si>
  <si>
    <t>BTC-SLR</t>
  </si>
  <si>
    <t>BTC-PTC</t>
  </si>
  <si>
    <t>BTC-GRS</t>
  </si>
  <si>
    <t>BTC-NLG</t>
  </si>
  <si>
    <t>BTC-RBY</t>
  </si>
  <si>
    <t>BTC-XWC</t>
  </si>
  <si>
    <t>BTC-MONA</t>
  </si>
  <si>
    <t>BTC-THC</t>
  </si>
  <si>
    <t>BTC-ENRG</t>
  </si>
  <si>
    <t>BTC-ERC</t>
  </si>
  <si>
    <t>BTC-VRC</t>
  </si>
  <si>
    <t>BTC-CURE</t>
  </si>
  <si>
    <t>BTC-XMR</t>
  </si>
  <si>
    <t>BTC-CLOAK</t>
  </si>
  <si>
    <t>BTC-START</t>
  </si>
  <si>
    <t>BTC-KORE</t>
  </si>
  <si>
    <t>BTC-XDN</t>
  </si>
  <si>
    <t>BTC-TRUST</t>
  </si>
  <si>
    <t>BTC-NAV</t>
  </si>
  <si>
    <t>BTC-XST</t>
  </si>
  <si>
    <t>BTC-BTCD</t>
  </si>
  <si>
    <t>BTC-VIA</t>
  </si>
  <si>
    <t>BTC-PINK</t>
  </si>
  <si>
    <t>BTC-IOC</t>
  </si>
  <si>
    <t>BTC-CANN</t>
  </si>
  <si>
    <t>BTC-SYS</t>
  </si>
  <si>
    <t>BTC-NEOS</t>
  </si>
  <si>
    <t>BTC-DGB</t>
  </si>
  <si>
    <t>BTC-BURST</t>
  </si>
  <si>
    <t>BTC-EXCL</t>
  </si>
  <si>
    <t>BTC-SWIFT</t>
  </si>
  <si>
    <t>BTC-DOPE</t>
  </si>
  <si>
    <t>BTC-BLOCK</t>
  </si>
  <si>
    <t>BTC-ABY</t>
  </si>
  <si>
    <t>BTC-BYC</t>
  </si>
  <si>
    <t>BTC-XMG</t>
  </si>
  <si>
    <t>BTC-BLITZ</t>
  </si>
  <si>
    <t>BTC-BAY</t>
  </si>
  <si>
    <t>BTC-FAIR</t>
  </si>
  <si>
    <t>BTC-SPR</t>
  </si>
  <si>
    <t>BTC-VTR</t>
  </si>
  <si>
    <t>BTC-XRP</t>
  </si>
  <si>
    <t>BTC-GAME</t>
  </si>
  <si>
    <t>BTC-COVAL</t>
  </si>
  <si>
    <t>BTC-NXS</t>
  </si>
  <si>
    <t>BTC-XCP</t>
  </si>
  <si>
    <t>BTC-BITB</t>
  </si>
  <si>
    <t>BTC-GEO</t>
  </si>
  <si>
    <t>BTC-FLDC</t>
  </si>
  <si>
    <t>BTC-GRC</t>
  </si>
  <si>
    <t>BTC-FLO</t>
  </si>
  <si>
    <t>BTC-NBT</t>
  </si>
  <si>
    <t>BTC-MUE</t>
  </si>
  <si>
    <t>BTC-XEM</t>
  </si>
  <si>
    <t>BTC-CLAM</t>
  </si>
  <si>
    <t>BTC-DMD</t>
  </si>
  <si>
    <t>BTC-GAM</t>
  </si>
  <si>
    <t>BTC-SPHR</t>
  </si>
  <si>
    <t>BTC-OK</t>
  </si>
  <si>
    <t>BTC-SNRG</t>
  </si>
  <si>
    <t>BTC-PKB</t>
  </si>
  <si>
    <t>BTC-CPC</t>
  </si>
  <si>
    <t>BTC-AEON</t>
  </si>
  <si>
    <t>BTC-ETH</t>
  </si>
  <si>
    <t>BTC-GCR</t>
  </si>
  <si>
    <t>BTC-TX</t>
  </si>
  <si>
    <t>BTC-BCY</t>
  </si>
  <si>
    <t>BTC-EXP</t>
  </si>
  <si>
    <t>BTC-INFX</t>
  </si>
  <si>
    <t>BTC-OMNI</t>
  </si>
  <si>
    <t>BTC-AMP</t>
  </si>
  <si>
    <t>BTC-AGRS</t>
  </si>
  <si>
    <t>BTC-XLM</t>
  </si>
  <si>
    <t>BTC-CLUB</t>
  </si>
  <si>
    <t>BTC-VOX</t>
  </si>
  <si>
    <t>BTC-EMC</t>
  </si>
  <si>
    <t>BTC-FCT</t>
  </si>
  <si>
    <t>BTC-MAID</t>
  </si>
  <si>
    <t>BTC-EGC</t>
  </si>
  <si>
    <t>BTC-SLS</t>
  </si>
  <si>
    <t>BTC-RADS</t>
  </si>
  <si>
    <t>BTC-DCR</t>
  </si>
  <si>
    <t>BTC-BSD</t>
  </si>
  <si>
    <t>BTC-XVG</t>
  </si>
  <si>
    <t>BTC-PIVX</t>
  </si>
  <si>
    <t>BTC-XVC</t>
  </si>
  <si>
    <t>BTC-MEME</t>
  </si>
  <si>
    <t>BTC-STEEM</t>
  </si>
  <si>
    <t>BTC-2GIVE</t>
  </si>
  <si>
    <t>BTC-LSK</t>
  </si>
  <si>
    <t>BTC-PDC</t>
  </si>
  <si>
    <t xml:space="preserve">Binance: </t>
  </si>
  <si>
    <t>ETHBTC</t>
  </si>
  <si>
    <t>LTCBTC</t>
  </si>
  <si>
    <t>BNBBTC</t>
  </si>
  <si>
    <t>NEOBTC</t>
  </si>
  <si>
    <t>QTUMETH</t>
  </si>
  <si>
    <t>EOSETH</t>
  </si>
  <si>
    <t>SNTETH</t>
  </si>
  <si>
    <t>BNTETH</t>
  </si>
  <si>
    <t>BCCBTC</t>
  </si>
  <si>
    <t>GASBTC</t>
  </si>
  <si>
    <t>BNBETH</t>
  </si>
  <si>
    <t>BTCUSDT</t>
  </si>
  <si>
    <t>ETHUSDT</t>
  </si>
  <si>
    <t>HSRBTC</t>
  </si>
  <si>
    <t>OAXETH</t>
  </si>
  <si>
    <t>DNTETH</t>
  </si>
  <si>
    <t>MCOETH</t>
  </si>
  <si>
    <t>ICNETH</t>
  </si>
  <si>
    <t>MCOBTC</t>
  </si>
  <si>
    <t>WTCBTC</t>
  </si>
  <si>
    <t>WTCETH</t>
  </si>
  <si>
    <t>LRCBTC</t>
  </si>
  <si>
    <t>LRCETH</t>
  </si>
  <si>
    <t>QTUMBTC</t>
  </si>
  <si>
    <t>YOYOBTC</t>
  </si>
  <si>
    <t>OMGBTC</t>
  </si>
  <si>
    <t>OMGETH</t>
  </si>
  <si>
    <t>ZRXBTC</t>
  </si>
  <si>
    <t>ZRXETH</t>
  </si>
  <si>
    <t>STRATBTC</t>
  </si>
  <si>
    <t>STRATETH</t>
  </si>
  <si>
    <t>SNGLSBTC</t>
  </si>
  <si>
    <t>SNGLSETH</t>
  </si>
  <si>
    <t>BQXBTC</t>
  </si>
  <si>
    <t>BQXETH</t>
  </si>
  <si>
    <t>KNCBTC</t>
  </si>
  <si>
    <t>KNCETH</t>
  </si>
  <si>
    <t>FUNBTC</t>
  </si>
  <si>
    <t>FUNETH</t>
  </si>
  <si>
    <t>SNMBTC</t>
  </si>
  <si>
    <t>SNMETH</t>
  </si>
  <si>
    <t>NEOETH</t>
  </si>
  <si>
    <t>IOTABTC</t>
  </si>
  <si>
    <t>IOTAETH</t>
  </si>
  <si>
    <t>LINKBTC</t>
  </si>
  <si>
    <t>LINKETH</t>
  </si>
  <si>
    <t>XVGBTC</t>
  </si>
  <si>
    <t>XVGETH</t>
  </si>
  <si>
    <t>CTRBTC</t>
  </si>
  <si>
    <t>CTRETH</t>
  </si>
  <si>
    <t>SALTBTC</t>
  </si>
  <si>
    <t>SALTETH</t>
  </si>
  <si>
    <t>MDABTC</t>
  </si>
  <si>
    <t>MDAETH</t>
  </si>
  <si>
    <t>MTLBTC</t>
  </si>
  <si>
    <t>MTLETH</t>
  </si>
  <si>
    <t>SUBBTC</t>
  </si>
  <si>
    <t>SUBETH</t>
  </si>
  <si>
    <t>EOSBTC</t>
  </si>
  <si>
    <t>SNTBTC</t>
  </si>
  <si>
    <t>ETCETH</t>
  </si>
  <si>
    <t>ETCBTC</t>
  </si>
  <si>
    <t>MTHBTC</t>
  </si>
  <si>
    <t>MTHETH</t>
  </si>
  <si>
    <t>ENGBTC</t>
  </si>
  <si>
    <t>ENGETH</t>
  </si>
  <si>
    <t>DNTBTC</t>
  </si>
  <si>
    <t>ZECBTC</t>
  </si>
  <si>
    <t>ZECETH</t>
  </si>
  <si>
    <t>BNTBTC</t>
  </si>
  <si>
    <t>ASTBTC</t>
  </si>
  <si>
    <t>ASTETH</t>
  </si>
  <si>
    <t>DASHBTC</t>
  </si>
  <si>
    <t>DASHETH</t>
  </si>
  <si>
    <t>OAXBTC</t>
  </si>
  <si>
    <t>ICNBTC</t>
  </si>
  <si>
    <t>BTGBTC</t>
  </si>
  <si>
    <t>BTGETH</t>
  </si>
  <si>
    <t>EVXBTC</t>
  </si>
  <si>
    <t>EVXETH</t>
  </si>
  <si>
    <t>REQBTC</t>
  </si>
  <si>
    <t>REQETH</t>
  </si>
  <si>
    <t>VIBBTC</t>
  </si>
  <si>
    <t>VIBETH</t>
  </si>
  <si>
    <t>HSRETH</t>
  </si>
  <si>
    <t>TRXBTC</t>
  </si>
  <si>
    <t>TRXETH</t>
  </si>
  <si>
    <t>POWRBTC</t>
  </si>
  <si>
    <t>POWRETH</t>
  </si>
  <si>
    <t>ARKBTC</t>
  </si>
  <si>
    <t>ARKETH</t>
  </si>
  <si>
    <t>YOYOETH</t>
  </si>
  <si>
    <t>XRPBTC</t>
  </si>
  <si>
    <t>XRPETH</t>
  </si>
  <si>
    <t>MODBTC</t>
  </si>
  <si>
    <t>MODETH</t>
  </si>
  <si>
    <t>ENJBTC</t>
  </si>
  <si>
    <t>ENJETH</t>
  </si>
  <si>
    <t>STORJBTC</t>
  </si>
  <si>
    <t>STORJETH</t>
  </si>
  <si>
    <t>BNBUSDT</t>
  </si>
  <si>
    <t>VENBNB</t>
  </si>
  <si>
    <t>YOYOBNB</t>
  </si>
  <si>
    <t>POWRBNB</t>
  </si>
  <si>
    <t>VENBTC</t>
  </si>
  <si>
    <t>VENETH</t>
  </si>
  <si>
    <t>KMDBTC</t>
  </si>
  <si>
    <t>KMDETH</t>
  </si>
  <si>
    <t>NULSBNB</t>
  </si>
  <si>
    <t>RCNBTC</t>
  </si>
  <si>
    <t>RCNETH</t>
  </si>
  <si>
    <t>RCNBNB</t>
  </si>
  <si>
    <t>NULSBTC</t>
  </si>
  <si>
    <t>NULSETH</t>
  </si>
  <si>
    <t>RDNBTC</t>
  </si>
  <si>
    <t>RDNETH</t>
  </si>
  <si>
    <t>RDNBNB</t>
  </si>
  <si>
    <t>XMRBTC</t>
  </si>
  <si>
    <t>XMRETH</t>
  </si>
  <si>
    <t>DLTBNB</t>
  </si>
  <si>
    <t>WTCBNB</t>
  </si>
  <si>
    <t>DLTBTC</t>
  </si>
  <si>
    <t>DLTETH</t>
  </si>
  <si>
    <t>AMBBTC</t>
  </si>
  <si>
    <t>AMBETH</t>
  </si>
  <si>
    <t>AMBBNB</t>
  </si>
  <si>
    <t>BCCETH</t>
  </si>
  <si>
    <t>BCCUSDT</t>
  </si>
  <si>
    <t>BCCBNB</t>
  </si>
  <si>
    <t>BATBTC</t>
  </si>
  <si>
    <t>BATETH</t>
  </si>
  <si>
    <t>BATBNB</t>
  </si>
  <si>
    <t>BCPTBTC</t>
  </si>
  <si>
    <t>BCPTETH</t>
  </si>
  <si>
    <t>BCPTBNB</t>
  </si>
  <si>
    <t>ARNBTC</t>
  </si>
  <si>
    <t>ARNETH</t>
  </si>
  <si>
    <t>GVTBTC</t>
  </si>
  <si>
    <t>GVTETH</t>
  </si>
  <si>
    <t>CDTBTC</t>
  </si>
  <si>
    <t>CDTETH</t>
  </si>
  <si>
    <t>GXSBTC</t>
  </si>
  <si>
    <t>GXSETH</t>
  </si>
  <si>
    <t>NEOUSDT</t>
  </si>
  <si>
    <t>NEOBNB</t>
  </si>
  <si>
    <t>POEBTC</t>
  </si>
  <si>
    <t>POEETH</t>
  </si>
  <si>
    <t>QSPBTC</t>
  </si>
  <si>
    <t>QSPETH</t>
  </si>
  <si>
    <t>QSPBNB</t>
  </si>
  <si>
    <t>BTSBTC</t>
  </si>
  <si>
    <t>BTSETH</t>
  </si>
  <si>
    <t>BTSBNB</t>
  </si>
  <si>
    <t>XZCBTC</t>
  </si>
  <si>
    <t>XZCETH</t>
  </si>
  <si>
    <t>XZCBNB</t>
  </si>
  <si>
    <t>LSKBTC</t>
  </si>
  <si>
    <t>LSKETH</t>
  </si>
  <si>
    <t>LSKBNB</t>
  </si>
  <si>
    <t>TNTBTC</t>
  </si>
  <si>
    <t>TNTETH</t>
  </si>
  <si>
    <t>FUELBTC</t>
  </si>
  <si>
    <t>FUELETH</t>
  </si>
  <si>
    <t>MANABTC</t>
  </si>
  <si>
    <t>MANAETH</t>
  </si>
  <si>
    <t>BCDBTC</t>
  </si>
  <si>
    <t>BCDETH</t>
  </si>
  <si>
    <t>DGDBTC</t>
  </si>
  <si>
    <t>DGDETH</t>
  </si>
  <si>
    <t>IOTABNB</t>
  </si>
  <si>
    <t>ADXBTC</t>
  </si>
  <si>
    <t>ADXETH</t>
  </si>
  <si>
    <t>ADXBNB</t>
  </si>
  <si>
    <t>ADABTC</t>
  </si>
  <si>
    <t>ADAETH</t>
  </si>
  <si>
    <t>PPTBTC</t>
  </si>
  <si>
    <t>PPTETH</t>
  </si>
  <si>
    <t>CMTBTC</t>
  </si>
  <si>
    <t>CMTETH</t>
  </si>
  <si>
    <t>CMTBNB</t>
  </si>
  <si>
    <t>XLMBTC</t>
  </si>
  <si>
    <t>XLMETH</t>
  </si>
  <si>
    <t>XLMBNB</t>
  </si>
  <si>
    <t>CNDBTC</t>
  </si>
  <si>
    <t>CNDETH</t>
  </si>
  <si>
    <t>CNDBNB</t>
  </si>
  <si>
    <t>LENDBTC</t>
  </si>
  <si>
    <t>LENDETH</t>
  </si>
  <si>
    <t>WABIBTC</t>
  </si>
  <si>
    <t>WABIETH</t>
  </si>
  <si>
    <t>WABIBNB</t>
  </si>
  <si>
    <t>LTCETH</t>
  </si>
  <si>
    <t>LTCUSDT</t>
  </si>
  <si>
    <t>LTCBNB</t>
  </si>
  <si>
    <t>TNBBTC</t>
  </si>
  <si>
    <t>TNBETH</t>
  </si>
  <si>
    <t>WAVESBTC</t>
  </si>
  <si>
    <t>WAVESETH</t>
  </si>
  <si>
    <t>WAVESBNB</t>
  </si>
  <si>
    <t>GTOBTC</t>
  </si>
  <si>
    <t>GTOETH</t>
  </si>
  <si>
    <t>GTOBNB</t>
  </si>
  <si>
    <t>ICXBTC</t>
  </si>
  <si>
    <t>ICXETH</t>
  </si>
  <si>
    <t>ICXBNB</t>
  </si>
  <si>
    <t>OSTBTC</t>
  </si>
  <si>
    <t>OSTETH</t>
  </si>
  <si>
    <t>OSTBNB</t>
  </si>
  <si>
    <t>ELFBTC</t>
  </si>
  <si>
    <t>ELFETH</t>
  </si>
  <si>
    <t>AIONBTC</t>
  </si>
  <si>
    <t>AIONETH</t>
  </si>
  <si>
    <t>AIONBNB</t>
  </si>
  <si>
    <t>NEBLBTC</t>
  </si>
  <si>
    <t>NEBLETH</t>
  </si>
  <si>
    <t>NEBLBNB</t>
  </si>
  <si>
    <t>BRDBTC</t>
  </si>
  <si>
    <t>BRDETH</t>
  </si>
  <si>
    <t>BRDBNB</t>
  </si>
  <si>
    <t>MCOBNB</t>
  </si>
  <si>
    <t>EDOBTC</t>
  </si>
  <si>
    <t>EDOETH</t>
  </si>
  <si>
    <t>WINGSBTC</t>
  </si>
  <si>
    <t>WINGSETH</t>
  </si>
  <si>
    <t>NAVBTC</t>
  </si>
  <si>
    <t>NAVETH</t>
  </si>
  <si>
    <t>NAVBNB</t>
  </si>
  <si>
    <t>LUNBTC</t>
  </si>
  <si>
    <t>LUNETH</t>
  </si>
  <si>
    <t>TRIGBTC</t>
  </si>
  <si>
    <t>TRIGETH</t>
  </si>
  <si>
    <t>TRIGBNB</t>
  </si>
  <si>
    <t>APPCBTC</t>
  </si>
  <si>
    <t>APPCETH</t>
  </si>
  <si>
    <t>APPCBNB</t>
  </si>
  <si>
    <t>VIBEBTC</t>
  </si>
  <si>
    <t>VIBEETH</t>
  </si>
  <si>
    <t>RLCBTC</t>
  </si>
  <si>
    <t>RLCETH</t>
  </si>
  <si>
    <t>RLCBNB</t>
  </si>
  <si>
    <t>INSBTC</t>
  </si>
  <si>
    <t>INSETH</t>
  </si>
  <si>
    <t>BTC-BRK</t>
  </si>
  <si>
    <t>BTC-WAVES</t>
  </si>
  <si>
    <t>BTC-RISE</t>
  </si>
  <si>
    <t>BTC-LBC</t>
  </si>
  <si>
    <t>BTC-SBD</t>
  </si>
  <si>
    <t>BTC-BRX</t>
  </si>
  <si>
    <t>BTC-ETC</t>
  </si>
  <si>
    <t>ETH-ETC</t>
  </si>
  <si>
    <t>BTC-STRAT</t>
  </si>
  <si>
    <t>BTC-UNB</t>
  </si>
  <si>
    <t>BTC-SYNX</t>
  </si>
  <si>
    <t>BTC-EBST</t>
  </si>
  <si>
    <t>BTC-VRM</t>
  </si>
  <si>
    <t>BTC-SEQ</t>
  </si>
  <si>
    <t>BTC-REP</t>
  </si>
  <si>
    <t>BTC-SHIFT</t>
  </si>
  <si>
    <t>BTC-ARDR</t>
  </si>
  <si>
    <t>BTC-XZC</t>
  </si>
  <si>
    <t>BTC-NEO</t>
  </si>
  <si>
    <t>BTC-ZEC</t>
  </si>
  <si>
    <t>BTC-ZCL</t>
  </si>
  <si>
    <t>BTC-IOP</t>
  </si>
  <si>
    <t>BTC-GOLOS</t>
  </si>
  <si>
    <t>BTC-UBQ</t>
  </si>
  <si>
    <t>BTC-KMD</t>
  </si>
  <si>
    <t>BTC-GBG</t>
  </si>
  <si>
    <t>BTC-SIB</t>
  </si>
  <si>
    <t>BTC-ION</t>
  </si>
  <si>
    <t>BTC-LMC</t>
  </si>
  <si>
    <t>BTC-QWARK</t>
  </si>
  <si>
    <t>BTC-CRW</t>
  </si>
  <si>
    <t>BTC-SWT</t>
  </si>
  <si>
    <t>BTC-MLN</t>
  </si>
  <si>
    <t>BTC-ARK</t>
  </si>
  <si>
    <t>BTC-DYN</t>
  </si>
  <si>
    <t>BTC-TKS</t>
  </si>
  <si>
    <t>BTC-MUSIC</t>
  </si>
  <si>
    <t>BTC-DTB</t>
  </si>
  <si>
    <t>BTC-INCNT</t>
  </si>
  <si>
    <t>BTC-GBYTE</t>
  </si>
  <si>
    <t>BTC-GNT</t>
  </si>
  <si>
    <t>BTC-NXC</t>
  </si>
  <si>
    <t>BTC-EDG</t>
  </si>
  <si>
    <t>BTC-LGD</t>
  </si>
  <si>
    <t>BTC-TRST</t>
  </si>
  <si>
    <t>ETH-GNT</t>
  </si>
  <si>
    <t>ETH-REP</t>
  </si>
  <si>
    <t>USDT-ETH</t>
  </si>
  <si>
    <t>ETH-WINGS</t>
  </si>
  <si>
    <t>BTC-WINGS</t>
  </si>
  <si>
    <t>BTC-RLC</t>
  </si>
  <si>
    <t>BTC-GNO</t>
  </si>
  <si>
    <t>BTC-GUP</t>
  </si>
  <si>
    <t>BTC-LUN</t>
  </si>
  <si>
    <t>ETH-GUP</t>
  </si>
  <si>
    <t>ETH-RLC</t>
  </si>
  <si>
    <t>ETH-LUN</t>
  </si>
  <si>
    <t>ETH-GNO</t>
  </si>
  <si>
    <t>BTC-APX</t>
  </si>
  <si>
    <t>BTC-HMQ</t>
  </si>
  <si>
    <t>ETH-HMQ</t>
  </si>
  <si>
    <t>BTC-ANT</t>
  </si>
  <si>
    <t>ETH-TRST</t>
  </si>
  <si>
    <t>ETH-ANT</t>
  </si>
  <si>
    <t>BTC-SC</t>
  </si>
  <si>
    <t>ETH-BAT</t>
  </si>
  <si>
    <t>BTC-BAT</t>
  </si>
  <si>
    <t>BTC-ZEN</t>
  </si>
  <si>
    <t>BTC-1ST</t>
  </si>
  <si>
    <t>BTC-QRL</t>
  </si>
  <si>
    <t>ETH-1ST</t>
  </si>
  <si>
    <t>ETH-QRL</t>
  </si>
  <si>
    <t>BTC-CRB</t>
  </si>
  <si>
    <t>ETH-CRB</t>
  </si>
  <si>
    <t>ETH-LGD</t>
  </si>
  <si>
    <t>BTC-PTOY</t>
  </si>
  <si>
    <t>ETH-PTOY</t>
  </si>
  <si>
    <t>BTC-MYST</t>
  </si>
  <si>
    <t>ETH-MYST</t>
  </si>
  <si>
    <t>BTC-CFI</t>
  </si>
  <si>
    <t>ETH-CFI</t>
  </si>
  <si>
    <t>BTC-BNT</t>
  </si>
  <si>
    <t>ETH-BNT</t>
  </si>
  <si>
    <t>BTC-NMR</t>
  </si>
  <si>
    <t>ETH-NMR</t>
  </si>
  <si>
    <t>ETH-LTC</t>
  </si>
  <si>
    <t>ETH-XRP</t>
  </si>
  <si>
    <t>BTC-SNT</t>
  </si>
  <si>
    <t>ETH-SNT</t>
  </si>
  <si>
    <t>BTC-DCT</t>
  </si>
  <si>
    <t>BTC-XEL</t>
  </si>
  <si>
    <t>BTC-MCO</t>
  </si>
  <si>
    <t>ETH-MCO</t>
  </si>
  <si>
    <t>BTC-ADT</t>
  </si>
  <si>
    <t>ETH-ADT</t>
  </si>
  <si>
    <t>BTC-FUN</t>
  </si>
  <si>
    <t>ETH-FUN</t>
  </si>
  <si>
    <t>BTC-PAY</t>
  </si>
  <si>
    <t>ETH-PAY</t>
  </si>
  <si>
    <t>BTC-STORJ</t>
  </si>
  <si>
    <t>ETH-STORJ</t>
  </si>
  <si>
    <t>BTC-ADX</t>
  </si>
  <si>
    <t>ETH-ADX</t>
  </si>
  <si>
    <t>ETH-DASH</t>
  </si>
  <si>
    <t>ETH-SC</t>
  </si>
  <si>
    <t>ETH-ZEC</t>
  </si>
  <si>
    <t>USDT-ZEC</t>
  </si>
  <si>
    <t>USDT-LTC</t>
  </si>
  <si>
    <t>USDT-ETC</t>
  </si>
  <si>
    <t>USDT-XRP</t>
  </si>
  <si>
    <t>BTC-OMG</t>
  </si>
  <si>
    <t>ETH-OMG</t>
  </si>
  <si>
    <t>BTC-CVC</t>
  </si>
  <si>
    <t>ETH-CVC</t>
  </si>
  <si>
    <t>BTC-PART</t>
  </si>
  <si>
    <t>BTC-QTUM</t>
  </si>
  <si>
    <t>ETH-QTUM</t>
  </si>
  <si>
    <t>ETH-XMR</t>
  </si>
  <si>
    <t>ETH-XEM</t>
  </si>
  <si>
    <t>ETH-XLM</t>
  </si>
  <si>
    <t>ETH-NEO</t>
  </si>
  <si>
    <t>USDT-XMR</t>
  </si>
  <si>
    <t>USDT-DASH</t>
  </si>
  <si>
    <t>ETH-BCC</t>
  </si>
  <si>
    <t>USDT-BCC</t>
  </si>
  <si>
    <t>BTC-BCC</t>
  </si>
  <si>
    <t>BTC-DNT</t>
  </si>
  <si>
    <t>ETH-DNT</t>
  </si>
  <si>
    <t>USDT-NEO</t>
  </si>
  <si>
    <t>ETH-WAVES</t>
  </si>
  <si>
    <t>ETH-STRAT</t>
  </si>
  <si>
    <t>ETH-DGB</t>
  </si>
  <si>
    <t>ETH-FCT</t>
  </si>
  <si>
    <t>USDT-OMG</t>
  </si>
  <si>
    <t>BTC-ADA</t>
  </si>
  <si>
    <t>BTC-MANA</t>
  </si>
  <si>
    <t>ETH-MANA</t>
  </si>
  <si>
    <t>BTC-SALT</t>
  </si>
  <si>
    <t>ETH-SALT</t>
  </si>
  <si>
    <t>BTC-TIX</t>
  </si>
  <si>
    <t>ETH-TIX</t>
  </si>
  <si>
    <t>BTC-RCN</t>
  </si>
  <si>
    <t>ETH-RCN</t>
  </si>
  <si>
    <t>BTC-VIB</t>
  </si>
  <si>
    <t>ETH-VIB</t>
  </si>
  <si>
    <t>BTC-MER</t>
  </si>
  <si>
    <t>BTC-POWR</t>
  </si>
  <si>
    <t>ETH-POWR</t>
  </si>
  <si>
    <t>BTC-BTG</t>
  </si>
  <si>
    <t>ETH-BTG</t>
  </si>
  <si>
    <t>USDT-BTG</t>
  </si>
  <si>
    <t>ETH-ADA</t>
  </si>
  <si>
    <t>BTC-ENG</t>
  </si>
  <si>
    <t>ETH-ENG</t>
  </si>
  <si>
    <t>USDT-ADA</t>
  </si>
  <si>
    <t>USDT-XVG</t>
  </si>
  <si>
    <t>USDT-NXT</t>
  </si>
  <si>
    <t>BTC-UKG</t>
  </si>
  <si>
    <t>ETH-UKG</t>
  </si>
  <si>
    <t xml:space="preserve">Bitfinex: </t>
  </si>
  <si>
    <t>BTCUSD</t>
  </si>
  <si>
    <t>LTCUSD</t>
  </si>
  <si>
    <t>ETHUSD</t>
  </si>
  <si>
    <t>ETCUSD</t>
  </si>
  <si>
    <t>RRTUSD</t>
  </si>
  <si>
    <t>RRTBTC</t>
  </si>
  <si>
    <t>ZECUSD</t>
  </si>
  <si>
    <t>XMRUSD</t>
  </si>
  <si>
    <t>DSHUSD</t>
  </si>
  <si>
    <t>DSHBTC</t>
  </si>
  <si>
    <t>BTCEUR</t>
  </si>
  <si>
    <t>XRPUSD</t>
  </si>
  <si>
    <t>IOTUSD</t>
  </si>
  <si>
    <t>IOTBTC</t>
  </si>
  <si>
    <t>IOTETH</t>
  </si>
  <si>
    <t>EOSUSD</t>
  </si>
  <si>
    <t>SANUSD</t>
  </si>
  <si>
    <t>SANBTC</t>
  </si>
  <si>
    <t>SANETH</t>
  </si>
  <si>
    <t>OMGUSD</t>
  </si>
  <si>
    <t>BCHUSD</t>
  </si>
  <si>
    <t>BCHBTC</t>
  </si>
  <si>
    <t>BCHETH</t>
  </si>
  <si>
    <t>NEOUSD</t>
  </si>
  <si>
    <t>ETPUSD</t>
  </si>
  <si>
    <t>ETPBTC</t>
  </si>
  <si>
    <t>ETPETH</t>
  </si>
  <si>
    <t>QTMUSD</t>
  </si>
  <si>
    <t>QTMBTC</t>
  </si>
  <si>
    <t>QTMETH</t>
  </si>
  <si>
    <t>AVTUSD</t>
  </si>
  <si>
    <t>AVTBTC</t>
  </si>
  <si>
    <t>AVTETH</t>
  </si>
  <si>
    <t>EDOUSD</t>
  </si>
  <si>
    <t>BTGUSD</t>
  </si>
  <si>
    <t>DATUSD</t>
  </si>
  <si>
    <t>DATBTC</t>
  </si>
  <si>
    <t>DATETH</t>
  </si>
  <si>
    <t>QSHUSD</t>
  </si>
  <si>
    <t>QSHBTC</t>
  </si>
  <si>
    <t>QSHETH</t>
  </si>
  <si>
    <t>YYWUSD</t>
  </si>
  <si>
    <t>YYWBTC</t>
  </si>
  <si>
    <t>YYWETH</t>
  </si>
  <si>
    <t>GNTUSD</t>
  </si>
  <si>
    <t>GNTBTC</t>
  </si>
  <si>
    <t>GNTETH</t>
  </si>
  <si>
    <t>SNTUSD</t>
  </si>
  <si>
    <t>IOTEUR</t>
  </si>
  <si>
    <t>BATUSD</t>
  </si>
  <si>
    <t>MNAUSD</t>
  </si>
  <si>
    <t>MNABTC</t>
  </si>
  <si>
    <t>MNAETH</t>
  </si>
  <si>
    <t>FUNUSD</t>
  </si>
  <si>
    <t>ZRXUSD</t>
  </si>
  <si>
    <t>TNBUSD</t>
  </si>
  <si>
    <t>SPKUSD</t>
  </si>
  <si>
    <t>SPKBTC</t>
  </si>
  <si>
    <t>SPKETH</t>
  </si>
  <si>
    <t xml:space="preserve">Kraken: </t>
  </si>
  <si>
    <t>BCHEUR</t>
  </si>
  <si>
    <t>BCHXBT</t>
  </si>
  <si>
    <t>DASHEUR</t>
  </si>
  <si>
    <t>DASHUSD</t>
  </si>
  <si>
    <t>DASHXBT</t>
  </si>
  <si>
    <t>EOSXBT</t>
  </si>
  <si>
    <t>GNOETH</t>
  </si>
  <si>
    <t>GNOXBT</t>
  </si>
  <si>
    <t>USDTZUSD</t>
  </si>
  <si>
    <t>XETCXETH</t>
  </si>
  <si>
    <t>XETCXXBT</t>
  </si>
  <si>
    <t>XETCZEUR</t>
  </si>
  <si>
    <t>XETCZUSD</t>
  </si>
  <si>
    <t>XETHXXBT</t>
  </si>
  <si>
    <t>XETHXXBT.d</t>
  </si>
  <si>
    <t>XETHZCAD</t>
  </si>
  <si>
    <t>XETHZCAD.d</t>
  </si>
  <si>
    <t>XETHZEUR</t>
  </si>
  <si>
    <t>XETHZEUR.d</t>
  </si>
  <si>
    <t>XETHZGBP</t>
  </si>
  <si>
    <t>XETHZGBP.d</t>
  </si>
  <si>
    <t>XETHZJPY</t>
  </si>
  <si>
    <t>XETHZJPY.d</t>
  </si>
  <si>
    <t>XETHZUSD</t>
  </si>
  <si>
    <t>XETHZUSD.d</t>
  </si>
  <si>
    <t>XICNXETH</t>
  </si>
  <si>
    <t>XICNXXBT</t>
  </si>
  <si>
    <t>XLTCXXBT</t>
  </si>
  <si>
    <t>XLTCZEUR</t>
  </si>
  <si>
    <t>XLTCZUSD</t>
  </si>
  <si>
    <t>XMLNXETH</t>
  </si>
  <si>
    <t>XMLNXXBT</t>
  </si>
  <si>
    <t>XREPXETH</t>
  </si>
  <si>
    <t>XREPXXBT</t>
  </si>
  <si>
    <t>XREPZEUR</t>
  </si>
  <si>
    <t>XXBTZCAD</t>
  </si>
  <si>
    <t>XXBTZCAD.d</t>
  </si>
  <si>
    <t>XXBTZEUR</t>
  </si>
  <si>
    <t>XXBTZEUR.d</t>
  </si>
  <si>
    <t>XXBTZGBP</t>
  </si>
  <si>
    <t>XXBTZGBP.d</t>
  </si>
  <si>
    <t>XXBTZJPY</t>
  </si>
  <si>
    <t>XXBTZJPY.d</t>
  </si>
  <si>
    <t>XXBTZUSD</t>
  </si>
  <si>
    <t>XXBTZUSD.d</t>
  </si>
  <si>
    <t>XXDGXXBT</t>
  </si>
  <si>
    <t>XXLMXXBT</t>
  </si>
  <si>
    <t>XXMRXXBT</t>
  </si>
  <si>
    <t>XXMRZEUR</t>
  </si>
  <si>
    <t>XXMRZUSD</t>
  </si>
  <si>
    <t>XXRPXXBT</t>
  </si>
  <si>
    <t>XXRPZEUR</t>
  </si>
  <si>
    <t>XXRPZUSD</t>
  </si>
  <si>
    <t>XZECXXBT</t>
  </si>
  <si>
    <t>XZECZEUR</t>
  </si>
  <si>
    <t>XZECZUSD</t>
  </si>
  <si>
    <t xml:space="preserve">Gemini: </t>
  </si>
  <si>
    <t>POLONIEX</t>
  </si>
  <si>
    <t>ltc-btc</t>
  </si>
  <si>
    <t>price</t>
  </si>
  <si>
    <t>good</t>
  </si>
  <si>
    <t>milk</t>
  </si>
  <si>
    <t>bread</t>
  </si>
  <si>
    <t>eggs</t>
  </si>
  <si>
    <t>yulik</t>
  </si>
  <si>
    <t>dsds</t>
  </si>
  <si>
    <t>sds</t>
  </si>
  <si>
    <t>buy XRP, sent to buthump, sell it, but eth, send back, sell eth</t>
  </si>
  <si>
    <t>dash</t>
  </si>
  <si>
    <t>xrp-eth</t>
  </si>
  <si>
    <t>btc-xrp</t>
  </si>
  <si>
    <t>dsh-ltc</t>
  </si>
  <si>
    <t>dsh-xrp</t>
  </si>
  <si>
    <t>eth-bch</t>
  </si>
  <si>
    <t>ZEC-USD</t>
  </si>
  <si>
    <t>XMR-USD</t>
  </si>
  <si>
    <t>btc-ltc</t>
  </si>
  <si>
    <t>eos-USD</t>
  </si>
  <si>
    <t>btc-dsh</t>
  </si>
  <si>
    <t>eth/xmr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</si>
</sst>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164" formatCode="&quot;$&quot;#,##0.00"/>
    <numFmt numFmtId="165" formatCode="0.00000"/>
    <numFmt numFmtId="166" formatCode="#,##0.00000"/>
    <numFmt numFmtId="167" formatCode="[$€-2]\ #,##0.00"/>
    <numFmt numFmtId="168" formatCode="&quot;$&quot;#,##0.000"/>
    <numFmt numFmtId="169" formatCode="&quot;$&quot;#,##0.0000"/>
    <numFmt numFmtId="170" formatCode="&quot;$&quot;#,##0.0000000"/>
    <numFmt numFmtId="171" formatCode="&quot;$&quot;#,##0.00000"/>
    <numFmt numFmtId="172" formatCode="#,##0.0000"/>
    <numFmt numFmtId="173" formatCode="0.000"/>
    <numFmt numFmtId="174" formatCode="0.0"/>
    <numFmt numFmtId="175" formatCode="#,##0.000"/>
    <numFmt numFmtId="176" formatCode="0.0000000"/>
    <numFmt numFmtId="17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  <xf numFmtId="174" fontId="0" fillId="0" borderId="0" xfId="0" applyNumberFormat="1"/>
    <xf numFmtId="6" fontId="1" fillId="0" borderId="0" xfId="0" applyNumberFormat="1" applyFont="1"/>
    <xf numFmtId="175" fontId="0" fillId="0" borderId="0" xfId="0" applyNumberFormat="1"/>
    <xf numFmtId="6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price.get">
      <tp>
        <v>1.6550450000000001E-2</v>
        <stp/>
        <stp>BitRex</stp>
        <stp>BTC-LTC</stp>
        <stp>Bid</stp>
        <tr r="B50" s="1"/>
      </tp>
      <tp>
        <v>189.42</v>
        <stp/>
        <stp>GDX</stp>
        <stp>LTC-USD</stp>
        <stp>Ask</stp>
        <tr r="D3" s="1"/>
      </tp>
      <tp>
        <v>11387.95</v>
        <stp/>
        <stp>GDX</stp>
        <stp>BTC-USD</stp>
        <stp>Buy</stp>
        <tr r="B4" s="1"/>
      </tp>
      <tp>
        <v>11387.96</v>
        <stp/>
        <stp>GDX</stp>
        <stp>BTC-USD</stp>
        <stp>Ask</stp>
        <tr r="D4" s="1"/>
      </tp>
      <tp>
        <v>-1.#QNAN</v>
        <stp/>
        <stp>BitHump</stp>
        <stp>eth</stp>
        <stp>Bid</stp>
        <tr r="B17" s="1"/>
      </tp>
      <tp>
        <v>1031.22</v>
        <stp/>
        <stp>GDX</stp>
        <stp>ETH-USD</stp>
        <stp>Ask</stp>
        <tr r="D6" s="1"/>
      </tp>
      <tp>
        <v>1031.21</v>
        <stp/>
        <stp>GDX</stp>
        <stp>ETH-USD</stp>
        <stp>Buy</stp>
        <tr r="B6" s="1"/>
      </tp>
      <tp>
        <v>1.6590000000000001E-2</v>
        <stp/>
        <stp>GDX</stp>
        <stp>LTC-BTC</stp>
        <stp>Bid</stp>
        <tr r="B8" s="1"/>
      </tp>
      <tp>
        <v>1.66E-2</v>
        <stp/>
        <stp>GDX</stp>
        <stp>LTC-BTC</stp>
        <stp>Ask</stp>
        <tr r="D8" s="1"/>
      </tp>
      <tp t="s">
        <v>connecting</v>
        <stp/>
        <stp>BitHump</stp>
        <stp>XRP</stp>
        <stp>ask</stp>
        <tr r="D18" s="1"/>
      </tp>
      <tp>
        <v>9.0910000000000005E-2</v>
        <stp/>
        <stp>GDX</stp>
        <stp>ETH-BTC</stp>
        <stp>Buy</stp>
        <tr r="B7" s="1"/>
      </tp>
      <tp>
        <v>9.0920000000000001E-2</v>
        <stp/>
        <stp>GDX</stp>
        <stp>ETH-BTC</stp>
        <stp>Ask</stp>
        <tr r="D7" s="1"/>
      </tp>
      <tp>
        <v>865.81</v>
        <stp/>
        <stp>GDX</stp>
        <stp>ETH-EUR</stp>
        <stp>Ask</stp>
        <tr r="D5" s="1"/>
      </tp>
      <tp>
        <v>865.8</v>
        <stp/>
        <stp>GDX</stp>
        <stp>ETH-EUR</stp>
        <stp>Bid</stp>
        <tr r="B5" s="1"/>
      </tp>
      <tp>
        <v>-1.#QNAN</v>
        <stp/>
        <stp>BitHump</stp>
        <stp>eth</stp>
        <stp>ask</stp>
        <tr r="D17" s="1"/>
      </tp>
      <tp>
        <v>-1.#QNAN</v>
        <stp/>
        <stp>BitHump</stp>
        <stp>BTC-USD</stp>
        <stp>Ask</stp>
        <tr r="D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0A76-B3C4-49A5-A7DE-DED96861C566}">
  <dimension ref="A1:U67"/>
  <sheetViews>
    <sheetView tabSelected="1" topLeftCell="A15" workbookViewId="0">
      <selection activeCell="D18" sqref="D18"/>
    </sheetView>
  </sheetViews>
  <sheetFormatPr defaultRowHeight="14.4" x14ac:dyDescent="0.55000000000000004"/>
  <cols>
    <col min="2" max="2" width="15.3671875" style="1" customWidth="1"/>
    <col min="3" max="3" width="8.83984375" style="1"/>
    <col min="4" max="4" width="10.15625" style="1" bestFit="1" customWidth="1"/>
    <col min="5" max="5" width="5.83984375" style="1" customWidth="1"/>
    <col min="6" max="6" width="3.5234375" customWidth="1"/>
    <col min="7" max="7" width="9.62890625" bestFit="1" customWidth="1"/>
    <col min="8" max="8" width="5.7890625" customWidth="1"/>
    <col min="9" max="9" width="6.3125" customWidth="1"/>
    <col min="10" max="10" width="6.5234375" customWidth="1"/>
    <col min="11" max="11" width="9.62890625" bestFit="1" customWidth="1"/>
    <col min="12" max="12" width="10.15625" bestFit="1" customWidth="1"/>
  </cols>
  <sheetData>
    <row r="1" spans="1:13" x14ac:dyDescent="0.55000000000000004">
      <c r="B1" s="1" t="s">
        <v>4</v>
      </c>
    </row>
    <row r="2" spans="1:13" x14ac:dyDescent="0.55000000000000004">
      <c r="B2" s="1" t="s">
        <v>5</v>
      </c>
      <c r="D2" s="1" t="s">
        <v>6</v>
      </c>
    </row>
    <row r="3" spans="1:13" x14ac:dyDescent="0.55000000000000004">
      <c r="A3" t="s">
        <v>1</v>
      </c>
      <c r="B3" s="1">
        <f>RTD("cryptoprice.get", ,"GDX", "LTC-USD","b")</f>
        <v>199.75</v>
      </c>
      <c r="C3" s="1">
        <f t="shared" ref="C3:C8" si="0">D3-B3</f>
        <v>-10.330000000000013</v>
      </c>
      <c r="D3" s="1">
        <f>RTD("cryptoprice.get", ,"GDX", "LTC-USD","Ask")</f>
        <v>189.42</v>
      </c>
      <c r="L3" t="s">
        <v>685</v>
      </c>
    </row>
    <row r="4" spans="1:13" x14ac:dyDescent="0.55000000000000004">
      <c r="A4" t="s">
        <v>2</v>
      </c>
      <c r="B4" s="1">
        <f>RTD("cryptoprice.get",,"GDX", "BTC-USD","Buy")</f>
        <v>11387.95</v>
      </c>
      <c r="C4" s="1">
        <f t="shared" si="0"/>
        <v>9.9999999983992893E-3</v>
      </c>
      <c r="D4" s="1">
        <f>RTD("cryptoprice.get",,"GDX", "BTC-USD","Ask")</f>
        <v>11387.96</v>
      </c>
      <c r="G4" s="1"/>
      <c r="H4" s="1"/>
      <c r="I4" s="1"/>
      <c r="L4" s="18">
        <f>B8</f>
        <v>1.6590000000000001E-2</v>
      </c>
      <c r="M4">
        <f>L4*fee</f>
        <v>1.6586682000000002E-2</v>
      </c>
    </row>
    <row r="5" spans="1:13" x14ac:dyDescent="0.55000000000000004">
      <c r="A5" t="s">
        <v>9</v>
      </c>
      <c r="B5" s="4">
        <f>RTD("cryptoprice.get", ,"GDX", "ETH-EUR","Bid")</f>
        <v>865.8</v>
      </c>
      <c r="C5" s="4">
        <f t="shared" si="0"/>
        <v>9.9999999999909051E-3</v>
      </c>
      <c r="D5" s="4">
        <f>RTD("cryptoprice.get", ,"GDX", "ETH-EUR","Ask")</f>
        <v>865.81</v>
      </c>
      <c r="E5" s="4"/>
      <c r="F5" s="4"/>
      <c r="G5" s="4"/>
      <c r="H5" s="4"/>
      <c r="I5" s="4"/>
      <c r="L5" s="18">
        <f>B34</f>
        <v>1.6322E-2</v>
      </c>
      <c r="M5">
        <f>L5*fee</f>
        <v>1.6318735599999998E-2</v>
      </c>
    </row>
    <row r="6" spans="1:13" x14ac:dyDescent="0.55000000000000004">
      <c r="A6" t="s">
        <v>0</v>
      </c>
      <c r="B6" s="1">
        <f>RTD("cryptoprice.get", ,"GDX", "ETH-USD","Buy")</f>
        <v>1031.21</v>
      </c>
      <c r="C6" s="1">
        <f t="shared" si="0"/>
        <v>9.9999999999909051E-3</v>
      </c>
      <c r="D6" s="1">
        <f>RTD("cryptoprice.get", ,"GDX", "ETH-USD","Ask")</f>
        <v>1031.22</v>
      </c>
      <c r="G6" s="1"/>
      <c r="H6" s="1"/>
      <c r="I6" s="1"/>
      <c r="L6" s="18">
        <f>B50</f>
        <v>1.6550450000000001E-2</v>
      </c>
      <c r="M6">
        <f>L6*fee</f>
        <v>1.6547139910000001E-2</v>
      </c>
    </row>
    <row r="7" spans="1:13" x14ac:dyDescent="0.55000000000000004">
      <c r="A7" t="s">
        <v>3</v>
      </c>
      <c r="B7" s="2">
        <f>RTD("cryptoprice.get", ,"GDX", "ETH-BTC","Buy")</f>
        <v>9.0910000000000005E-2</v>
      </c>
      <c r="C7" s="2">
        <f t="shared" si="0"/>
        <v>9.9999999999961231E-6</v>
      </c>
      <c r="D7" s="2">
        <f>RTD("cryptoprice.get", ,"GDX", "ETH-BTC","Ask")</f>
        <v>9.0920000000000001E-2</v>
      </c>
      <c r="E7" s="2"/>
      <c r="G7" s="1"/>
      <c r="H7" s="1"/>
      <c r="I7" s="1"/>
    </row>
    <row r="8" spans="1:13" x14ac:dyDescent="0.55000000000000004">
      <c r="A8" t="s">
        <v>7</v>
      </c>
      <c r="B8" s="3">
        <f>RTD("cryptoprice.get", ,"GDX", "LTC-BTC","Bid")</f>
        <v>1.6590000000000001E-2</v>
      </c>
      <c r="C8" s="2">
        <f t="shared" si="0"/>
        <v>9.9999999999995925E-6</v>
      </c>
      <c r="D8" s="3">
        <f>RTD("cryptoprice.get", ,"GDX", "LTC-BTC","Ask")</f>
        <v>1.66E-2</v>
      </c>
      <c r="E8" s="3"/>
      <c r="G8" s="1"/>
      <c r="H8" s="1"/>
      <c r="I8" s="1"/>
    </row>
    <row r="9" spans="1:13" x14ac:dyDescent="0.55000000000000004">
      <c r="G9" s="1"/>
    </row>
    <row r="10" spans="1:13" x14ac:dyDescent="0.55000000000000004">
      <c r="B10" s="1" t="s">
        <v>10</v>
      </c>
      <c r="G10" s="1"/>
    </row>
    <row r="11" spans="1:13" x14ac:dyDescent="0.55000000000000004">
      <c r="A11" t="s">
        <v>11</v>
      </c>
      <c r="B11" s="1" t="e">
        <f>RTD("cryptoprice.get",,"BitStamp", "BTC-USD","Bid")</f>
        <v>#NUM!</v>
      </c>
      <c r="D11" s="1" t="e">
        <f>RTD("cryptoprice.get",,"BitStamp", "BTC-USD","Ask")</f>
        <v>#NUM!</v>
      </c>
      <c r="G11" s="1" t="e">
        <f>B11+B11*0.0002</f>
        <v>#NUM!</v>
      </c>
    </row>
    <row r="12" spans="1:13" x14ac:dyDescent="0.55000000000000004">
      <c r="A12" t="s">
        <v>17</v>
      </c>
      <c r="B12" s="1" t="e">
        <f>RTD("cryptoprice.get",,"BitStamp", "LTC-USD","Bid")</f>
        <v>#NUM!</v>
      </c>
      <c r="D12" s="1" t="e">
        <f>RTD("cryptoprice.get",,"BitStamp", "LTC-USD","Ask")</f>
        <v>#NUM!</v>
      </c>
      <c r="G12" s="1" t="e">
        <f>B12+B12*0.0002</f>
        <v>#NUM!</v>
      </c>
    </row>
    <row r="13" spans="1:13" x14ac:dyDescent="0.55000000000000004">
      <c r="A13" t="s">
        <v>16</v>
      </c>
      <c r="B13" s="6">
        <f>RTD("cryptoprice.get",,"BitStamp", "xrp-usd","Bid")</f>
        <v>1.48</v>
      </c>
      <c r="D13" s="6">
        <f>RTD("cryptoprice.get",,"BitStamp", "xrp-usd","ask")</f>
        <v>1.4816400000000001</v>
      </c>
      <c r="E13" s="6"/>
      <c r="G13" s="1">
        <f>B13+B13*0.0002</f>
        <v>1.4802960000000001</v>
      </c>
    </row>
    <row r="14" spans="1:13" x14ac:dyDescent="0.55000000000000004">
      <c r="G14" s="1"/>
    </row>
    <row r="15" spans="1:13" x14ac:dyDescent="0.55000000000000004">
      <c r="B15" s="1" t="s">
        <v>12</v>
      </c>
      <c r="G15" s="1"/>
    </row>
    <row r="16" spans="1:13" x14ac:dyDescent="0.55000000000000004">
      <c r="A16" t="s">
        <v>11</v>
      </c>
      <c r="B16" s="1" t="e">
        <f>RTD("cryptoprice.get",,"BitHump", "BTC-USD","Bid")</f>
        <v>#NUM!</v>
      </c>
      <c r="D16" s="1" t="e">
        <f>RTD("cryptoprice.get",,"BitHump", "BTC-USD","Ask")</f>
        <v>#NUM!</v>
      </c>
      <c r="G16" s="1" t="e">
        <f>B16-B16*0.0002</f>
        <v>#NUM!</v>
      </c>
      <c r="H16" s="1"/>
      <c r="I16" s="12" t="e">
        <f>D16/D37</f>
        <v>#NUM!</v>
      </c>
    </row>
    <row r="17" spans="1:21" x14ac:dyDescent="0.55000000000000004">
      <c r="A17" t="s">
        <v>19</v>
      </c>
      <c r="B17" s="1" t="e">
        <f>RTD("cryptoprice.get",,"BitHump", "eth","Bid")</f>
        <v>#NUM!</v>
      </c>
      <c r="D17" s="5" t="e">
        <f>RTD("cryptoprice.get",,"BitHump", "eth","ask")</f>
        <v>#NUM!</v>
      </c>
      <c r="E17" s="5"/>
      <c r="G17" s="1" t="e">
        <f>B17+B17*0.0002</f>
        <v>#NUM!</v>
      </c>
      <c r="I17" s="12" t="e">
        <f>D17/D39</f>
        <v>#NUM!</v>
      </c>
    </row>
    <row r="18" spans="1:21" x14ac:dyDescent="0.55000000000000004">
      <c r="A18" t="s">
        <v>18</v>
      </c>
      <c r="B18" s="1">
        <f>RTD("cryptoprice.get",,"BitHump", "XRP","Bid")</f>
        <v>1.7270000000000001</v>
      </c>
      <c r="D18" s="5" t="str">
        <f>RTD("cryptoprice.get",,"BitHump", "XRP","ask")</f>
        <v>connecting</v>
      </c>
      <c r="E18" s="5"/>
      <c r="G18" s="1">
        <f>B18+B18*0.0002</f>
        <v>1.7273454000000001</v>
      </c>
      <c r="I18" s="12" t="e">
        <f>D18/D40</f>
        <v>#VALUE!</v>
      </c>
    </row>
    <row r="19" spans="1:21" x14ac:dyDescent="0.55000000000000004">
      <c r="A19" t="s">
        <v>695</v>
      </c>
      <c r="B19" s="1">
        <f>RTD("cryptoprice.get",,"BitHump", "dash","Bid")</f>
        <v>1029</v>
      </c>
      <c r="D19" s="5"/>
      <c r="E19" s="5"/>
      <c r="G19" s="1"/>
      <c r="I19" s="12">
        <f>B19/B41</f>
        <v>1.1693181818181819</v>
      </c>
    </row>
    <row r="20" spans="1:21" x14ac:dyDescent="0.55000000000000004">
      <c r="A20" t="s">
        <v>50</v>
      </c>
      <c r="B20" s="1">
        <f>RTD("cryptoprice.get",,"BitHump", "LTC","Bid")</f>
        <v>235.2</v>
      </c>
      <c r="D20" s="5"/>
      <c r="E20" s="5"/>
      <c r="G20" s="1"/>
      <c r="I20" s="12">
        <f>B20/B38</f>
        <v>1.1788291900561345</v>
      </c>
    </row>
    <row r="21" spans="1:21" x14ac:dyDescent="0.55000000000000004">
      <c r="A21" t="s">
        <v>52</v>
      </c>
      <c r="B21" s="1">
        <f>RTD("cryptoprice.get",,"BitHump", "BCH","Bid")</f>
        <v>2228</v>
      </c>
      <c r="D21" s="5"/>
      <c r="E21" s="5"/>
      <c r="G21" s="1"/>
      <c r="I21" s="16">
        <f>B21/B42</f>
        <v>1.1829041677727634</v>
      </c>
    </row>
    <row r="22" spans="1:21" x14ac:dyDescent="0.55000000000000004">
      <c r="A22" t="s">
        <v>53</v>
      </c>
      <c r="B22" s="1">
        <f>RTD("cryptoprice.get",,"BitHump", "XMR","Bid")</f>
        <v>424.1</v>
      </c>
      <c r="D22" s="5"/>
      <c r="E22" s="5"/>
      <c r="G22" s="1"/>
      <c r="I22" s="9">
        <f>B22/B43</f>
        <v>1.1570676343000574</v>
      </c>
    </row>
    <row r="23" spans="1:21" x14ac:dyDescent="0.55000000000000004">
      <c r="A23" t="s">
        <v>54</v>
      </c>
      <c r="B23" s="1">
        <f>RTD("cryptoprice.get",,"BitHump", "ZEC","Bid")</f>
        <v>620</v>
      </c>
      <c r="D23" s="5"/>
      <c r="E23" s="5"/>
      <c r="G23" s="1"/>
      <c r="I23" s="9">
        <f>B23/B44</f>
        <v>1.1803228754188244</v>
      </c>
    </row>
    <row r="24" spans="1:21" x14ac:dyDescent="0.55000000000000004">
      <c r="A24" t="s">
        <v>55</v>
      </c>
      <c r="B24" s="1">
        <f>RTD("cryptoprice.get",,"BitHump", "QTUM","Bid")</f>
        <v>53.95</v>
      </c>
      <c r="D24" s="5"/>
      <c r="E24" s="5"/>
      <c r="G24" s="1"/>
      <c r="I24" s="1"/>
    </row>
    <row r="25" spans="1:21" x14ac:dyDescent="0.55000000000000004">
      <c r="A25" t="s">
        <v>56</v>
      </c>
      <c r="B25" s="1">
        <f>RTD("cryptoprice.get",,"BitHump", "BTG","Bid")</f>
        <v>228.4</v>
      </c>
      <c r="D25" s="5"/>
      <c r="E25" s="5"/>
      <c r="G25" s="1"/>
      <c r="I25" s="1"/>
    </row>
    <row r="26" spans="1:21" x14ac:dyDescent="0.55000000000000004">
      <c r="A26" t="s">
        <v>57</v>
      </c>
      <c r="B26" s="1">
        <f>RTD("cryptoprice.get",,"BitHump", "EOS","Bid")</f>
        <v>16</v>
      </c>
      <c r="D26" s="5"/>
      <c r="E26" s="5"/>
      <c r="G26" s="1"/>
      <c r="I26" s="1">
        <f>B26/B46</f>
        <v>1.1721611721611722</v>
      </c>
    </row>
    <row r="27" spans="1:21" x14ac:dyDescent="0.55000000000000004">
      <c r="D27" s="5"/>
      <c r="E27" s="5"/>
      <c r="G27" s="1"/>
      <c r="I27" s="1"/>
    </row>
    <row r="28" spans="1:21" x14ac:dyDescent="0.55000000000000004">
      <c r="B28" s="1" t="s">
        <v>14</v>
      </c>
      <c r="G28" s="1"/>
      <c r="H28" t="s">
        <v>694</v>
      </c>
    </row>
    <row r="29" spans="1:21" x14ac:dyDescent="0.55000000000000004">
      <c r="G29" s="1"/>
      <c r="K29" s="13" t="s">
        <v>696</v>
      </c>
      <c r="L29" s="13" t="s">
        <v>697</v>
      </c>
      <c r="M29" t="s">
        <v>698</v>
      </c>
      <c r="N29" t="s">
        <v>699</v>
      </c>
    </row>
    <row r="30" spans="1:21" x14ac:dyDescent="0.55000000000000004">
      <c r="A30" t="s">
        <v>15</v>
      </c>
      <c r="B30" s="1">
        <f>RTD("cryptoprice.get",,"Binance", "BTC-USDT","Bid")</f>
        <v>11202.09</v>
      </c>
      <c r="D30" s="1">
        <f>RTD("cryptoprice.get",,"Binance", "BTC-USDT","Ask")</f>
        <v>11223.94</v>
      </c>
      <c r="G30" s="1"/>
      <c r="J30">
        <v>10000</v>
      </c>
      <c r="K30" s="13">
        <f>money/D40</f>
        <v>6799.9456004351969</v>
      </c>
      <c r="L30" s="14">
        <f>money/B37</f>
        <v>0.88628910750686873</v>
      </c>
      <c r="M30" s="14">
        <f>money/B41</f>
        <v>11.363636363636363</v>
      </c>
      <c r="N30" s="14">
        <f>money/B41</f>
        <v>11.363636363636363</v>
      </c>
      <c r="O30" s="14"/>
      <c r="P30" s="14"/>
      <c r="Q30" s="14"/>
      <c r="R30" s="14"/>
      <c r="S30" s="14"/>
      <c r="T30" s="14"/>
      <c r="U30" s="14"/>
    </row>
    <row r="31" spans="1:21" x14ac:dyDescent="0.55000000000000004">
      <c r="A31" t="s">
        <v>22</v>
      </c>
      <c r="B31" s="6">
        <f>RTD("cryptoprice.get",,"Binance", "ETH-BTC","Bid")</f>
        <v>9.1661000000000006E-2</v>
      </c>
      <c r="C31" s="6"/>
      <c r="D31" s="6">
        <f>RTD("cryptoprice.get",,"Binance", "ETH-BTC","Ask")</f>
        <v>9.0094999999999995E-2</v>
      </c>
      <c r="E31" s="6"/>
      <c r="G31" s="1"/>
      <c r="J31" s="19">
        <v>0.99980000000000002</v>
      </c>
      <c r="K31" s="13" t="e">
        <f>K30*D18</f>
        <v>#VALUE!</v>
      </c>
      <c r="L31" s="14" t="e">
        <f>L30*B16</f>
        <v>#NUM!</v>
      </c>
      <c r="M31" s="14">
        <f>M30*B19</f>
        <v>11693.181818181818</v>
      </c>
      <c r="N31" s="14">
        <f>N30*B19</f>
        <v>11693.181818181818</v>
      </c>
      <c r="O31" s="14"/>
      <c r="P31" s="14"/>
      <c r="Q31" s="14"/>
      <c r="R31" s="14"/>
      <c r="S31" s="14"/>
      <c r="T31" s="14"/>
      <c r="U31" s="14"/>
    </row>
    <row r="32" spans="1:21" x14ac:dyDescent="0.55000000000000004">
      <c r="B32" s="6"/>
      <c r="C32" s="6"/>
      <c r="D32" s="6"/>
      <c r="E32" s="6"/>
      <c r="G32" s="1"/>
      <c r="K32" s="13" t="e">
        <f>K31/D17</f>
        <v>#VALUE!</v>
      </c>
      <c r="L32" s="14" t="e">
        <f>L31/B18</f>
        <v>#NUM!</v>
      </c>
      <c r="M32" s="14">
        <f>M31/B20</f>
        <v>49.715909090909093</v>
      </c>
      <c r="N32" s="14">
        <f>N31/B18</f>
        <v>6770.8059167236925</v>
      </c>
      <c r="O32" s="14"/>
      <c r="P32" s="14"/>
      <c r="Q32" s="14"/>
      <c r="R32" s="14"/>
      <c r="S32" s="14"/>
      <c r="T32" s="14"/>
      <c r="U32" s="14"/>
    </row>
    <row r="33" spans="1:21" x14ac:dyDescent="0.55000000000000004">
      <c r="B33" s="7"/>
      <c r="D33" s="7"/>
      <c r="E33" s="7"/>
      <c r="G33" s="1" t="e">
        <f>D11-D30</f>
        <v>#NUM!</v>
      </c>
      <c r="K33" s="13" t="e">
        <f>K32*D39</f>
        <v>#VALUE!</v>
      </c>
      <c r="L33" s="14" t="e">
        <f>L32*B40</f>
        <v>#NUM!</v>
      </c>
      <c r="M33" s="14">
        <f>M32*B38</f>
        <v>9919.318181818182</v>
      </c>
      <c r="N33" s="14">
        <f>N32*B40</f>
        <v>9953.7617781754998</v>
      </c>
      <c r="O33" s="14"/>
      <c r="P33" s="14"/>
      <c r="Q33" s="14"/>
      <c r="R33" s="14"/>
      <c r="S33" s="14"/>
      <c r="T33" s="14"/>
      <c r="U33" s="14"/>
    </row>
    <row r="34" spans="1:21" x14ac:dyDescent="0.55000000000000004">
      <c r="A34" t="s">
        <v>685</v>
      </c>
      <c r="B34" s="7">
        <f>RTD("cryptoprice.get",,"Binance", "LTC-BTC","Bid")</f>
        <v>1.6322E-2</v>
      </c>
      <c r="D34" s="7"/>
      <c r="E34" s="7"/>
      <c r="G34" s="1"/>
      <c r="K34" s="15" t="e">
        <f>K33-money</f>
        <v>#VALUE!</v>
      </c>
      <c r="L34" s="15" t="e">
        <f>L33-money</f>
        <v>#NUM!</v>
      </c>
      <c r="M34" s="15">
        <f>M33-money</f>
        <v>-80.681818181818016</v>
      </c>
      <c r="N34" s="15">
        <f>N33-money</f>
        <v>-46.238221824500215</v>
      </c>
      <c r="O34" s="14"/>
      <c r="P34" s="14"/>
      <c r="Q34" s="14"/>
      <c r="R34" s="14"/>
      <c r="S34" s="14"/>
      <c r="T34" s="14"/>
      <c r="U34" s="14"/>
    </row>
    <row r="35" spans="1:21" x14ac:dyDescent="0.55000000000000004">
      <c r="B35" s="7"/>
      <c r="D35" s="7"/>
      <c r="E35" s="7"/>
      <c r="G35" s="1"/>
      <c r="K35" s="13"/>
      <c r="L35" s="13"/>
      <c r="N35" s="14"/>
      <c r="O35" s="14"/>
      <c r="P35" s="14"/>
      <c r="Q35" s="14"/>
      <c r="R35" s="14"/>
      <c r="S35" s="14"/>
      <c r="T35" s="14"/>
      <c r="U35" s="14"/>
    </row>
    <row r="36" spans="1:21" x14ac:dyDescent="0.55000000000000004">
      <c r="B36" s="1" t="s">
        <v>23</v>
      </c>
      <c r="G36" s="1"/>
      <c r="K36" t="s">
        <v>700</v>
      </c>
      <c r="L36" t="s">
        <v>703</v>
      </c>
      <c r="M36" t="s">
        <v>705</v>
      </c>
      <c r="N36" t="s">
        <v>706</v>
      </c>
    </row>
    <row r="37" spans="1:21" x14ac:dyDescent="0.55000000000000004">
      <c r="A37" t="s">
        <v>11</v>
      </c>
      <c r="B37" s="1">
        <f>RTD("cryptoprice.get",,"BitFinex", "BTC-USD","Bid")</f>
        <v>11283</v>
      </c>
      <c r="D37" s="1">
        <f>RTD("cryptoprice.get",,"BitFinex", "BTC-USD","ask")</f>
        <v>11290</v>
      </c>
      <c r="G37" s="1"/>
      <c r="K37" s="14">
        <f>money/B39</f>
        <v>9.04322662325918</v>
      </c>
      <c r="L37" s="14">
        <f>money/B37</f>
        <v>0.88628910750686873</v>
      </c>
      <c r="M37" s="14">
        <f>money/B37</f>
        <v>0.88628910750686873</v>
      </c>
      <c r="N37" s="14">
        <f>money/B39</f>
        <v>9.04322662325918</v>
      </c>
    </row>
    <row r="38" spans="1:21" x14ac:dyDescent="0.55000000000000004">
      <c r="A38" t="s">
        <v>1</v>
      </c>
      <c r="B38" s="1">
        <f>RTD("cryptoprice.get",,"BitFinex", "ltc-USD","Bid")</f>
        <v>199.52</v>
      </c>
      <c r="D38" s="1">
        <f>RTD("cryptoprice.get",,"BitFinex", "ltc-USD","ask")</f>
        <v>199.92</v>
      </c>
      <c r="G38" s="1"/>
      <c r="K38" s="14" t="e">
        <f>K37*B17</f>
        <v>#NUM!</v>
      </c>
      <c r="L38" s="14" t="e">
        <f>L37*B16</f>
        <v>#NUM!</v>
      </c>
      <c r="M38" s="14" t="e">
        <f>M37*B16</f>
        <v>#NUM!</v>
      </c>
      <c r="N38" s="14" t="e">
        <f>N37*B17</f>
        <v>#NUM!</v>
      </c>
    </row>
    <row r="39" spans="1:21" x14ac:dyDescent="0.55000000000000004">
      <c r="A39" t="s">
        <v>0</v>
      </c>
      <c r="B39" s="1">
        <f>RTD("cryptoprice.get",,"BitFinex", "eth-USD","Bid")</f>
        <v>1105.8</v>
      </c>
      <c r="D39" s="1">
        <f>RTD("cryptoprice.get",,"BitFinex", "eth-USD","ask")</f>
        <v>1105.9000000000001</v>
      </c>
      <c r="G39" s="1"/>
      <c r="K39" s="14" t="e">
        <f>K38/B21</f>
        <v>#NUM!</v>
      </c>
      <c r="L39" s="14" t="e">
        <f>L38/B20</f>
        <v>#NUM!</v>
      </c>
      <c r="M39" s="14" t="e">
        <f>M38/B19</f>
        <v>#NUM!</v>
      </c>
      <c r="N39" s="14" t="e">
        <f>N38/B22</f>
        <v>#NUM!</v>
      </c>
    </row>
    <row r="40" spans="1:21" x14ac:dyDescent="0.55000000000000004">
      <c r="A40" t="s">
        <v>26</v>
      </c>
      <c r="B40" s="6">
        <f>RTD("cryptoprice.get",,"BitFinex", "xrp-USD","Bid")</f>
        <v>1.4701</v>
      </c>
      <c r="C40" s="6"/>
      <c r="D40" s="6">
        <f>RTD("cryptoprice.get",,"BitFinex", "xrp-USD","ask")</f>
        <v>1.4705999999999999</v>
      </c>
      <c r="E40" s="6"/>
      <c r="G40" s="1"/>
      <c r="K40" s="14" t="e">
        <f>K39*B42</f>
        <v>#NUM!</v>
      </c>
      <c r="L40" s="14" t="e">
        <f>L39*B38</f>
        <v>#NUM!</v>
      </c>
      <c r="M40" s="14" t="e">
        <f>M39*B41</f>
        <v>#NUM!</v>
      </c>
      <c r="N40" s="14" t="e">
        <f>N39*B43</f>
        <v>#NUM!</v>
      </c>
    </row>
    <row r="41" spans="1:21" x14ac:dyDescent="0.55000000000000004">
      <c r="A41" t="s">
        <v>49</v>
      </c>
      <c r="B41" s="6">
        <f>RTD("cryptoprice.get",,"BitFinex", "DSH-USD","Bid")</f>
        <v>880</v>
      </c>
      <c r="C41" s="6"/>
      <c r="D41" s="6"/>
      <c r="E41" s="6"/>
      <c r="G41" s="1"/>
      <c r="K41" s="15" t="e">
        <f>K40-money</f>
        <v>#NUM!</v>
      </c>
      <c r="L41" s="15" t="e">
        <f>L40-money</f>
        <v>#NUM!</v>
      </c>
      <c r="M41" s="15" t="e">
        <f>M40-money</f>
        <v>#NUM!</v>
      </c>
      <c r="N41" s="15" t="e">
        <f>N40-money</f>
        <v>#NUM!</v>
      </c>
      <c r="O41" s="17"/>
    </row>
    <row r="42" spans="1:21" x14ac:dyDescent="0.55000000000000004">
      <c r="A42" t="s">
        <v>8</v>
      </c>
      <c r="B42" s="6">
        <f>RTD("cryptoprice.get",,"BitFinex", "bch-USD","Bid")</f>
        <v>1883.5</v>
      </c>
      <c r="D42" s="7"/>
      <c r="E42" s="7"/>
      <c r="G42" s="1"/>
      <c r="K42" s="14"/>
      <c r="L42" s="14"/>
      <c r="M42" s="14"/>
      <c r="N42" s="14"/>
    </row>
    <row r="43" spans="1:21" x14ac:dyDescent="0.55000000000000004">
      <c r="A43" t="s">
        <v>702</v>
      </c>
      <c r="B43" s="6">
        <f>RTD("cryptoprice.get",,"BitFinex", "XMR-USD","Bid")</f>
        <v>366.53</v>
      </c>
      <c r="D43" s="7"/>
      <c r="E43" s="7"/>
      <c r="G43" s="1"/>
      <c r="K43" s="14"/>
      <c r="L43" s="14"/>
      <c r="M43" s="14"/>
      <c r="N43" s="14"/>
    </row>
    <row r="44" spans="1:21" x14ac:dyDescent="0.55000000000000004">
      <c r="A44" t="s">
        <v>701</v>
      </c>
      <c r="B44" s="6">
        <f>RTD("cryptoprice.get",,"BitFinex", "ZEC-USD","Bid")</f>
        <v>525.28</v>
      </c>
      <c r="D44" s="7"/>
      <c r="E44" s="7"/>
      <c r="G44" s="1"/>
      <c r="K44" s="14"/>
      <c r="L44" s="14"/>
      <c r="M44" s="14"/>
      <c r="N44" s="14"/>
    </row>
    <row r="45" spans="1:21" x14ac:dyDescent="0.55000000000000004">
      <c r="B45" s="6"/>
      <c r="D45" s="7"/>
      <c r="E45" s="7"/>
      <c r="G45" s="1"/>
      <c r="K45" s="14"/>
      <c r="L45" s="14"/>
      <c r="M45" s="14"/>
      <c r="N45" s="14"/>
    </row>
    <row r="46" spans="1:21" x14ac:dyDescent="0.55000000000000004">
      <c r="A46" t="s">
        <v>704</v>
      </c>
      <c r="B46" s="6">
        <f>RTD("cryptoprice.get",,"BitFinex", "EOS-USD","Bid")</f>
        <v>13.65</v>
      </c>
      <c r="D46" s="7"/>
      <c r="E46" s="7"/>
      <c r="G46" s="1"/>
      <c r="K46" s="14"/>
      <c r="L46" s="14"/>
      <c r="M46" s="14"/>
      <c r="N46" s="14"/>
    </row>
    <row r="47" spans="1:21" x14ac:dyDescent="0.55000000000000004">
      <c r="B47" s="6"/>
      <c r="D47" s="7"/>
      <c r="E47" s="7"/>
      <c r="G47" s="1"/>
    </row>
    <row r="48" spans="1:21" x14ac:dyDescent="0.55000000000000004">
      <c r="B48" s="1" t="s">
        <v>13</v>
      </c>
      <c r="G48" s="1"/>
    </row>
    <row r="49" spans="1:7" x14ac:dyDescent="0.55000000000000004">
      <c r="A49" t="s">
        <v>20</v>
      </c>
      <c r="B49" s="1">
        <f>RTD("cryptoprice.get",,"BitRex", "USDT-BTC","Bid")</f>
        <v>12254.87900001</v>
      </c>
      <c r="D49" s="1">
        <f>RTD("cryptoprice.get",,"Bitrex", "USDT-BTC","Ask")</f>
        <v>12284.81</v>
      </c>
      <c r="G49" s="1"/>
    </row>
    <row r="50" spans="1:7" x14ac:dyDescent="0.55000000000000004">
      <c r="A50" t="s">
        <v>21</v>
      </c>
      <c r="B50" s="6">
        <f>RTD("cryptoprice.get",,"BitRex", "BTC-LTC","Bid")</f>
        <v>1.6550450000000001E-2</v>
      </c>
      <c r="D50" s="6">
        <f>RTD("cryptoprice.get",,"Bitrex", "BTC-LTC","Ask")</f>
        <v>1.6299979999999999E-2</v>
      </c>
      <c r="E50" s="6"/>
      <c r="G50" s="1"/>
    </row>
    <row r="51" spans="1:7" x14ac:dyDescent="0.55000000000000004">
      <c r="B51" s="6"/>
      <c r="D51" s="6"/>
      <c r="E51" s="6"/>
      <c r="G51" s="1"/>
    </row>
    <row r="52" spans="1:7" x14ac:dyDescent="0.55000000000000004">
      <c r="B52" s="6" t="s">
        <v>684</v>
      </c>
      <c r="C52" s="6"/>
      <c r="D52" s="6"/>
      <c r="E52" s="6"/>
      <c r="G52" s="1"/>
    </row>
    <row r="53" spans="1:7" x14ac:dyDescent="0.55000000000000004">
      <c r="B53" s="6"/>
      <c r="C53" s="6"/>
      <c r="D53" s="6"/>
      <c r="E53" s="6"/>
      <c r="G53" s="1"/>
    </row>
    <row r="54" spans="1:7" x14ac:dyDescent="0.55000000000000004">
      <c r="B54" s="6" t="s">
        <v>28</v>
      </c>
      <c r="C54" s="6"/>
      <c r="D54" s="6"/>
      <c r="E54" s="6"/>
      <c r="G54" s="1"/>
    </row>
    <row r="55" spans="1:7" x14ac:dyDescent="0.55000000000000004">
      <c r="B55" s="6" t="s">
        <v>29</v>
      </c>
      <c r="C55" s="6"/>
      <c r="D55" s="6"/>
      <c r="E55" s="6"/>
      <c r="G55" s="1"/>
    </row>
    <row r="56" spans="1:7" x14ac:dyDescent="0.55000000000000004">
      <c r="B56" s="6" t="s">
        <v>30</v>
      </c>
      <c r="C56" s="6"/>
      <c r="D56" s="6"/>
      <c r="E56" s="6"/>
      <c r="G56" s="1"/>
    </row>
    <row r="57" spans="1:7" x14ac:dyDescent="0.55000000000000004">
      <c r="G57" s="1"/>
    </row>
    <row r="58" spans="1:7" x14ac:dyDescent="0.55000000000000004">
      <c r="B58" s="1" t="s">
        <v>24</v>
      </c>
      <c r="G58" s="1"/>
    </row>
    <row r="59" spans="1:7" x14ac:dyDescent="0.55000000000000004">
      <c r="A59" t="s">
        <v>11</v>
      </c>
      <c r="B59" s="1" t="e">
        <f>RTD("cryptoprice.get",,"KRAKEN", "XXBTZUSD","Bid")</f>
        <v>#NUM!</v>
      </c>
      <c r="D59" s="1" t="e">
        <f>RTD("cryptoprice.get",,"kraken", "XXBTZUSD","ask")</f>
        <v>#NUM!</v>
      </c>
      <c r="G59" s="1" t="e">
        <f>B59+B59*0.0002</f>
        <v>#NUM!</v>
      </c>
    </row>
    <row r="60" spans="1:7" x14ac:dyDescent="0.55000000000000004">
      <c r="A60" t="s">
        <v>25</v>
      </c>
      <c r="B60" s="1">
        <f>RTD("cryptoprice.get",,"kraken", "XETHZUSD","Bid")</f>
        <v>1119.26</v>
      </c>
      <c r="D60" s="1">
        <f>RTD("cryptoprice.get",,"kraken", "XETHZUSD","ask")</f>
        <v>1119.9100000000001</v>
      </c>
      <c r="G60" s="1">
        <f>B60+B60*0.0002</f>
        <v>1119.4838520000001</v>
      </c>
    </row>
    <row r="61" spans="1:7" x14ac:dyDescent="0.55000000000000004">
      <c r="A61" t="s">
        <v>3</v>
      </c>
      <c r="B61" s="8">
        <f>RTD("cryptoprice.get",,"kraken", "XETHXXBT","Bid")</f>
        <v>9.0079999999999993E-2</v>
      </c>
      <c r="C61" s="8"/>
      <c r="D61" s="8">
        <f>RTD("cryptoprice.get",,"kraken", "XETHXXBT","ask")</f>
        <v>9.01E-2</v>
      </c>
      <c r="G61" s="1"/>
    </row>
    <row r="62" spans="1:7" x14ac:dyDescent="0.55000000000000004">
      <c r="G62" s="1"/>
    </row>
    <row r="63" spans="1:7" x14ac:dyDescent="0.55000000000000004">
      <c r="B63" s="1" t="s">
        <v>27</v>
      </c>
      <c r="G63" s="1"/>
    </row>
    <row r="64" spans="1:7" x14ac:dyDescent="0.55000000000000004">
      <c r="G64" s="1"/>
    </row>
    <row r="65" spans="2:7" x14ac:dyDescent="0.55000000000000004">
      <c r="G65" s="1"/>
    </row>
    <row r="66" spans="2:7" x14ac:dyDescent="0.55000000000000004">
      <c r="B66" s="8"/>
      <c r="C66" s="8"/>
      <c r="D66" s="8"/>
      <c r="E66" s="8"/>
      <c r="G66" s="1"/>
    </row>
    <row r="67" spans="2:7" x14ac:dyDescent="0.55000000000000004">
      <c r="G67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0370-7DFC-4655-8747-23C378D2C485}">
  <dimension ref="A1:B744"/>
  <sheetViews>
    <sheetView topLeftCell="A530" workbookViewId="0">
      <selection activeCell="D231" sqref="D231"/>
    </sheetView>
  </sheetViews>
  <sheetFormatPr defaultRowHeight="14.4" x14ac:dyDescent="0.55000000000000004"/>
  <cols>
    <col min="2" max="2" width="10.5234375" bestFit="1" customWidth="1"/>
  </cols>
  <sheetData>
    <row r="1" spans="1:2" x14ac:dyDescent="0.55000000000000004">
      <c r="A1" t="s">
        <v>31</v>
      </c>
    </row>
    <row r="2" spans="1:2" x14ac:dyDescent="0.55000000000000004">
      <c r="B2" t="s">
        <v>32</v>
      </c>
    </row>
    <row r="3" spans="1:2" x14ac:dyDescent="0.55000000000000004">
      <c r="B3" t="s">
        <v>33</v>
      </c>
    </row>
    <row r="4" spans="1:2" x14ac:dyDescent="0.55000000000000004">
      <c r="B4" t="s">
        <v>34</v>
      </c>
    </row>
    <row r="5" spans="1:2" x14ac:dyDescent="0.55000000000000004">
      <c r="B5" t="s">
        <v>35</v>
      </c>
    </row>
    <row r="6" spans="1:2" x14ac:dyDescent="0.55000000000000004">
      <c r="B6" t="s">
        <v>36</v>
      </c>
    </row>
    <row r="7" spans="1:2" x14ac:dyDescent="0.55000000000000004">
      <c r="B7" t="s">
        <v>37</v>
      </c>
    </row>
    <row r="8" spans="1:2" x14ac:dyDescent="0.55000000000000004">
      <c r="B8" t="s">
        <v>38</v>
      </c>
    </row>
    <row r="9" spans="1:2" x14ac:dyDescent="0.55000000000000004">
      <c r="B9" t="s">
        <v>39</v>
      </c>
    </row>
    <row r="10" spans="1:2" x14ac:dyDescent="0.55000000000000004">
      <c r="B10" t="s">
        <v>40</v>
      </c>
    </row>
    <row r="11" spans="1:2" x14ac:dyDescent="0.55000000000000004">
      <c r="B11" t="s">
        <v>41</v>
      </c>
    </row>
    <row r="12" spans="1:2" x14ac:dyDescent="0.55000000000000004">
      <c r="B12" t="s">
        <v>42</v>
      </c>
    </row>
    <row r="13" spans="1:2" x14ac:dyDescent="0.55000000000000004">
      <c r="B13" t="s">
        <v>43</v>
      </c>
    </row>
    <row r="14" spans="1:2" x14ac:dyDescent="0.55000000000000004">
      <c r="B14" t="s">
        <v>44</v>
      </c>
    </row>
    <row r="15" spans="1:2" x14ac:dyDescent="0.55000000000000004">
      <c r="B15" t="s">
        <v>45</v>
      </c>
    </row>
    <row r="16" spans="1:2" x14ac:dyDescent="0.55000000000000004">
      <c r="B16" t="s">
        <v>46</v>
      </c>
    </row>
    <row r="18" spans="1:2" x14ac:dyDescent="0.55000000000000004">
      <c r="A18" t="s">
        <v>47</v>
      </c>
    </row>
    <row r="19" spans="1:2" x14ac:dyDescent="0.55000000000000004">
      <c r="B19" t="s">
        <v>48</v>
      </c>
    </row>
    <row r="20" spans="1:2" x14ac:dyDescent="0.55000000000000004">
      <c r="B20" t="s">
        <v>19</v>
      </c>
    </row>
    <row r="21" spans="1:2" x14ac:dyDescent="0.55000000000000004">
      <c r="B21" t="s">
        <v>49</v>
      </c>
    </row>
    <row r="22" spans="1:2" x14ac:dyDescent="0.55000000000000004">
      <c r="B22" t="s">
        <v>50</v>
      </c>
    </row>
    <row r="23" spans="1:2" x14ac:dyDescent="0.55000000000000004">
      <c r="B23" t="s">
        <v>51</v>
      </c>
    </row>
    <row r="24" spans="1:2" x14ac:dyDescent="0.55000000000000004">
      <c r="B24" t="s">
        <v>18</v>
      </c>
    </row>
    <row r="25" spans="1:2" x14ac:dyDescent="0.55000000000000004">
      <c r="B25" t="s">
        <v>52</v>
      </c>
    </row>
    <row r="26" spans="1:2" x14ac:dyDescent="0.55000000000000004">
      <c r="B26" t="s">
        <v>53</v>
      </c>
    </row>
    <row r="27" spans="1:2" x14ac:dyDescent="0.55000000000000004">
      <c r="B27" t="s">
        <v>54</v>
      </c>
    </row>
    <row r="28" spans="1:2" x14ac:dyDescent="0.55000000000000004">
      <c r="B28" t="s">
        <v>55</v>
      </c>
    </row>
    <row r="29" spans="1:2" x14ac:dyDescent="0.55000000000000004">
      <c r="B29" t="s">
        <v>56</v>
      </c>
    </row>
    <row r="30" spans="1:2" x14ac:dyDescent="0.55000000000000004">
      <c r="B30" t="s">
        <v>57</v>
      </c>
    </row>
    <row r="32" spans="1:2" x14ac:dyDescent="0.55000000000000004">
      <c r="A32" t="s">
        <v>58</v>
      </c>
    </row>
    <row r="33" spans="2:2" x14ac:dyDescent="0.55000000000000004">
      <c r="B33" t="s">
        <v>21</v>
      </c>
    </row>
    <row r="34" spans="2:2" x14ac:dyDescent="0.55000000000000004">
      <c r="B34" t="s">
        <v>59</v>
      </c>
    </row>
    <row r="35" spans="2:2" x14ac:dyDescent="0.55000000000000004">
      <c r="B35" t="s">
        <v>60</v>
      </c>
    </row>
    <row r="36" spans="2:2" x14ac:dyDescent="0.55000000000000004">
      <c r="B36" t="s">
        <v>61</v>
      </c>
    </row>
    <row r="37" spans="2:2" x14ac:dyDescent="0.55000000000000004">
      <c r="B37" t="s">
        <v>62</v>
      </c>
    </row>
    <row r="38" spans="2:2" x14ac:dyDescent="0.55000000000000004">
      <c r="B38" t="s">
        <v>63</v>
      </c>
    </row>
    <row r="39" spans="2:2" x14ac:dyDescent="0.55000000000000004">
      <c r="B39" t="s">
        <v>64</v>
      </c>
    </row>
    <row r="40" spans="2:2" x14ac:dyDescent="0.55000000000000004">
      <c r="B40" t="s">
        <v>65</v>
      </c>
    </row>
    <row r="41" spans="2:2" x14ac:dyDescent="0.55000000000000004">
      <c r="B41" t="s">
        <v>66</v>
      </c>
    </row>
    <row r="42" spans="2:2" x14ac:dyDescent="0.55000000000000004">
      <c r="B42" t="s">
        <v>67</v>
      </c>
    </row>
    <row r="43" spans="2:2" x14ac:dyDescent="0.55000000000000004">
      <c r="B43" t="s">
        <v>68</v>
      </c>
    </row>
    <row r="44" spans="2:2" x14ac:dyDescent="0.55000000000000004">
      <c r="B44" t="s">
        <v>69</v>
      </c>
    </row>
    <row r="45" spans="2:2" x14ac:dyDescent="0.55000000000000004">
      <c r="B45" t="s">
        <v>70</v>
      </c>
    </row>
    <row r="46" spans="2:2" x14ac:dyDescent="0.55000000000000004">
      <c r="B46" t="s">
        <v>71</v>
      </c>
    </row>
    <row r="47" spans="2:2" x14ac:dyDescent="0.55000000000000004">
      <c r="B47" t="s">
        <v>72</v>
      </c>
    </row>
    <row r="48" spans="2:2" x14ac:dyDescent="0.55000000000000004">
      <c r="B48" t="s">
        <v>73</v>
      </c>
    </row>
    <row r="49" spans="2:2" x14ac:dyDescent="0.55000000000000004">
      <c r="B49" t="s">
        <v>74</v>
      </c>
    </row>
    <row r="50" spans="2:2" x14ac:dyDescent="0.55000000000000004">
      <c r="B50" t="s">
        <v>75</v>
      </c>
    </row>
    <row r="51" spans="2:2" x14ac:dyDescent="0.55000000000000004">
      <c r="B51" t="s">
        <v>76</v>
      </c>
    </row>
    <row r="52" spans="2:2" x14ac:dyDescent="0.55000000000000004">
      <c r="B52" t="s">
        <v>77</v>
      </c>
    </row>
    <row r="53" spans="2:2" x14ac:dyDescent="0.55000000000000004">
      <c r="B53" t="s">
        <v>78</v>
      </c>
    </row>
    <row r="54" spans="2:2" x14ac:dyDescent="0.55000000000000004">
      <c r="B54" t="s">
        <v>79</v>
      </c>
    </row>
    <row r="55" spans="2:2" x14ac:dyDescent="0.55000000000000004">
      <c r="B55" t="s">
        <v>80</v>
      </c>
    </row>
    <row r="56" spans="2:2" x14ac:dyDescent="0.55000000000000004">
      <c r="B56" t="s">
        <v>81</v>
      </c>
    </row>
    <row r="57" spans="2:2" x14ac:dyDescent="0.55000000000000004">
      <c r="B57" t="s">
        <v>82</v>
      </c>
    </row>
    <row r="58" spans="2:2" x14ac:dyDescent="0.55000000000000004">
      <c r="B58" t="s">
        <v>83</v>
      </c>
    </row>
    <row r="59" spans="2:2" x14ac:dyDescent="0.55000000000000004">
      <c r="B59" t="s">
        <v>84</v>
      </c>
    </row>
    <row r="60" spans="2:2" x14ac:dyDescent="0.55000000000000004">
      <c r="B60" t="s">
        <v>85</v>
      </c>
    </row>
    <row r="61" spans="2:2" x14ac:dyDescent="0.55000000000000004">
      <c r="B61" t="s">
        <v>86</v>
      </c>
    </row>
    <row r="62" spans="2:2" x14ac:dyDescent="0.55000000000000004">
      <c r="B62" t="s">
        <v>87</v>
      </c>
    </row>
    <row r="63" spans="2:2" x14ac:dyDescent="0.55000000000000004">
      <c r="B63" t="s">
        <v>88</v>
      </c>
    </row>
    <row r="64" spans="2:2" x14ac:dyDescent="0.55000000000000004">
      <c r="B64" t="s">
        <v>89</v>
      </c>
    </row>
    <row r="65" spans="2:2" x14ac:dyDescent="0.55000000000000004">
      <c r="B65" t="s">
        <v>90</v>
      </c>
    </row>
    <row r="66" spans="2:2" x14ac:dyDescent="0.55000000000000004">
      <c r="B66" t="s">
        <v>91</v>
      </c>
    </row>
    <row r="67" spans="2:2" x14ac:dyDescent="0.55000000000000004">
      <c r="B67" t="s">
        <v>92</v>
      </c>
    </row>
    <row r="68" spans="2:2" x14ac:dyDescent="0.55000000000000004">
      <c r="B68" t="s">
        <v>93</v>
      </c>
    </row>
    <row r="69" spans="2:2" x14ac:dyDescent="0.55000000000000004">
      <c r="B69" t="s">
        <v>94</v>
      </c>
    </row>
    <row r="70" spans="2:2" x14ac:dyDescent="0.55000000000000004">
      <c r="B70" t="s">
        <v>95</v>
      </c>
    </row>
    <row r="71" spans="2:2" x14ac:dyDescent="0.55000000000000004">
      <c r="B71" t="s">
        <v>96</v>
      </c>
    </row>
    <row r="72" spans="2:2" x14ac:dyDescent="0.55000000000000004">
      <c r="B72" t="s">
        <v>97</v>
      </c>
    </row>
    <row r="73" spans="2:2" x14ac:dyDescent="0.55000000000000004">
      <c r="B73" t="s">
        <v>98</v>
      </c>
    </row>
    <row r="74" spans="2:2" x14ac:dyDescent="0.55000000000000004">
      <c r="B74" t="s">
        <v>99</v>
      </c>
    </row>
    <row r="75" spans="2:2" x14ac:dyDescent="0.55000000000000004">
      <c r="B75" t="s">
        <v>100</v>
      </c>
    </row>
    <row r="76" spans="2:2" x14ac:dyDescent="0.55000000000000004">
      <c r="B76" t="s">
        <v>101</v>
      </c>
    </row>
    <row r="77" spans="2:2" x14ac:dyDescent="0.55000000000000004">
      <c r="B77" t="s">
        <v>102</v>
      </c>
    </row>
    <row r="78" spans="2:2" x14ac:dyDescent="0.55000000000000004">
      <c r="B78" t="s">
        <v>103</v>
      </c>
    </row>
    <row r="79" spans="2:2" x14ac:dyDescent="0.55000000000000004">
      <c r="B79" t="s">
        <v>104</v>
      </c>
    </row>
    <row r="80" spans="2:2" x14ac:dyDescent="0.55000000000000004">
      <c r="B80" t="s">
        <v>105</v>
      </c>
    </row>
    <row r="81" spans="2:2" x14ac:dyDescent="0.55000000000000004">
      <c r="B81" t="s">
        <v>106</v>
      </c>
    </row>
    <row r="82" spans="2:2" x14ac:dyDescent="0.55000000000000004">
      <c r="B82" t="s">
        <v>107</v>
      </c>
    </row>
    <row r="83" spans="2:2" x14ac:dyDescent="0.55000000000000004">
      <c r="B83" t="s">
        <v>108</v>
      </c>
    </row>
    <row r="84" spans="2:2" x14ac:dyDescent="0.55000000000000004">
      <c r="B84" t="s">
        <v>109</v>
      </c>
    </row>
    <row r="85" spans="2:2" x14ac:dyDescent="0.55000000000000004">
      <c r="B85" t="s">
        <v>110</v>
      </c>
    </row>
    <row r="86" spans="2:2" x14ac:dyDescent="0.55000000000000004">
      <c r="B86" t="s">
        <v>111</v>
      </c>
    </row>
    <row r="87" spans="2:2" x14ac:dyDescent="0.55000000000000004">
      <c r="B87" t="s">
        <v>112</v>
      </c>
    </row>
    <row r="88" spans="2:2" x14ac:dyDescent="0.55000000000000004">
      <c r="B88" t="s">
        <v>113</v>
      </c>
    </row>
    <row r="89" spans="2:2" x14ac:dyDescent="0.55000000000000004">
      <c r="B89" t="s">
        <v>114</v>
      </c>
    </row>
    <row r="90" spans="2:2" x14ac:dyDescent="0.55000000000000004">
      <c r="B90" t="s">
        <v>115</v>
      </c>
    </row>
    <row r="91" spans="2:2" x14ac:dyDescent="0.55000000000000004">
      <c r="B91" t="s">
        <v>116</v>
      </c>
    </row>
    <row r="92" spans="2:2" x14ac:dyDescent="0.55000000000000004">
      <c r="B92" t="s">
        <v>117</v>
      </c>
    </row>
    <row r="93" spans="2:2" x14ac:dyDescent="0.55000000000000004">
      <c r="B93" t="s">
        <v>118</v>
      </c>
    </row>
    <row r="94" spans="2:2" x14ac:dyDescent="0.55000000000000004">
      <c r="B94" t="s">
        <v>119</v>
      </c>
    </row>
    <row r="95" spans="2:2" x14ac:dyDescent="0.55000000000000004">
      <c r="B95" t="s">
        <v>120</v>
      </c>
    </row>
    <row r="96" spans="2:2" x14ac:dyDescent="0.55000000000000004">
      <c r="B96" t="s">
        <v>121</v>
      </c>
    </row>
    <row r="97" spans="2:2" x14ac:dyDescent="0.55000000000000004">
      <c r="B97" t="s">
        <v>122</v>
      </c>
    </row>
    <row r="98" spans="2:2" x14ac:dyDescent="0.55000000000000004">
      <c r="B98" t="s">
        <v>123</v>
      </c>
    </row>
    <row r="99" spans="2:2" x14ac:dyDescent="0.55000000000000004">
      <c r="B99" t="s">
        <v>124</v>
      </c>
    </row>
    <row r="100" spans="2:2" x14ac:dyDescent="0.55000000000000004">
      <c r="B100" t="s">
        <v>125</v>
      </c>
    </row>
    <row r="101" spans="2:2" x14ac:dyDescent="0.55000000000000004">
      <c r="B101" t="s">
        <v>126</v>
      </c>
    </row>
    <row r="102" spans="2:2" x14ac:dyDescent="0.55000000000000004">
      <c r="B102" t="s">
        <v>127</v>
      </c>
    </row>
    <row r="103" spans="2:2" x14ac:dyDescent="0.55000000000000004">
      <c r="B103" t="s">
        <v>128</v>
      </c>
    </row>
    <row r="104" spans="2:2" x14ac:dyDescent="0.55000000000000004">
      <c r="B104" t="s">
        <v>129</v>
      </c>
    </row>
    <row r="105" spans="2:2" x14ac:dyDescent="0.55000000000000004">
      <c r="B105" t="s">
        <v>130</v>
      </c>
    </row>
    <row r="106" spans="2:2" x14ac:dyDescent="0.55000000000000004">
      <c r="B106" t="s">
        <v>131</v>
      </c>
    </row>
    <row r="107" spans="2:2" x14ac:dyDescent="0.55000000000000004">
      <c r="B107" t="s">
        <v>132</v>
      </c>
    </row>
    <row r="108" spans="2:2" x14ac:dyDescent="0.55000000000000004">
      <c r="B108" t="s">
        <v>133</v>
      </c>
    </row>
    <row r="109" spans="2:2" x14ac:dyDescent="0.55000000000000004">
      <c r="B109" t="s">
        <v>134</v>
      </c>
    </row>
    <row r="110" spans="2:2" x14ac:dyDescent="0.55000000000000004">
      <c r="B110" t="s">
        <v>135</v>
      </c>
    </row>
    <row r="111" spans="2:2" x14ac:dyDescent="0.55000000000000004">
      <c r="B111" t="s">
        <v>136</v>
      </c>
    </row>
    <row r="112" spans="2:2" x14ac:dyDescent="0.55000000000000004">
      <c r="B112" t="s">
        <v>137</v>
      </c>
    </row>
    <row r="113" spans="2:2" x14ac:dyDescent="0.55000000000000004">
      <c r="B113" t="s">
        <v>138</v>
      </c>
    </row>
    <row r="114" spans="2:2" x14ac:dyDescent="0.55000000000000004">
      <c r="B114" t="s">
        <v>139</v>
      </c>
    </row>
    <row r="115" spans="2:2" x14ac:dyDescent="0.55000000000000004">
      <c r="B115" t="s">
        <v>140</v>
      </c>
    </row>
    <row r="116" spans="2:2" x14ac:dyDescent="0.55000000000000004">
      <c r="B116" t="s">
        <v>141</v>
      </c>
    </row>
    <row r="117" spans="2:2" x14ac:dyDescent="0.55000000000000004">
      <c r="B117" t="s">
        <v>142</v>
      </c>
    </row>
    <row r="118" spans="2:2" x14ac:dyDescent="0.55000000000000004">
      <c r="B118" t="s">
        <v>143</v>
      </c>
    </row>
    <row r="119" spans="2:2" x14ac:dyDescent="0.55000000000000004">
      <c r="B119" t="s">
        <v>144</v>
      </c>
    </row>
    <row r="120" spans="2:2" x14ac:dyDescent="0.55000000000000004">
      <c r="B120" t="s">
        <v>145</v>
      </c>
    </row>
    <row r="121" spans="2:2" x14ac:dyDescent="0.55000000000000004">
      <c r="B121" t="s">
        <v>20</v>
      </c>
    </row>
    <row r="122" spans="2:2" x14ac:dyDescent="0.55000000000000004">
      <c r="B122" t="s">
        <v>146</v>
      </c>
    </row>
    <row r="123" spans="2:2" x14ac:dyDescent="0.55000000000000004">
      <c r="B123" t="s">
        <v>147</v>
      </c>
    </row>
    <row r="124" spans="2:2" x14ac:dyDescent="0.55000000000000004">
      <c r="B124" t="s">
        <v>148</v>
      </c>
    </row>
    <row r="125" spans="2:2" x14ac:dyDescent="0.55000000000000004">
      <c r="B125" t="s">
        <v>149</v>
      </c>
    </row>
    <row r="126" spans="2:2" x14ac:dyDescent="0.55000000000000004">
      <c r="B126" t="s">
        <v>150</v>
      </c>
    </row>
    <row r="127" spans="2:2" x14ac:dyDescent="0.55000000000000004">
      <c r="B127" t="s">
        <v>151</v>
      </c>
    </row>
    <row r="128" spans="2:2" x14ac:dyDescent="0.55000000000000004">
      <c r="B128" t="s">
        <v>152</v>
      </c>
    </row>
    <row r="129" spans="1:2" x14ac:dyDescent="0.55000000000000004">
      <c r="B129" t="s">
        <v>153</v>
      </c>
    </row>
    <row r="130" spans="1:2" x14ac:dyDescent="0.55000000000000004">
      <c r="B130" t="s">
        <v>154</v>
      </c>
    </row>
    <row r="131" spans="1:2" x14ac:dyDescent="0.55000000000000004">
      <c r="B131" t="s">
        <v>155</v>
      </c>
    </row>
    <row r="132" spans="1:2" x14ac:dyDescent="0.55000000000000004">
      <c r="B132" t="s">
        <v>156</v>
      </c>
    </row>
    <row r="133" spans="1:2" x14ac:dyDescent="0.55000000000000004">
      <c r="B133" t="s">
        <v>157</v>
      </c>
    </row>
    <row r="134" spans="1:2" x14ac:dyDescent="0.55000000000000004">
      <c r="B134" t="s">
        <v>158</v>
      </c>
    </row>
    <row r="135" spans="1:2" x14ac:dyDescent="0.55000000000000004">
      <c r="B135" t="s">
        <v>159</v>
      </c>
    </row>
    <row r="136" spans="1:2" x14ac:dyDescent="0.55000000000000004">
      <c r="B136" t="s">
        <v>160</v>
      </c>
    </row>
    <row r="137" spans="1:2" x14ac:dyDescent="0.55000000000000004">
      <c r="B137" t="s">
        <v>161</v>
      </c>
    </row>
    <row r="138" spans="1:2" x14ac:dyDescent="0.55000000000000004">
      <c r="B138" t="s">
        <v>162</v>
      </c>
    </row>
    <row r="139" spans="1:2" x14ac:dyDescent="0.55000000000000004">
      <c r="B139" t="s">
        <v>163</v>
      </c>
    </row>
    <row r="141" spans="1:2" x14ac:dyDescent="0.55000000000000004">
      <c r="A141" t="s">
        <v>164</v>
      </c>
    </row>
    <row r="142" spans="1:2" x14ac:dyDescent="0.55000000000000004">
      <c r="B142" t="s">
        <v>165</v>
      </c>
    </row>
    <row r="143" spans="1:2" x14ac:dyDescent="0.55000000000000004">
      <c r="B143" t="s">
        <v>166</v>
      </c>
    </row>
    <row r="144" spans="1:2" x14ac:dyDescent="0.55000000000000004">
      <c r="B144" t="s">
        <v>167</v>
      </c>
    </row>
    <row r="145" spans="2:2" x14ac:dyDescent="0.55000000000000004">
      <c r="B145" t="s">
        <v>168</v>
      </c>
    </row>
    <row r="146" spans="2:2" x14ac:dyDescent="0.55000000000000004">
      <c r="B146" t="s">
        <v>169</v>
      </c>
    </row>
    <row r="147" spans="2:2" x14ac:dyDescent="0.55000000000000004">
      <c r="B147" t="s">
        <v>170</v>
      </c>
    </row>
    <row r="148" spans="2:2" x14ac:dyDescent="0.55000000000000004">
      <c r="B148" t="s">
        <v>171</v>
      </c>
    </row>
    <row r="149" spans="2:2" x14ac:dyDescent="0.55000000000000004">
      <c r="B149" t="s">
        <v>172</v>
      </c>
    </row>
    <row r="150" spans="2:2" x14ac:dyDescent="0.55000000000000004">
      <c r="B150" t="s">
        <v>173</v>
      </c>
    </row>
    <row r="151" spans="2:2" x14ac:dyDescent="0.55000000000000004">
      <c r="B151" t="s">
        <v>174</v>
      </c>
    </row>
    <row r="152" spans="2:2" x14ac:dyDescent="0.55000000000000004">
      <c r="B152" t="s">
        <v>175</v>
      </c>
    </row>
    <row r="153" spans="2:2" x14ac:dyDescent="0.55000000000000004">
      <c r="B153" t="s">
        <v>176</v>
      </c>
    </row>
    <row r="154" spans="2:2" x14ac:dyDescent="0.55000000000000004">
      <c r="B154" t="s">
        <v>177</v>
      </c>
    </row>
    <row r="155" spans="2:2" x14ac:dyDescent="0.55000000000000004">
      <c r="B155" t="s">
        <v>178</v>
      </c>
    </row>
    <row r="156" spans="2:2" x14ac:dyDescent="0.55000000000000004">
      <c r="B156" t="s">
        <v>179</v>
      </c>
    </row>
    <row r="157" spans="2:2" x14ac:dyDescent="0.55000000000000004">
      <c r="B157" t="s">
        <v>180</v>
      </c>
    </row>
    <row r="158" spans="2:2" x14ac:dyDescent="0.55000000000000004">
      <c r="B158" t="s">
        <v>181</v>
      </c>
    </row>
    <row r="159" spans="2:2" x14ac:dyDescent="0.55000000000000004">
      <c r="B159" t="s">
        <v>182</v>
      </c>
    </row>
    <row r="160" spans="2:2" x14ac:dyDescent="0.55000000000000004">
      <c r="B160" t="s">
        <v>183</v>
      </c>
    </row>
    <row r="161" spans="2:2" x14ac:dyDescent="0.55000000000000004">
      <c r="B161" t="s">
        <v>184</v>
      </c>
    </row>
    <row r="162" spans="2:2" x14ac:dyDescent="0.55000000000000004">
      <c r="B162" t="s">
        <v>185</v>
      </c>
    </row>
    <row r="163" spans="2:2" x14ac:dyDescent="0.55000000000000004">
      <c r="B163" t="s">
        <v>186</v>
      </c>
    </row>
    <row r="164" spans="2:2" x14ac:dyDescent="0.55000000000000004">
      <c r="B164" t="s">
        <v>187</v>
      </c>
    </row>
    <row r="165" spans="2:2" x14ac:dyDescent="0.55000000000000004">
      <c r="B165" t="s">
        <v>188</v>
      </c>
    </row>
    <row r="166" spans="2:2" x14ac:dyDescent="0.55000000000000004">
      <c r="B166" t="s">
        <v>189</v>
      </c>
    </row>
    <row r="167" spans="2:2" x14ac:dyDescent="0.55000000000000004">
      <c r="B167" t="s">
        <v>190</v>
      </c>
    </row>
    <row r="168" spans="2:2" x14ac:dyDescent="0.55000000000000004">
      <c r="B168" t="s">
        <v>191</v>
      </c>
    </row>
    <row r="169" spans="2:2" x14ac:dyDescent="0.55000000000000004">
      <c r="B169" t="s">
        <v>192</v>
      </c>
    </row>
    <row r="170" spans="2:2" x14ac:dyDescent="0.55000000000000004">
      <c r="B170" t="s">
        <v>193</v>
      </c>
    </row>
    <row r="171" spans="2:2" x14ac:dyDescent="0.55000000000000004">
      <c r="B171" t="s">
        <v>194</v>
      </c>
    </row>
    <row r="172" spans="2:2" x14ac:dyDescent="0.55000000000000004">
      <c r="B172" t="s">
        <v>195</v>
      </c>
    </row>
    <row r="173" spans="2:2" x14ac:dyDescent="0.55000000000000004">
      <c r="B173" t="s">
        <v>196</v>
      </c>
    </row>
    <row r="174" spans="2:2" x14ac:dyDescent="0.55000000000000004">
      <c r="B174" t="s">
        <v>197</v>
      </c>
    </row>
    <row r="175" spans="2:2" x14ac:dyDescent="0.55000000000000004">
      <c r="B175" t="s">
        <v>198</v>
      </c>
    </row>
    <row r="176" spans="2:2" x14ac:dyDescent="0.55000000000000004">
      <c r="B176" t="s">
        <v>199</v>
      </c>
    </row>
    <row r="177" spans="2:2" x14ac:dyDescent="0.55000000000000004">
      <c r="B177" t="s">
        <v>200</v>
      </c>
    </row>
    <row r="178" spans="2:2" x14ac:dyDescent="0.55000000000000004">
      <c r="B178" t="s">
        <v>201</v>
      </c>
    </row>
    <row r="179" spans="2:2" x14ac:dyDescent="0.55000000000000004">
      <c r="B179" t="s">
        <v>202</v>
      </c>
    </row>
    <row r="180" spans="2:2" x14ac:dyDescent="0.55000000000000004">
      <c r="B180" t="s">
        <v>203</v>
      </c>
    </row>
    <row r="181" spans="2:2" x14ac:dyDescent="0.55000000000000004">
      <c r="B181" t="s">
        <v>204</v>
      </c>
    </row>
    <row r="182" spans="2:2" x14ac:dyDescent="0.55000000000000004">
      <c r="B182" t="s">
        <v>205</v>
      </c>
    </row>
    <row r="183" spans="2:2" x14ac:dyDescent="0.55000000000000004">
      <c r="B183" t="s">
        <v>206</v>
      </c>
    </row>
    <row r="184" spans="2:2" x14ac:dyDescent="0.55000000000000004">
      <c r="B184" t="s">
        <v>207</v>
      </c>
    </row>
    <row r="185" spans="2:2" x14ac:dyDescent="0.55000000000000004">
      <c r="B185" t="s">
        <v>208</v>
      </c>
    </row>
    <row r="186" spans="2:2" x14ac:dyDescent="0.55000000000000004">
      <c r="B186" t="s">
        <v>209</v>
      </c>
    </row>
    <row r="187" spans="2:2" x14ac:dyDescent="0.55000000000000004">
      <c r="B187" t="s">
        <v>210</v>
      </c>
    </row>
    <row r="188" spans="2:2" x14ac:dyDescent="0.55000000000000004">
      <c r="B188" t="s">
        <v>211</v>
      </c>
    </row>
    <row r="189" spans="2:2" x14ac:dyDescent="0.55000000000000004">
      <c r="B189" t="s">
        <v>212</v>
      </c>
    </row>
    <row r="190" spans="2:2" x14ac:dyDescent="0.55000000000000004">
      <c r="B190" t="s">
        <v>213</v>
      </c>
    </row>
    <row r="191" spans="2:2" x14ac:dyDescent="0.55000000000000004">
      <c r="B191" t="s">
        <v>214</v>
      </c>
    </row>
    <row r="192" spans="2:2" x14ac:dyDescent="0.55000000000000004">
      <c r="B192" t="s">
        <v>215</v>
      </c>
    </row>
    <row r="193" spans="2:2" x14ac:dyDescent="0.55000000000000004">
      <c r="B193" t="s">
        <v>216</v>
      </c>
    </row>
    <row r="194" spans="2:2" x14ac:dyDescent="0.55000000000000004">
      <c r="B194" t="s">
        <v>217</v>
      </c>
    </row>
    <row r="195" spans="2:2" x14ac:dyDescent="0.55000000000000004">
      <c r="B195" t="s">
        <v>218</v>
      </c>
    </row>
    <row r="196" spans="2:2" x14ac:dyDescent="0.55000000000000004">
      <c r="B196" t="s">
        <v>219</v>
      </c>
    </row>
    <row r="197" spans="2:2" x14ac:dyDescent="0.55000000000000004">
      <c r="B197" t="s">
        <v>220</v>
      </c>
    </row>
    <row r="198" spans="2:2" x14ac:dyDescent="0.55000000000000004">
      <c r="B198" t="s">
        <v>221</v>
      </c>
    </row>
    <row r="199" spans="2:2" x14ac:dyDescent="0.55000000000000004">
      <c r="B199" t="s">
        <v>222</v>
      </c>
    </row>
    <row r="200" spans="2:2" x14ac:dyDescent="0.55000000000000004">
      <c r="B200" t="s">
        <v>223</v>
      </c>
    </row>
    <row r="201" spans="2:2" x14ac:dyDescent="0.55000000000000004">
      <c r="B201" t="s">
        <v>224</v>
      </c>
    </row>
    <row r="202" spans="2:2" x14ac:dyDescent="0.55000000000000004">
      <c r="B202" t="s">
        <v>225</v>
      </c>
    </row>
    <row r="203" spans="2:2" x14ac:dyDescent="0.55000000000000004">
      <c r="B203" t="s">
        <v>226</v>
      </c>
    </row>
    <row r="204" spans="2:2" x14ac:dyDescent="0.55000000000000004">
      <c r="B204" t="s">
        <v>227</v>
      </c>
    </row>
    <row r="205" spans="2:2" x14ac:dyDescent="0.55000000000000004">
      <c r="B205" t="s">
        <v>228</v>
      </c>
    </row>
    <row r="206" spans="2:2" x14ac:dyDescent="0.55000000000000004">
      <c r="B206" t="s">
        <v>229</v>
      </c>
    </row>
    <row r="207" spans="2:2" x14ac:dyDescent="0.55000000000000004">
      <c r="B207" t="s">
        <v>230</v>
      </c>
    </row>
    <row r="208" spans="2:2" x14ac:dyDescent="0.55000000000000004">
      <c r="B208" t="s">
        <v>231</v>
      </c>
    </row>
    <row r="209" spans="2:2" x14ac:dyDescent="0.55000000000000004">
      <c r="B209" t="s">
        <v>232</v>
      </c>
    </row>
    <row r="210" spans="2:2" x14ac:dyDescent="0.55000000000000004">
      <c r="B210" t="s">
        <v>233</v>
      </c>
    </row>
    <row r="211" spans="2:2" x14ac:dyDescent="0.55000000000000004">
      <c r="B211" t="s">
        <v>234</v>
      </c>
    </row>
    <row r="212" spans="2:2" x14ac:dyDescent="0.55000000000000004">
      <c r="B212" t="s">
        <v>235</v>
      </c>
    </row>
    <row r="213" spans="2:2" x14ac:dyDescent="0.55000000000000004">
      <c r="B213" t="s">
        <v>236</v>
      </c>
    </row>
    <row r="214" spans="2:2" x14ac:dyDescent="0.55000000000000004">
      <c r="B214" t="s">
        <v>237</v>
      </c>
    </row>
    <row r="215" spans="2:2" x14ac:dyDescent="0.55000000000000004">
      <c r="B215" t="s">
        <v>238</v>
      </c>
    </row>
    <row r="216" spans="2:2" x14ac:dyDescent="0.55000000000000004">
      <c r="B216" t="s">
        <v>239</v>
      </c>
    </row>
    <row r="217" spans="2:2" x14ac:dyDescent="0.55000000000000004">
      <c r="B217" t="s">
        <v>240</v>
      </c>
    </row>
    <row r="218" spans="2:2" x14ac:dyDescent="0.55000000000000004">
      <c r="B218" t="s">
        <v>241</v>
      </c>
    </row>
    <row r="219" spans="2:2" x14ac:dyDescent="0.55000000000000004">
      <c r="B219" t="s">
        <v>242</v>
      </c>
    </row>
    <row r="220" spans="2:2" x14ac:dyDescent="0.55000000000000004">
      <c r="B220" t="s">
        <v>243</v>
      </c>
    </row>
    <row r="221" spans="2:2" x14ac:dyDescent="0.55000000000000004">
      <c r="B221" t="s">
        <v>244</v>
      </c>
    </row>
    <row r="222" spans="2:2" x14ac:dyDescent="0.55000000000000004">
      <c r="B222" t="s">
        <v>245</v>
      </c>
    </row>
    <row r="223" spans="2:2" x14ac:dyDescent="0.55000000000000004">
      <c r="B223" t="s">
        <v>246</v>
      </c>
    </row>
    <row r="224" spans="2:2" x14ac:dyDescent="0.55000000000000004">
      <c r="B224" t="s">
        <v>247</v>
      </c>
    </row>
    <row r="225" spans="2:2" x14ac:dyDescent="0.55000000000000004">
      <c r="B225" t="s">
        <v>248</v>
      </c>
    </row>
    <row r="226" spans="2:2" x14ac:dyDescent="0.55000000000000004">
      <c r="B226" t="s">
        <v>249</v>
      </c>
    </row>
    <row r="227" spans="2:2" x14ac:dyDescent="0.55000000000000004">
      <c r="B227" t="s">
        <v>250</v>
      </c>
    </row>
    <row r="228" spans="2:2" x14ac:dyDescent="0.55000000000000004">
      <c r="B228" t="s">
        <v>251</v>
      </c>
    </row>
    <row r="229" spans="2:2" x14ac:dyDescent="0.55000000000000004">
      <c r="B229" t="s">
        <v>252</v>
      </c>
    </row>
    <row r="230" spans="2:2" x14ac:dyDescent="0.55000000000000004">
      <c r="B230" t="s">
        <v>253</v>
      </c>
    </row>
    <row r="231" spans="2:2" x14ac:dyDescent="0.55000000000000004">
      <c r="B231" t="s">
        <v>254</v>
      </c>
    </row>
    <row r="232" spans="2:2" x14ac:dyDescent="0.55000000000000004">
      <c r="B232" t="s">
        <v>255</v>
      </c>
    </row>
    <row r="233" spans="2:2" x14ac:dyDescent="0.55000000000000004">
      <c r="B233" t="s">
        <v>256</v>
      </c>
    </row>
    <row r="234" spans="2:2" x14ac:dyDescent="0.55000000000000004">
      <c r="B234" t="s">
        <v>257</v>
      </c>
    </row>
    <row r="235" spans="2:2" x14ac:dyDescent="0.55000000000000004">
      <c r="B235" t="s">
        <v>258</v>
      </c>
    </row>
    <row r="236" spans="2:2" x14ac:dyDescent="0.55000000000000004">
      <c r="B236" t="s">
        <v>259</v>
      </c>
    </row>
    <row r="237" spans="2:2" x14ac:dyDescent="0.55000000000000004">
      <c r="B237" t="s">
        <v>260</v>
      </c>
    </row>
    <row r="238" spans="2:2" x14ac:dyDescent="0.55000000000000004">
      <c r="B238" t="s">
        <v>261</v>
      </c>
    </row>
    <row r="239" spans="2:2" x14ac:dyDescent="0.55000000000000004">
      <c r="B239" t="s">
        <v>262</v>
      </c>
    </row>
    <row r="240" spans="2:2" x14ac:dyDescent="0.55000000000000004">
      <c r="B240" t="s">
        <v>263</v>
      </c>
    </row>
    <row r="241" spans="2:2" x14ac:dyDescent="0.55000000000000004">
      <c r="B241" t="s">
        <v>264</v>
      </c>
    </row>
    <row r="242" spans="2:2" x14ac:dyDescent="0.55000000000000004">
      <c r="B242" t="s">
        <v>265</v>
      </c>
    </row>
    <row r="243" spans="2:2" x14ac:dyDescent="0.55000000000000004">
      <c r="B243" t="s">
        <v>266</v>
      </c>
    </row>
    <row r="244" spans="2:2" x14ac:dyDescent="0.55000000000000004">
      <c r="B244" t="s">
        <v>267</v>
      </c>
    </row>
    <row r="245" spans="2:2" x14ac:dyDescent="0.55000000000000004">
      <c r="B245" t="s">
        <v>268</v>
      </c>
    </row>
    <row r="246" spans="2:2" x14ac:dyDescent="0.55000000000000004">
      <c r="B246" t="s">
        <v>269</v>
      </c>
    </row>
    <row r="247" spans="2:2" x14ac:dyDescent="0.55000000000000004">
      <c r="B247" t="s">
        <v>270</v>
      </c>
    </row>
    <row r="248" spans="2:2" x14ac:dyDescent="0.55000000000000004">
      <c r="B248" t="s">
        <v>271</v>
      </c>
    </row>
    <row r="249" spans="2:2" x14ac:dyDescent="0.55000000000000004">
      <c r="B249" t="s">
        <v>272</v>
      </c>
    </row>
    <row r="250" spans="2:2" x14ac:dyDescent="0.55000000000000004">
      <c r="B250" t="s">
        <v>273</v>
      </c>
    </row>
    <row r="251" spans="2:2" x14ac:dyDescent="0.55000000000000004">
      <c r="B251" t="s">
        <v>274</v>
      </c>
    </row>
    <row r="252" spans="2:2" x14ac:dyDescent="0.55000000000000004">
      <c r="B252" t="s">
        <v>275</v>
      </c>
    </row>
    <row r="253" spans="2:2" x14ac:dyDescent="0.55000000000000004">
      <c r="B253" t="s">
        <v>276</v>
      </c>
    </row>
    <row r="254" spans="2:2" x14ac:dyDescent="0.55000000000000004">
      <c r="B254" t="s">
        <v>277</v>
      </c>
    </row>
    <row r="255" spans="2:2" x14ac:dyDescent="0.55000000000000004">
      <c r="B255" t="s">
        <v>278</v>
      </c>
    </row>
    <row r="256" spans="2:2" x14ac:dyDescent="0.55000000000000004">
      <c r="B256" t="s">
        <v>279</v>
      </c>
    </row>
    <row r="257" spans="2:2" x14ac:dyDescent="0.55000000000000004">
      <c r="B257" t="s">
        <v>280</v>
      </c>
    </row>
    <row r="258" spans="2:2" x14ac:dyDescent="0.55000000000000004">
      <c r="B258" t="s">
        <v>281</v>
      </c>
    </row>
    <row r="259" spans="2:2" x14ac:dyDescent="0.55000000000000004">
      <c r="B259" t="s">
        <v>282</v>
      </c>
    </row>
    <row r="260" spans="2:2" x14ac:dyDescent="0.55000000000000004">
      <c r="B260" t="s">
        <v>283</v>
      </c>
    </row>
    <row r="261" spans="2:2" x14ac:dyDescent="0.55000000000000004">
      <c r="B261" t="s">
        <v>284</v>
      </c>
    </row>
    <row r="262" spans="2:2" x14ac:dyDescent="0.55000000000000004">
      <c r="B262" t="s">
        <v>285</v>
      </c>
    </row>
    <row r="263" spans="2:2" x14ac:dyDescent="0.55000000000000004">
      <c r="B263" t="s">
        <v>286</v>
      </c>
    </row>
    <row r="264" spans="2:2" x14ac:dyDescent="0.55000000000000004">
      <c r="B264" t="s">
        <v>287</v>
      </c>
    </row>
    <row r="265" spans="2:2" x14ac:dyDescent="0.55000000000000004">
      <c r="B265" t="s">
        <v>288</v>
      </c>
    </row>
    <row r="266" spans="2:2" x14ac:dyDescent="0.55000000000000004">
      <c r="B266" t="s">
        <v>289</v>
      </c>
    </row>
    <row r="267" spans="2:2" x14ac:dyDescent="0.55000000000000004">
      <c r="B267" t="s">
        <v>290</v>
      </c>
    </row>
    <row r="268" spans="2:2" x14ac:dyDescent="0.55000000000000004">
      <c r="B268" t="s">
        <v>291</v>
      </c>
    </row>
    <row r="269" spans="2:2" x14ac:dyDescent="0.55000000000000004">
      <c r="B269" t="s">
        <v>292</v>
      </c>
    </row>
    <row r="270" spans="2:2" x14ac:dyDescent="0.55000000000000004">
      <c r="B270" t="s">
        <v>293</v>
      </c>
    </row>
    <row r="271" spans="2:2" x14ac:dyDescent="0.55000000000000004">
      <c r="B271" t="s">
        <v>294</v>
      </c>
    </row>
    <row r="272" spans="2:2" x14ac:dyDescent="0.55000000000000004">
      <c r="B272" t="s">
        <v>295</v>
      </c>
    </row>
    <row r="273" spans="2:2" x14ac:dyDescent="0.55000000000000004">
      <c r="B273" t="s">
        <v>296</v>
      </c>
    </row>
    <row r="274" spans="2:2" x14ac:dyDescent="0.55000000000000004">
      <c r="B274" t="s">
        <v>297</v>
      </c>
    </row>
    <row r="275" spans="2:2" x14ac:dyDescent="0.55000000000000004">
      <c r="B275" t="s">
        <v>298</v>
      </c>
    </row>
    <row r="276" spans="2:2" x14ac:dyDescent="0.55000000000000004">
      <c r="B276" t="s">
        <v>299</v>
      </c>
    </row>
    <row r="277" spans="2:2" x14ac:dyDescent="0.55000000000000004">
      <c r="B277" t="s">
        <v>300</v>
      </c>
    </row>
    <row r="278" spans="2:2" x14ac:dyDescent="0.55000000000000004">
      <c r="B278" t="s">
        <v>301</v>
      </c>
    </row>
    <row r="279" spans="2:2" x14ac:dyDescent="0.55000000000000004">
      <c r="B279" t="s">
        <v>302</v>
      </c>
    </row>
    <row r="280" spans="2:2" x14ac:dyDescent="0.55000000000000004">
      <c r="B280" t="s">
        <v>303</v>
      </c>
    </row>
    <row r="281" spans="2:2" x14ac:dyDescent="0.55000000000000004">
      <c r="B281" t="s">
        <v>304</v>
      </c>
    </row>
    <row r="282" spans="2:2" x14ac:dyDescent="0.55000000000000004">
      <c r="B282" t="s">
        <v>305</v>
      </c>
    </row>
    <row r="283" spans="2:2" x14ac:dyDescent="0.55000000000000004">
      <c r="B283" t="s">
        <v>306</v>
      </c>
    </row>
    <row r="284" spans="2:2" x14ac:dyDescent="0.55000000000000004">
      <c r="B284" t="s">
        <v>307</v>
      </c>
    </row>
    <row r="285" spans="2:2" x14ac:dyDescent="0.55000000000000004">
      <c r="B285" t="s">
        <v>308</v>
      </c>
    </row>
    <row r="286" spans="2:2" x14ac:dyDescent="0.55000000000000004">
      <c r="B286" t="s">
        <v>309</v>
      </c>
    </row>
    <row r="287" spans="2:2" x14ac:dyDescent="0.55000000000000004">
      <c r="B287" t="s">
        <v>310</v>
      </c>
    </row>
    <row r="288" spans="2:2" x14ac:dyDescent="0.55000000000000004">
      <c r="B288" t="s">
        <v>311</v>
      </c>
    </row>
    <row r="289" spans="2:2" x14ac:dyDescent="0.55000000000000004">
      <c r="B289" t="s">
        <v>312</v>
      </c>
    </row>
    <row r="290" spans="2:2" x14ac:dyDescent="0.55000000000000004">
      <c r="B290" t="s">
        <v>313</v>
      </c>
    </row>
    <row r="291" spans="2:2" x14ac:dyDescent="0.55000000000000004">
      <c r="B291" t="s">
        <v>314</v>
      </c>
    </row>
    <row r="292" spans="2:2" x14ac:dyDescent="0.55000000000000004">
      <c r="B292" t="s">
        <v>315</v>
      </c>
    </row>
    <row r="293" spans="2:2" x14ac:dyDescent="0.55000000000000004">
      <c r="B293" t="s">
        <v>316</v>
      </c>
    </row>
    <row r="294" spans="2:2" x14ac:dyDescent="0.55000000000000004">
      <c r="B294" t="s">
        <v>317</v>
      </c>
    </row>
    <row r="295" spans="2:2" x14ac:dyDescent="0.55000000000000004">
      <c r="B295" t="s">
        <v>318</v>
      </c>
    </row>
    <row r="296" spans="2:2" x14ac:dyDescent="0.55000000000000004">
      <c r="B296" t="s">
        <v>319</v>
      </c>
    </row>
    <row r="297" spans="2:2" x14ac:dyDescent="0.55000000000000004">
      <c r="B297" t="s">
        <v>320</v>
      </c>
    </row>
    <row r="298" spans="2:2" x14ac:dyDescent="0.55000000000000004">
      <c r="B298" t="s">
        <v>321</v>
      </c>
    </row>
    <row r="299" spans="2:2" x14ac:dyDescent="0.55000000000000004">
      <c r="B299" t="s">
        <v>322</v>
      </c>
    </row>
    <row r="300" spans="2:2" x14ac:dyDescent="0.55000000000000004">
      <c r="B300" t="s">
        <v>323</v>
      </c>
    </row>
    <row r="301" spans="2:2" x14ac:dyDescent="0.55000000000000004">
      <c r="B301" t="s">
        <v>324</v>
      </c>
    </row>
    <row r="302" spans="2:2" x14ac:dyDescent="0.55000000000000004">
      <c r="B302" t="s">
        <v>325</v>
      </c>
    </row>
    <row r="303" spans="2:2" x14ac:dyDescent="0.55000000000000004">
      <c r="B303" t="s">
        <v>326</v>
      </c>
    </row>
    <row r="304" spans="2:2" x14ac:dyDescent="0.55000000000000004">
      <c r="B304" t="s">
        <v>327</v>
      </c>
    </row>
    <row r="305" spans="2:2" x14ac:dyDescent="0.55000000000000004">
      <c r="B305" t="s">
        <v>328</v>
      </c>
    </row>
    <row r="306" spans="2:2" x14ac:dyDescent="0.55000000000000004">
      <c r="B306" t="s">
        <v>329</v>
      </c>
    </row>
    <row r="307" spans="2:2" x14ac:dyDescent="0.55000000000000004">
      <c r="B307" t="s">
        <v>330</v>
      </c>
    </row>
    <row r="308" spans="2:2" x14ac:dyDescent="0.55000000000000004">
      <c r="B308" t="s">
        <v>331</v>
      </c>
    </row>
    <row r="309" spans="2:2" x14ac:dyDescent="0.55000000000000004">
      <c r="B309" t="s">
        <v>332</v>
      </c>
    </row>
    <row r="310" spans="2:2" x14ac:dyDescent="0.55000000000000004">
      <c r="B310" t="s">
        <v>333</v>
      </c>
    </row>
    <row r="311" spans="2:2" x14ac:dyDescent="0.55000000000000004">
      <c r="B311" t="s">
        <v>334</v>
      </c>
    </row>
    <row r="312" spans="2:2" x14ac:dyDescent="0.55000000000000004">
      <c r="B312" t="s">
        <v>335</v>
      </c>
    </row>
    <row r="313" spans="2:2" x14ac:dyDescent="0.55000000000000004">
      <c r="B313" t="s">
        <v>336</v>
      </c>
    </row>
    <row r="314" spans="2:2" x14ac:dyDescent="0.55000000000000004">
      <c r="B314" t="s">
        <v>337</v>
      </c>
    </row>
    <row r="315" spans="2:2" x14ac:dyDescent="0.55000000000000004">
      <c r="B315" t="s">
        <v>338</v>
      </c>
    </row>
    <row r="316" spans="2:2" x14ac:dyDescent="0.55000000000000004">
      <c r="B316" t="s">
        <v>339</v>
      </c>
    </row>
    <row r="317" spans="2:2" x14ac:dyDescent="0.55000000000000004">
      <c r="B317" t="s">
        <v>340</v>
      </c>
    </row>
    <row r="318" spans="2:2" x14ac:dyDescent="0.55000000000000004">
      <c r="B318" t="s">
        <v>341</v>
      </c>
    </row>
    <row r="319" spans="2:2" x14ac:dyDescent="0.55000000000000004">
      <c r="B319" t="s">
        <v>342</v>
      </c>
    </row>
    <row r="320" spans="2:2" x14ac:dyDescent="0.55000000000000004">
      <c r="B320" t="s">
        <v>343</v>
      </c>
    </row>
    <row r="321" spans="2:2" x14ac:dyDescent="0.55000000000000004">
      <c r="B321" t="s">
        <v>344</v>
      </c>
    </row>
    <row r="322" spans="2:2" x14ac:dyDescent="0.55000000000000004">
      <c r="B322" t="s">
        <v>345</v>
      </c>
    </row>
    <row r="323" spans="2:2" x14ac:dyDescent="0.55000000000000004">
      <c r="B323" t="s">
        <v>346</v>
      </c>
    </row>
    <row r="324" spans="2:2" x14ac:dyDescent="0.55000000000000004">
      <c r="B324" t="s">
        <v>347</v>
      </c>
    </row>
    <row r="325" spans="2:2" x14ac:dyDescent="0.55000000000000004">
      <c r="B325" t="s">
        <v>348</v>
      </c>
    </row>
    <row r="326" spans="2:2" x14ac:dyDescent="0.55000000000000004">
      <c r="B326" t="s">
        <v>349</v>
      </c>
    </row>
    <row r="327" spans="2:2" x14ac:dyDescent="0.55000000000000004">
      <c r="B327" t="s">
        <v>350</v>
      </c>
    </row>
    <row r="328" spans="2:2" x14ac:dyDescent="0.55000000000000004">
      <c r="B328" t="s">
        <v>351</v>
      </c>
    </row>
    <row r="329" spans="2:2" x14ac:dyDescent="0.55000000000000004">
      <c r="B329" t="s">
        <v>352</v>
      </c>
    </row>
    <row r="330" spans="2:2" x14ac:dyDescent="0.55000000000000004">
      <c r="B330" t="s">
        <v>353</v>
      </c>
    </row>
    <row r="331" spans="2:2" x14ac:dyDescent="0.55000000000000004">
      <c r="B331" t="s">
        <v>354</v>
      </c>
    </row>
    <row r="332" spans="2:2" x14ac:dyDescent="0.55000000000000004">
      <c r="B332" t="s">
        <v>355</v>
      </c>
    </row>
    <row r="333" spans="2:2" x14ac:dyDescent="0.55000000000000004">
      <c r="B333" t="s">
        <v>356</v>
      </c>
    </row>
    <row r="334" spans="2:2" x14ac:dyDescent="0.55000000000000004">
      <c r="B334" t="s">
        <v>357</v>
      </c>
    </row>
    <row r="335" spans="2:2" x14ac:dyDescent="0.55000000000000004">
      <c r="B335" t="s">
        <v>358</v>
      </c>
    </row>
    <row r="336" spans="2:2" x14ac:dyDescent="0.55000000000000004">
      <c r="B336" t="s">
        <v>359</v>
      </c>
    </row>
    <row r="337" spans="2:2" x14ac:dyDescent="0.55000000000000004">
      <c r="B337" t="s">
        <v>360</v>
      </c>
    </row>
    <row r="338" spans="2:2" x14ac:dyDescent="0.55000000000000004">
      <c r="B338" t="s">
        <v>361</v>
      </c>
    </row>
    <row r="339" spans="2:2" x14ac:dyDescent="0.55000000000000004">
      <c r="B339" t="s">
        <v>362</v>
      </c>
    </row>
    <row r="340" spans="2:2" x14ac:dyDescent="0.55000000000000004">
      <c r="B340" t="s">
        <v>363</v>
      </c>
    </row>
    <row r="341" spans="2:2" x14ac:dyDescent="0.55000000000000004">
      <c r="B341" t="s">
        <v>364</v>
      </c>
    </row>
    <row r="342" spans="2:2" x14ac:dyDescent="0.55000000000000004">
      <c r="B342" t="s">
        <v>365</v>
      </c>
    </row>
    <row r="343" spans="2:2" x14ac:dyDescent="0.55000000000000004">
      <c r="B343" t="s">
        <v>366</v>
      </c>
    </row>
    <row r="344" spans="2:2" x14ac:dyDescent="0.55000000000000004">
      <c r="B344" t="s">
        <v>367</v>
      </c>
    </row>
    <row r="345" spans="2:2" x14ac:dyDescent="0.55000000000000004">
      <c r="B345" t="s">
        <v>368</v>
      </c>
    </row>
    <row r="346" spans="2:2" x14ac:dyDescent="0.55000000000000004">
      <c r="B346" t="s">
        <v>369</v>
      </c>
    </row>
    <row r="347" spans="2:2" x14ac:dyDescent="0.55000000000000004">
      <c r="B347" t="s">
        <v>370</v>
      </c>
    </row>
    <row r="348" spans="2:2" x14ac:dyDescent="0.55000000000000004">
      <c r="B348" t="s">
        <v>371</v>
      </c>
    </row>
    <row r="349" spans="2:2" x14ac:dyDescent="0.55000000000000004">
      <c r="B349" t="s">
        <v>372</v>
      </c>
    </row>
    <row r="350" spans="2:2" x14ac:dyDescent="0.55000000000000004">
      <c r="B350" t="s">
        <v>373</v>
      </c>
    </row>
    <row r="351" spans="2:2" x14ac:dyDescent="0.55000000000000004">
      <c r="B351" t="s">
        <v>374</v>
      </c>
    </row>
    <row r="352" spans="2:2" x14ac:dyDescent="0.55000000000000004">
      <c r="B352" t="s">
        <v>375</v>
      </c>
    </row>
    <row r="353" spans="2:2" x14ac:dyDescent="0.55000000000000004">
      <c r="B353" t="s">
        <v>376</v>
      </c>
    </row>
    <row r="354" spans="2:2" x14ac:dyDescent="0.55000000000000004">
      <c r="B354" t="s">
        <v>377</v>
      </c>
    </row>
    <row r="355" spans="2:2" x14ac:dyDescent="0.55000000000000004">
      <c r="B355" t="s">
        <v>378</v>
      </c>
    </row>
    <row r="356" spans="2:2" x14ac:dyDescent="0.55000000000000004">
      <c r="B356" t="s">
        <v>379</v>
      </c>
    </row>
    <row r="357" spans="2:2" x14ac:dyDescent="0.55000000000000004">
      <c r="B357" t="s">
        <v>380</v>
      </c>
    </row>
    <row r="358" spans="2:2" x14ac:dyDescent="0.55000000000000004">
      <c r="B358" t="s">
        <v>381</v>
      </c>
    </row>
    <row r="359" spans="2:2" x14ac:dyDescent="0.55000000000000004">
      <c r="B359" t="s">
        <v>382</v>
      </c>
    </row>
    <row r="360" spans="2:2" x14ac:dyDescent="0.55000000000000004">
      <c r="B360" t="s">
        <v>383</v>
      </c>
    </row>
    <row r="361" spans="2:2" x14ac:dyDescent="0.55000000000000004">
      <c r="B361" t="s">
        <v>384</v>
      </c>
    </row>
    <row r="362" spans="2:2" x14ac:dyDescent="0.55000000000000004">
      <c r="B362" t="s">
        <v>385</v>
      </c>
    </row>
    <row r="363" spans="2:2" x14ac:dyDescent="0.55000000000000004">
      <c r="B363" t="s">
        <v>386</v>
      </c>
    </row>
    <row r="364" spans="2:2" x14ac:dyDescent="0.55000000000000004">
      <c r="B364" t="s">
        <v>387</v>
      </c>
    </row>
    <row r="365" spans="2:2" x14ac:dyDescent="0.55000000000000004">
      <c r="B365" t="s">
        <v>388</v>
      </c>
    </row>
    <row r="366" spans="2:2" x14ac:dyDescent="0.55000000000000004">
      <c r="B366" t="s">
        <v>389</v>
      </c>
    </row>
    <row r="367" spans="2:2" x14ac:dyDescent="0.55000000000000004">
      <c r="B367" t="s">
        <v>390</v>
      </c>
    </row>
    <row r="368" spans="2:2" x14ac:dyDescent="0.55000000000000004">
      <c r="B368" t="s">
        <v>391</v>
      </c>
    </row>
    <row r="369" spans="2:2" x14ac:dyDescent="0.55000000000000004">
      <c r="B369" t="s">
        <v>392</v>
      </c>
    </row>
    <row r="370" spans="2:2" x14ac:dyDescent="0.55000000000000004">
      <c r="B370" t="s">
        <v>393</v>
      </c>
    </row>
    <row r="371" spans="2:2" x14ac:dyDescent="0.55000000000000004">
      <c r="B371" t="s">
        <v>394</v>
      </c>
    </row>
    <row r="372" spans="2:2" x14ac:dyDescent="0.55000000000000004">
      <c r="B372" t="s">
        <v>395</v>
      </c>
    </row>
    <row r="373" spans="2:2" x14ac:dyDescent="0.55000000000000004">
      <c r="B373" t="s">
        <v>396</v>
      </c>
    </row>
    <row r="374" spans="2:2" x14ac:dyDescent="0.55000000000000004">
      <c r="B374" t="s">
        <v>397</v>
      </c>
    </row>
    <row r="375" spans="2:2" x14ac:dyDescent="0.55000000000000004">
      <c r="B375" t="s">
        <v>398</v>
      </c>
    </row>
    <row r="376" spans="2:2" x14ac:dyDescent="0.55000000000000004">
      <c r="B376" t="s">
        <v>399</v>
      </c>
    </row>
    <row r="377" spans="2:2" x14ac:dyDescent="0.55000000000000004">
      <c r="B377" t="s">
        <v>400</v>
      </c>
    </row>
    <row r="378" spans="2:2" x14ac:dyDescent="0.55000000000000004">
      <c r="B378" t="s">
        <v>401</v>
      </c>
    </row>
    <row r="379" spans="2:2" x14ac:dyDescent="0.55000000000000004">
      <c r="B379" t="s">
        <v>402</v>
      </c>
    </row>
    <row r="380" spans="2:2" x14ac:dyDescent="0.55000000000000004">
      <c r="B380" t="s">
        <v>403</v>
      </c>
    </row>
    <row r="381" spans="2:2" x14ac:dyDescent="0.55000000000000004">
      <c r="B381" t="s">
        <v>404</v>
      </c>
    </row>
    <row r="382" spans="2:2" x14ac:dyDescent="0.55000000000000004">
      <c r="B382" t="s">
        <v>405</v>
      </c>
    </row>
    <row r="383" spans="2:2" x14ac:dyDescent="0.55000000000000004">
      <c r="B383" t="s">
        <v>406</v>
      </c>
    </row>
    <row r="384" spans="2:2" x14ac:dyDescent="0.55000000000000004">
      <c r="B384" t="s">
        <v>407</v>
      </c>
    </row>
    <row r="385" spans="2:2" x14ac:dyDescent="0.55000000000000004">
      <c r="B385" t="s">
        <v>408</v>
      </c>
    </row>
    <row r="386" spans="2:2" x14ac:dyDescent="0.55000000000000004">
      <c r="B386" t="s">
        <v>409</v>
      </c>
    </row>
    <row r="387" spans="2:2" x14ac:dyDescent="0.55000000000000004">
      <c r="B387" t="s">
        <v>410</v>
      </c>
    </row>
    <row r="388" spans="2:2" x14ac:dyDescent="0.55000000000000004">
      <c r="B388" t="s">
        <v>411</v>
      </c>
    </row>
    <row r="389" spans="2:2" x14ac:dyDescent="0.55000000000000004">
      <c r="B389" t="s">
        <v>412</v>
      </c>
    </row>
    <row r="390" spans="2:2" x14ac:dyDescent="0.55000000000000004">
      <c r="B390" t="s">
        <v>413</v>
      </c>
    </row>
    <row r="391" spans="2:2" x14ac:dyDescent="0.55000000000000004">
      <c r="B391" t="s">
        <v>414</v>
      </c>
    </row>
    <row r="392" spans="2:2" x14ac:dyDescent="0.55000000000000004">
      <c r="B392" t="s">
        <v>415</v>
      </c>
    </row>
    <row r="393" spans="2:2" x14ac:dyDescent="0.55000000000000004">
      <c r="B393" t="s">
        <v>416</v>
      </c>
    </row>
    <row r="394" spans="2:2" x14ac:dyDescent="0.55000000000000004">
      <c r="B394" t="s">
        <v>417</v>
      </c>
    </row>
    <row r="395" spans="2:2" x14ac:dyDescent="0.55000000000000004">
      <c r="B395" t="s">
        <v>418</v>
      </c>
    </row>
    <row r="396" spans="2:2" x14ac:dyDescent="0.55000000000000004">
      <c r="B396" t="s">
        <v>419</v>
      </c>
    </row>
    <row r="397" spans="2:2" x14ac:dyDescent="0.55000000000000004">
      <c r="B397" t="s">
        <v>420</v>
      </c>
    </row>
    <row r="398" spans="2:2" x14ac:dyDescent="0.55000000000000004">
      <c r="B398" t="s">
        <v>421</v>
      </c>
    </row>
    <row r="399" spans="2:2" x14ac:dyDescent="0.55000000000000004">
      <c r="B399" t="s">
        <v>422</v>
      </c>
    </row>
    <row r="400" spans="2:2" x14ac:dyDescent="0.55000000000000004">
      <c r="B400" t="s">
        <v>423</v>
      </c>
    </row>
    <row r="401" spans="2:2" x14ac:dyDescent="0.55000000000000004">
      <c r="B401" t="s">
        <v>424</v>
      </c>
    </row>
    <row r="402" spans="2:2" x14ac:dyDescent="0.55000000000000004">
      <c r="B402" t="s">
        <v>425</v>
      </c>
    </row>
    <row r="403" spans="2:2" x14ac:dyDescent="0.55000000000000004">
      <c r="B403" t="s">
        <v>426</v>
      </c>
    </row>
    <row r="404" spans="2:2" x14ac:dyDescent="0.55000000000000004">
      <c r="B404" t="s">
        <v>427</v>
      </c>
    </row>
    <row r="405" spans="2:2" x14ac:dyDescent="0.55000000000000004">
      <c r="B405" t="s">
        <v>428</v>
      </c>
    </row>
    <row r="406" spans="2:2" x14ac:dyDescent="0.55000000000000004">
      <c r="B406" t="s">
        <v>429</v>
      </c>
    </row>
    <row r="407" spans="2:2" x14ac:dyDescent="0.55000000000000004">
      <c r="B407" t="s">
        <v>430</v>
      </c>
    </row>
    <row r="408" spans="2:2" x14ac:dyDescent="0.55000000000000004">
      <c r="B408" t="s">
        <v>431</v>
      </c>
    </row>
    <row r="409" spans="2:2" x14ac:dyDescent="0.55000000000000004">
      <c r="B409" t="s">
        <v>432</v>
      </c>
    </row>
    <row r="410" spans="2:2" x14ac:dyDescent="0.55000000000000004">
      <c r="B410" t="s">
        <v>433</v>
      </c>
    </row>
    <row r="411" spans="2:2" x14ac:dyDescent="0.55000000000000004">
      <c r="B411" t="s">
        <v>434</v>
      </c>
    </row>
    <row r="412" spans="2:2" x14ac:dyDescent="0.55000000000000004">
      <c r="B412" t="s">
        <v>435</v>
      </c>
    </row>
    <row r="413" spans="2:2" x14ac:dyDescent="0.55000000000000004">
      <c r="B413" t="s">
        <v>436</v>
      </c>
    </row>
    <row r="414" spans="2:2" x14ac:dyDescent="0.55000000000000004">
      <c r="B414" t="s">
        <v>437</v>
      </c>
    </row>
    <row r="415" spans="2:2" x14ac:dyDescent="0.55000000000000004">
      <c r="B415" t="s">
        <v>438</v>
      </c>
    </row>
    <row r="416" spans="2:2" x14ac:dyDescent="0.55000000000000004">
      <c r="B416" t="s">
        <v>439</v>
      </c>
    </row>
    <row r="417" spans="2:2" x14ac:dyDescent="0.55000000000000004">
      <c r="B417" t="s">
        <v>440</v>
      </c>
    </row>
    <row r="418" spans="2:2" x14ac:dyDescent="0.55000000000000004">
      <c r="B418" t="s">
        <v>441</v>
      </c>
    </row>
    <row r="419" spans="2:2" x14ac:dyDescent="0.55000000000000004">
      <c r="B419" t="s">
        <v>442</v>
      </c>
    </row>
    <row r="420" spans="2:2" x14ac:dyDescent="0.55000000000000004">
      <c r="B420" t="s">
        <v>443</v>
      </c>
    </row>
    <row r="421" spans="2:2" x14ac:dyDescent="0.55000000000000004">
      <c r="B421" t="s">
        <v>444</v>
      </c>
    </row>
    <row r="422" spans="2:2" x14ac:dyDescent="0.55000000000000004">
      <c r="B422" t="s">
        <v>445</v>
      </c>
    </row>
    <row r="423" spans="2:2" x14ac:dyDescent="0.55000000000000004">
      <c r="B423" t="s">
        <v>446</v>
      </c>
    </row>
    <row r="424" spans="2:2" x14ac:dyDescent="0.55000000000000004">
      <c r="B424" t="s">
        <v>447</v>
      </c>
    </row>
    <row r="425" spans="2:2" x14ac:dyDescent="0.55000000000000004">
      <c r="B425" t="s">
        <v>448</v>
      </c>
    </row>
    <row r="426" spans="2:2" x14ac:dyDescent="0.55000000000000004">
      <c r="B426" t="s">
        <v>449</v>
      </c>
    </row>
    <row r="427" spans="2:2" x14ac:dyDescent="0.55000000000000004">
      <c r="B427" t="s">
        <v>450</v>
      </c>
    </row>
    <row r="428" spans="2:2" x14ac:dyDescent="0.55000000000000004">
      <c r="B428" t="s">
        <v>451</v>
      </c>
    </row>
    <row r="429" spans="2:2" x14ac:dyDescent="0.55000000000000004">
      <c r="B429" t="s">
        <v>452</v>
      </c>
    </row>
    <row r="430" spans="2:2" x14ac:dyDescent="0.55000000000000004">
      <c r="B430" t="s">
        <v>453</v>
      </c>
    </row>
    <row r="431" spans="2:2" x14ac:dyDescent="0.55000000000000004">
      <c r="B431" t="s">
        <v>454</v>
      </c>
    </row>
    <row r="432" spans="2:2" x14ac:dyDescent="0.55000000000000004">
      <c r="B432" t="s">
        <v>455</v>
      </c>
    </row>
    <row r="433" spans="2:2" x14ac:dyDescent="0.55000000000000004">
      <c r="B433" t="s">
        <v>456</v>
      </c>
    </row>
    <row r="434" spans="2:2" x14ac:dyDescent="0.55000000000000004">
      <c r="B434" t="s">
        <v>457</v>
      </c>
    </row>
    <row r="435" spans="2:2" x14ac:dyDescent="0.55000000000000004">
      <c r="B435" t="s">
        <v>458</v>
      </c>
    </row>
    <row r="436" spans="2:2" x14ac:dyDescent="0.55000000000000004">
      <c r="B436" t="s">
        <v>459</v>
      </c>
    </row>
    <row r="437" spans="2:2" x14ac:dyDescent="0.55000000000000004">
      <c r="B437" t="s">
        <v>460</v>
      </c>
    </row>
    <row r="438" spans="2:2" x14ac:dyDescent="0.55000000000000004">
      <c r="B438" t="s">
        <v>461</v>
      </c>
    </row>
    <row r="439" spans="2:2" x14ac:dyDescent="0.55000000000000004">
      <c r="B439" t="s">
        <v>462</v>
      </c>
    </row>
    <row r="440" spans="2:2" x14ac:dyDescent="0.55000000000000004">
      <c r="B440" t="s">
        <v>463</v>
      </c>
    </row>
    <row r="441" spans="2:2" x14ac:dyDescent="0.55000000000000004">
      <c r="B441" t="s">
        <v>464</v>
      </c>
    </row>
    <row r="442" spans="2:2" x14ac:dyDescent="0.55000000000000004">
      <c r="B442" t="s">
        <v>465</v>
      </c>
    </row>
    <row r="443" spans="2:2" x14ac:dyDescent="0.55000000000000004">
      <c r="B443" t="s">
        <v>466</v>
      </c>
    </row>
    <row r="444" spans="2:2" x14ac:dyDescent="0.55000000000000004">
      <c r="B444" t="s">
        <v>467</v>
      </c>
    </row>
    <row r="445" spans="2:2" x14ac:dyDescent="0.55000000000000004">
      <c r="B445" t="s">
        <v>468</v>
      </c>
    </row>
    <row r="446" spans="2:2" x14ac:dyDescent="0.55000000000000004">
      <c r="B446" t="s">
        <v>469</v>
      </c>
    </row>
    <row r="447" spans="2:2" x14ac:dyDescent="0.55000000000000004">
      <c r="B447" t="s">
        <v>470</v>
      </c>
    </row>
    <row r="448" spans="2:2" x14ac:dyDescent="0.55000000000000004">
      <c r="B448" t="s">
        <v>471</v>
      </c>
    </row>
    <row r="449" spans="2:2" x14ac:dyDescent="0.55000000000000004">
      <c r="B449" t="s">
        <v>472</v>
      </c>
    </row>
    <row r="450" spans="2:2" x14ac:dyDescent="0.55000000000000004">
      <c r="B450" t="s">
        <v>473</v>
      </c>
    </row>
    <row r="451" spans="2:2" x14ac:dyDescent="0.55000000000000004">
      <c r="B451" t="s">
        <v>474</v>
      </c>
    </row>
    <row r="452" spans="2:2" x14ac:dyDescent="0.55000000000000004">
      <c r="B452" t="s">
        <v>475</v>
      </c>
    </row>
    <row r="453" spans="2:2" x14ac:dyDescent="0.55000000000000004">
      <c r="B453" t="s">
        <v>476</v>
      </c>
    </row>
    <row r="454" spans="2:2" x14ac:dyDescent="0.55000000000000004">
      <c r="B454" t="s">
        <v>477</v>
      </c>
    </row>
    <row r="455" spans="2:2" x14ac:dyDescent="0.55000000000000004">
      <c r="B455" t="s">
        <v>478</v>
      </c>
    </row>
    <row r="456" spans="2:2" x14ac:dyDescent="0.55000000000000004">
      <c r="B456" t="s">
        <v>479</v>
      </c>
    </row>
    <row r="457" spans="2:2" x14ac:dyDescent="0.55000000000000004">
      <c r="B457" t="s">
        <v>480</v>
      </c>
    </row>
    <row r="458" spans="2:2" x14ac:dyDescent="0.55000000000000004">
      <c r="B458" t="s">
        <v>481</v>
      </c>
    </row>
    <row r="459" spans="2:2" x14ac:dyDescent="0.55000000000000004">
      <c r="B459" t="s">
        <v>482</v>
      </c>
    </row>
    <row r="460" spans="2:2" x14ac:dyDescent="0.55000000000000004">
      <c r="B460" t="s">
        <v>483</v>
      </c>
    </row>
    <row r="461" spans="2:2" x14ac:dyDescent="0.55000000000000004">
      <c r="B461" t="s">
        <v>484</v>
      </c>
    </row>
    <row r="462" spans="2:2" x14ac:dyDescent="0.55000000000000004">
      <c r="B462" t="s">
        <v>485</v>
      </c>
    </row>
    <row r="463" spans="2:2" x14ac:dyDescent="0.55000000000000004">
      <c r="B463" t="s">
        <v>486</v>
      </c>
    </row>
    <row r="464" spans="2:2" x14ac:dyDescent="0.55000000000000004">
      <c r="B464" t="s">
        <v>487</v>
      </c>
    </row>
    <row r="465" spans="2:2" x14ac:dyDescent="0.55000000000000004">
      <c r="B465" t="s">
        <v>488</v>
      </c>
    </row>
    <row r="466" spans="2:2" x14ac:dyDescent="0.55000000000000004">
      <c r="B466" t="s">
        <v>489</v>
      </c>
    </row>
    <row r="467" spans="2:2" x14ac:dyDescent="0.55000000000000004">
      <c r="B467" t="s">
        <v>490</v>
      </c>
    </row>
    <row r="468" spans="2:2" x14ac:dyDescent="0.55000000000000004">
      <c r="B468" t="s">
        <v>491</v>
      </c>
    </row>
    <row r="469" spans="2:2" x14ac:dyDescent="0.55000000000000004">
      <c r="B469" t="s">
        <v>492</v>
      </c>
    </row>
    <row r="470" spans="2:2" x14ac:dyDescent="0.55000000000000004">
      <c r="B470" t="s">
        <v>493</v>
      </c>
    </row>
    <row r="471" spans="2:2" x14ac:dyDescent="0.55000000000000004">
      <c r="B471" t="s">
        <v>494</v>
      </c>
    </row>
    <row r="472" spans="2:2" x14ac:dyDescent="0.55000000000000004">
      <c r="B472" t="s">
        <v>495</v>
      </c>
    </row>
    <row r="473" spans="2:2" x14ac:dyDescent="0.55000000000000004">
      <c r="B473" t="s">
        <v>496</v>
      </c>
    </row>
    <row r="474" spans="2:2" x14ac:dyDescent="0.55000000000000004">
      <c r="B474" t="s">
        <v>497</v>
      </c>
    </row>
    <row r="475" spans="2:2" x14ac:dyDescent="0.55000000000000004">
      <c r="B475" t="s">
        <v>498</v>
      </c>
    </row>
    <row r="476" spans="2:2" x14ac:dyDescent="0.55000000000000004">
      <c r="B476" t="s">
        <v>499</v>
      </c>
    </row>
    <row r="477" spans="2:2" x14ac:dyDescent="0.55000000000000004">
      <c r="B477" t="s">
        <v>500</v>
      </c>
    </row>
    <row r="478" spans="2:2" x14ac:dyDescent="0.55000000000000004">
      <c r="B478" t="s">
        <v>501</v>
      </c>
    </row>
    <row r="479" spans="2:2" x14ac:dyDescent="0.55000000000000004">
      <c r="B479" t="s">
        <v>502</v>
      </c>
    </row>
    <row r="480" spans="2:2" x14ac:dyDescent="0.55000000000000004">
      <c r="B480" t="s">
        <v>503</v>
      </c>
    </row>
    <row r="481" spans="2:2" x14ac:dyDescent="0.55000000000000004">
      <c r="B481" t="s">
        <v>504</v>
      </c>
    </row>
    <row r="482" spans="2:2" x14ac:dyDescent="0.55000000000000004">
      <c r="B482" t="s">
        <v>505</v>
      </c>
    </row>
    <row r="483" spans="2:2" x14ac:dyDescent="0.55000000000000004">
      <c r="B483" t="s">
        <v>506</v>
      </c>
    </row>
    <row r="484" spans="2:2" x14ac:dyDescent="0.55000000000000004">
      <c r="B484" t="s">
        <v>507</v>
      </c>
    </row>
    <row r="485" spans="2:2" x14ac:dyDescent="0.55000000000000004">
      <c r="B485" t="s">
        <v>508</v>
      </c>
    </row>
    <row r="486" spans="2:2" x14ac:dyDescent="0.55000000000000004">
      <c r="B486" t="s">
        <v>509</v>
      </c>
    </row>
    <row r="487" spans="2:2" x14ac:dyDescent="0.55000000000000004">
      <c r="B487" t="s">
        <v>510</v>
      </c>
    </row>
    <row r="488" spans="2:2" x14ac:dyDescent="0.55000000000000004">
      <c r="B488" t="s">
        <v>511</v>
      </c>
    </row>
    <row r="489" spans="2:2" x14ac:dyDescent="0.55000000000000004">
      <c r="B489" t="s">
        <v>512</v>
      </c>
    </row>
    <row r="490" spans="2:2" x14ac:dyDescent="0.55000000000000004">
      <c r="B490" t="s">
        <v>513</v>
      </c>
    </row>
    <row r="491" spans="2:2" x14ac:dyDescent="0.55000000000000004">
      <c r="B491" t="s">
        <v>514</v>
      </c>
    </row>
    <row r="492" spans="2:2" x14ac:dyDescent="0.55000000000000004">
      <c r="B492" t="s">
        <v>515</v>
      </c>
    </row>
    <row r="493" spans="2:2" x14ac:dyDescent="0.55000000000000004">
      <c r="B493" t="s">
        <v>516</v>
      </c>
    </row>
    <row r="494" spans="2:2" x14ac:dyDescent="0.55000000000000004">
      <c r="B494" t="s">
        <v>517</v>
      </c>
    </row>
    <row r="495" spans="2:2" x14ac:dyDescent="0.55000000000000004">
      <c r="B495" t="s">
        <v>518</v>
      </c>
    </row>
    <row r="496" spans="2:2" x14ac:dyDescent="0.55000000000000004">
      <c r="B496" t="s">
        <v>519</v>
      </c>
    </row>
    <row r="497" spans="2:2" x14ac:dyDescent="0.55000000000000004">
      <c r="B497" t="s">
        <v>520</v>
      </c>
    </row>
    <row r="498" spans="2:2" x14ac:dyDescent="0.55000000000000004">
      <c r="B498" t="s">
        <v>521</v>
      </c>
    </row>
    <row r="499" spans="2:2" x14ac:dyDescent="0.55000000000000004">
      <c r="B499" t="s">
        <v>522</v>
      </c>
    </row>
    <row r="500" spans="2:2" x14ac:dyDescent="0.55000000000000004">
      <c r="B500" t="s">
        <v>523</v>
      </c>
    </row>
    <row r="501" spans="2:2" x14ac:dyDescent="0.55000000000000004">
      <c r="B501" t="s">
        <v>524</v>
      </c>
    </row>
    <row r="502" spans="2:2" x14ac:dyDescent="0.55000000000000004">
      <c r="B502" t="s">
        <v>525</v>
      </c>
    </row>
    <row r="503" spans="2:2" x14ac:dyDescent="0.55000000000000004">
      <c r="B503" t="s">
        <v>526</v>
      </c>
    </row>
    <row r="504" spans="2:2" x14ac:dyDescent="0.55000000000000004">
      <c r="B504" t="s">
        <v>527</v>
      </c>
    </row>
    <row r="505" spans="2:2" x14ac:dyDescent="0.55000000000000004">
      <c r="B505" t="s">
        <v>528</v>
      </c>
    </row>
    <row r="506" spans="2:2" x14ac:dyDescent="0.55000000000000004">
      <c r="B506" t="s">
        <v>529</v>
      </c>
    </row>
    <row r="507" spans="2:2" x14ac:dyDescent="0.55000000000000004">
      <c r="B507" t="s">
        <v>530</v>
      </c>
    </row>
    <row r="508" spans="2:2" x14ac:dyDescent="0.55000000000000004">
      <c r="B508" t="s">
        <v>531</v>
      </c>
    </row>
    <row r="509" spans="2:2" x14ac:dyDescent="0.55000000000000004">
      <c r="B509" t="s">
        <v>532</v>
      </c>
    </row>
    <row r="510" spans="2:2" x14ac:dyDescent="0.55000000000000004">
      <c r="B510" t="s">
        <v>533</v>
      </c>
    </row>
    <row r="511" spans="2:2" x14ac:dyDescent="0.55000000000000004">
      <c r="B511" t="s">
        <v>534</v>
      </c>
    </row>
    <row r="512" spans="2:2" x14ac:dyDescent="0.55000000000000004">
      <c r="B512" t="s">
        <v>535</v>
      </c>
    </row>
    <row r="513" spans="2:2" x14ac:dyDescent="0.55000000000000004">
      <c r="B513" t="s">
        <v>536</v>
      </c>
    </row>
    <row r="514" spans="2:2" x14ac:dyDescent="0.55000000000000004">
      <c r="B514" t="s">
        <v>537</v>
      </c>
    </row>
    <row r="515" spans="2:2" x14ac:dyDescent="0.55000000000000004">
      <c r="B515" t="s">
        <v>538</v>
      </c>
    </row>
    <row r="516" spans="2:2" x14ac:dyDescent="0.55000000000000004">
      <c r="B516" t="s">
        <v>539</v>
      </c>
    </row>
    <row r="517" spans="2:2" x14ac:dyDescent="0.55000000000000004">
      <c r="B517" t="s">
        <v>540</v>
      </c>
    </row>
    <row r="518" spans="2:2" x14ac:dyDescent="0.55000000000000004">
      <c r="B518" t="s">
        <v>541</v>
      </c>
    </row>
    <row r="519" spans="2:2" x14ac:dyDescent="0.55000000000000004">
      <c r="B519" t="s">
        <v>542</v>
      </c>
    </row>
    <row r="520" spans="2:2" x14ac:dyDescent="0.55000000000000004">
      <c r="B520" t="s">
        <v>543</v>
      </c>
    </row>
    <row r="521" spans="2:2" x14ac:dyDescent="0.55000000000000004">
      <c r="B521" t="s">
        <v>544</v>
      </c>
    </row>
    <row r="522" spans="2:2" x14ac:dyDescent="0.55000000000000004">
      <c r="B522" t="s">
        <v>545</v>
      </c>
    </row>
    <row r="523" spans="2:2" x14ac:dyDescent="0.55000000000000004">
      <c r="B523" t="s">
        <v>546</v>
      </c>
    </row>
    <row r="524" spans="2:2" x14ac:dyDescent="0.55000000000000004">
      <c r="B524" t="s">
        <v>547</v>
      </c>
    </row>
    <row r="525" spans="2:2" x14ac:dyDescent="0.55000000000000004">
      <c r="B525" t="s">
        <v>548</v>
      </c>
    </row>
    <row r="526" spans="2:2" x14ac:dyDescent="0.55000000000000004">
      <c r="B526" t="s">
        <v>549</v>
      </c>
    </row>
    <row r="527" spans="2:2" x14ac:dyDescent="0.55000000000000004">
      <c r="B527" t="s">
        <v>550</v>
      </c>
    </row>
    <row r="528" spans="2:2" x14ac:dyDescent="0.55000000000000004">
      <c r="B528" t="s">
        <v>551</v>
      </c>
    </row>
    <row r="529" spans="1:2" x14ac:dyDescent="0.55000000000000004">
      <c r="B529" t="s">
        <v>552</v>
      </c>
    </row>
    <row r="530" spans="1:2" x14ac:dyDescent="0.55000000000000004">
      <c r="B530" t="s">
        <v>553</v>
      </c>
    </row>
    <row r="531" spans="1:2" x14ac:dyDescent="0.55000000000000004">
      <c r="B531" t="s">
        <v>554</v>
      </c>
    </row>
    <row r="532" spans="1:2" x14ac:dyDescent="0.55000000000000004">
      <c r="B532" t="s">
        <v>555</v>
      </c>
    </row>
    <row r="533" spans="1:2" x14ac:dyDescent="0.55000000000000004">
      <c r="B533" t="s">
        <v>556</v>
      </c>
    </row>
    <row r="534" spans="1:2" x14ac:dyDescent="0.55000000000000004">
      <c r="B534" t="s">
        <v>557</v>
      </c>
    </row>
    <row r="535" spans="1:2" x14ac:dyDescent="0.55000000000000004">
      <c r="B535" t="s">
        <v>558</v>
      </c>
    </row>
    <row r="536" spans="1:2" x14ac:dyDescent="0.55000000000000004">
      <c r="B536" t="s">
        <v>559</v>
      </c>
    </row>
    <row r="537" spans="1:2" x14ac:dyDescent="0.55000000000000004">
      <c r="B537" t="s">
        <v>560</v>
      </c>
    </row>
    <row r="538" spans="1:2" x14ac:dyDescent="0.55000000000000004">
      <c r="B538" t="s">
        <v>561</v>
      </c>
    </row>
    <row r="539" spans="1:2" x14ac:dyDescent="0.55000000000000004">
      <c r="B539" t="s">
        <v>562</v>
      </c>
    </row>
    <row r="540" spans="1:2" x14ac:dyDescent="0.55000000000000004">
      <c r="B540" t="s">
        <v>563</v>
      </c>
    </row>
    <row r="541" spans="1:2" x14ac:dyDescent="0.55000000000000004">
      <c r="B541" t="s">
        <v>564</v>
      </c>
    </row>
    <row r="542" spans="1:2" x14ac:dyDescent="0.55000000000000004">
      <c r="B542" t="s">
        <v>565</v>
      </c>
    </row>
    <row r="544" spans="1:2" x14ac:dyDescent="0.55000000000000004">
      <c r="A544" t="s">
        <v>566</v>
      </c>
    </row>
    <row r="545" spans="2:2" x14ac:dyDescent="0.55000000000000004">
      <c r="B545" t="s">
        <v>567</v>
      </c>
    </row>
    <row r="546" spans="2:2" x14ac:dyDescent="0.55000000000000004">
      <c r="B546" t="s">
        <v>568</v>
      </c>
    </row>
    <row r="547" spans="2:2" x14ac:dyDescent="0.55000000000000004">
      <c r="B547" t="s">
        <v>166</v>
      </c>
    </row>
    <row r="548" spans="2:2" x14ac:dyDescent="0.55000000000000004">
      <c r="B548" t="s">
        <v>569</v>
      </c>
    </row>
    <row r="549" spans="2:2" x14ac:dyDescent="0.55000000000000004">
      <c r="B549" t="s">
        <v>165</v>
      </c>
    </row>
    <row r="550" spans="2:2" x14ac:dyDescent="0.55000000000000004">
      <c r="B550" t="s">
        <v>226</v>
      </c>
    </row>
    <row r="551" spans="2:2" x14ac:dyDescent="0.55000000000000004">
      <c r="B551" t="s">
        <v>570</v>
      </c>
    </row>
    <row r="552" spans="2:2" x14ac:dyDescent="0.55000000000000004">
      <c r="B552" t="s">
        <v>571</v>
      </c>
    </row>
    <row r="553" spans="2:2" x14ac:dyDescent="0.55000000000000004">
      <c r="B553" t="s">
        <v>572</v>
      </c>
    </row>
    <row r="554" spans="2:2" x14ac:dyDescent="0.55000000000000004">
      <c r="B554" t="s">
        <v>573</v>
      </c>
    </row>
    <row r="555" spans="2:2" x14ac:dyDescent="0.55000000000000004">
      <c r="B555" t="s">
        <v>232</v>
      </c>
    </row>
    <row r="556" spans="2:2" x14ac:dyDescent="0.55000000000000004">
      <c r="B556" t="s">
        <v>574</v>
      </c>
    </row>
    <row r="557" spans="2:2" x14ac:dyDescent="0.55000000000000004">
      <c r="B557" t="s">
        <v>282</v>
      </c>
    </row>
    <row r="558" spans="2:2" x14ac:dyDescent="0.55000000000000004">
      <c r="B558" t="s">
        <v>575</v>
      </c>
    </row>
    <row r="559" spans="2:2" x14ac:dyDescent="0.55000000000000004">
      <c r="B559" t="s">
        <v>576</v>
      </c>
    </row>
    <row r="560" spans="2:2" x14ac:dyDescent="0.55000000000000004">
      <c r="B560" t="s">
        <v>577</v>
      </c>
    </row>
    <row r="561" spans="2:2" x14ac:dyDescent="0.55000000000000004">
      <c r="B561" t="s">
        <v>578</v>
      </c>
    </row>
    <row r="562" spans="2:2" x14ac:dyDescent="0.55000000000000004">
      <c r="B562" t="s">
        <v>257</v>
      </c>
    </row>
    <row r="563" spans="2:2" x14ac:dyDescent="0.55000000000000004">
      <c r="B563" t="s">
        <v>579</v>
      </c>
    </row>
    <row r="564" spans="2:2" x14ac:dyDescent="0.55000000000000004">
      <c r="B564" t="s">
        <v>580</v>
      </c>
    </row>
    <row r="565" spans="2:2" x14ac:dyDescent="0.55000000000000004">
      <c r="B565" t="s">
        <v>581</v>
      </c>
    </row>
    <row r="566" spans="2:2" x14ac:dyDescent="0.55000000000000004">
      <c r="B566" t="s">
        <v>582</v>
      </c>
    </row>
    <row r="567" spans="2:2" x14ac:dyDescent="0.55000000000000004">
      <c r="B567" t="s">
        <v>223</v>
      </c>
    </row>
    <row r="568" spans="2:2" x14ac:dyDescent="0.55000000000000004">
      <c r="B568" t="s">
        <v>170</v>
      </c>
    </row>
    <row r="569" spans="2:2" x14ac:dyDescent="0.55000000000000004">
      <c r="B569" t="s">
        <v>583</v>
      </c>
    </row>
    <row r="570" spans="2:2" x14ac:dyDescent="0.55000000000000004">
      <c r="B570" t="s">
        <v>584</v>
      </c>
    </row>
    <row r="571" spans="2:2" x14ac:dyDescent="0.55000000000000004">
      <c r="B571" t="s">
        <v>585</v>
      </c>
    </row>
    <row r="572" spans="2:2" x14ac:dyDescent="0.55000000000000004">
      <c r="B572" t="s">
        <v>586</v>
      </c>
    </row>
    <row r="573" spans="2:2" x14ac:dyDescent="0.55000000000000004">
      <c r="B573" t="s">
        <v>190</v>
      </c>
    </row>
    <row r="574" spans="2:2" x14ac:dyDescent="0.55000000000000004">
      <c r="B574" t="s">
        <v>191</v>
      </c>
    </row>
    <row r="575" spans="2:2" x14ac:dyDescent="0.55000000000000004">
      <c r="B575" t="s">
        <v>587</v>
      </c>
    </row>
    <row r="576" spans="2:2" x14ac:dyDescent="0.55000000000000004">
      <c r="B576" t="s">
        <v>588</v>
      </c>
    </row>
    <row r="577" spans="2:2" x14ac:dyDescent="0.55000000000000004">
      <c r="B577" t="s">
        <v>589</v>
      </c>
    </row>
    <row r="578" spans="2:2" x14ac:dyDescent="0.55000000000000004">
      <c r="B578" t="s">
        <v>590</v>
      </c>
    </row>
    <row r="579" spans="2:2" x14ac:dyDescent="0.55000000000000004">
      <c r="B579" t="s">
        <v>168</v>
      </c>
    </row>
    <row r="580" spans="2:2" x14ac:dyDescent="0.55000000000000004">
      <c r="B580" t="s">
        <v>206</v>
      </c>
    </row>
    <row r="581" spans="2:2" x14ac:dyDescent="0.55000000000000004">
      <c r="B581" t="s">
        <v>591</v>
      </c>
    </row>
    <row r="582" spans="2:2" x14ac:dyDescent="0.55000000000000004">
      <c r="B582" t="s">
        <v>592</v>
      </c>
    </row>
    <row r="583" spans="2:2" x14ac:dyDescent="0.55000000000000004">
      <c r="B583" t="s">
        <v>593</v>
      </c>
    </row>
    <row r="584" spans="2:2" x14ac:dyDescent="0.55000000000000004">
      <c r="B584" t="s">
        <v>594</v>
      </c>
    </row>
    <row r="585" spans="2:2" x14ac:dyDescent="0.55000000000000004">
      <c r="B585" t="s">
        <v>595</v>
      </c>
    </row>
    <row r="586" spans="2:2" x14ac:dyDescent="0.55000000000000004">
      <c r="B586" t="s">
        <v>596</v>
      </c>
    </row>
    <row r="587" spans="2:2" x14ac:dyDescent="0.55000000000000004">
      <c r="B587" t="s">
        <v>597</v>
      </c>
    </row>
    <row r="588" spans="2:2" x14ac:dyDescent="0.55000000000000004">
      <c r="B588" t="s">
        <v>598</v>
      </c>
    </row>
    <row r="589" spans="2:2" x14ac:dyDescent="0.55000000000000004">
      <c r="B589" t="s">
        <v>599</v>
      </c>
    </row>
    <row r="590" spans="2:2" x14ac:dyDescent="0.55000000000000004">
      <c r="B590" t="s">
        <v>600</v>
      </c>
    </row>
    <row r="591" spans="2:2" x14ac:dyDescent="0.55000000000000004">
      <c r="B591" t="s">
        <v>385</v>
      </c>
    </row>
    <row r="592" spans="2:2" x14ac:dyDescent="0.55000000000000004">
      <c r="B592" t="s">
        <v>386</v>
      </c>
    </row>
    <row r="593" spans="2:2" x14ac:dyDescent="0.55000000000000004">
      <c r="B593" t="s">
        <v>601</v>
      </c>
    </row>
    <row r="594" spans="2:2" x14ac:dyDescent="0.55000000000000004">
      <c r="B594" t="s">
        <v>241</v>
      </c>
    </row>
    <row r="595" spans="2:2" x14ac:dyDescent="0.55000000000000004">
      <c r="B595" t="s">
        <v>602</v>
      </c>
    </row>
    <row r="596" spans="2:2" x14ac:dyDescent="0.55000000000000004">
      <c r="B596" t="s">
        <v>603</v>
      </c>
    </row>
    <row r="597" spans="2:2" x14ac:dyDescent="0.55000000000000004">
      <c r="B597" t="s">
        <v>604</v>
      </c>
    </row>
    <row r="598" spans="2:2" x14ac:dyDescent="0.55000000000000004">
      <c r="B598" t="s">
        <v>605</v>
      </c>
    </row>
    <row r="599" spans="2:2" x14ac:dyDescent="0.55000000000000004">
      <c r="B599" t="s">
        <v>606</v>
      </c>
    </row>
    <row r="600" spans="2:2" x14ac:dyDescent="0.55000000000000004">
      <c r="B600" t="s">
        <v>607</v>
      </c>
    </row>
    <row r="601" spans="2:2" x14ac:dyDescent="0.55000000000000004">
      <c r="B601" t="s">
        <v>608</v>
      </c>
    </row>
    <row r="602" spans="2:2" x14ac:dyDescent="0.55000000000000004">
      <c r="B602" t="s">
        <v>609</v>
      </c>
    </row>
    <row r="603" spans="2:2" x14ac:dyDescent="0.55000000000000004">
      <c r="B603" t="s">
        <v>610</v>
      </c>
    </row>
    <row r="604" spans="2:2" x14ac:dyDescent="0.55000000000000004">
      <c r="B604" t="s">
        <v>611</v>
      </c>
    </row>
    <row r="605" spans="2:2" x14ac:dyDescent="0.55000000000000004">
      <c r="B605" t="s">
        <v>612</v>
      </c>
    </row>
    <row r="606" spans="2:2" x14ac:dyDescent="0.55000000000000004">
      <c r="B606" t="s">
        <v>613</v>
      </c>
    </row>
    <row r="607" spans="2:2" x14ac:dyDescent="0.55000000000000004">
      <c r="B607" t="s">
        <v>614</v>
      </c>
    </row>
    <row r="608" spans="2:2" x14ac:dyDescent="0.55000000000000004">
      <c r="B608" t="s">
        <v>224</v>
      </c>
    </row>
    <row r="609" spans="2:2" x14ac:dyDescent="0.55000000000000004">
      <c r="B609" t="s">
        <v>171</v>
      </c>
    </row>
    <row r="610" spans="2:2" x14ac:dyDescent="0.55000000000000004">
      <c r="B610" t="s">
        <v>615</v>
      </c>
    </row>
    <row r="611" spans="2:2" x14ac:dyDescent="0.55000000000000004">
      <c r="B611" t="s">
        <v>616</v>
      </c>
    </row>
    <row r="612" spans="2:2" x14ac:dyDescent="0.55000000000000004">
      <c r="B612" t="s">
        <v>294</v>
      </c>
    </row>
    <row r="613" spans="2:2" x14ac:dyDescent="0.55000000000000004">
      <c r="B613" t="s">
        <v>295</v>
      </c>
    </row>
    <row r="614" spans="2:2" x14ac:dyDescent="0.55000000000000004">
      <c r="B614" t="s">
        <v>617</v>
      </c>
    </row>
    <row r="615" spans="2:2" x14ac:dyDescent="0.55000000000000004">
      <c r="B615" t="s">
        <v>618</v>
      </c>
    </row>
    <row r="616" spans="2:2" x14ac:dyDescent="0.55000000000000004">
      <c r="B616" t="s">
        <v>619</v>
      </c>
    </row>
    <row r="617" spans="2:2" x14ac:dyDescent="0.55000000000000004">
      <c r="B617" t="s">
        <v>620</v>
      </c>
    </row>
    <row r="618" spans="2:2" x14ac:dyDescent="0.55000000000000004">
      <c r="B618" t="s">
        <v>202</v>
      </c>
    </row>
    <row r="619" spans="2:2" x14ac:dyDescent="0.55000000000000004">
      <c r="B619" t="s">
        <v>203</v>
      </c>
    </row>
    <row r="620" spans="2:2" x14ac:dyDescent="0.55000000000000004">
      <c r="B620" t="s">
        <v>621</v>
      </c>
    </row>
    <row r="621" spans="2:2" x14ac:dyDescent="0.55000000000000004">
      <c r="B621" t="s">
        <v>192</v>
      </c>
    </row>
    <row r="622" spans="2:2" x14ac:dyDescent="0.55000000000000004">
      <c r="B622" t="s">
        <v>193</v>
      </c>
    </row>
    <row r="623" spans="2:2" x14ac:dyDescent="0.55000000000000004">
      <c r="B623" t="s">
        <v>622</v>
      </c>
    </row>
    <row r="624" spans="2:2" x14ac:dyDescent="0.55000000000000004">
      <c r="B624" t="s">
        <v>359</v>
      </c>
    </row>
    <row r="625" spans="2:2" x14ac:dyDescent="0.55000000000000004">
      <c r="B625" t="s">
        <v>360</v>
      </c>
    </row>
    <row r="626" spans="2:2" x14ac:dyDescent="0.55000000000000004">
      <c r="B626" t="s">
        <v>623</v>
      </c>
    </row>
    <row r="627" spans="2:2" x14ac:dyDescent="0.55000000000000004">
      <c r="B627" t="s">
        <v>624</v>
      </c>
    </row>
    <row r="628" spans="2:2" x14ac:dyDescent="0.55000000000000004">
      <c r="B628" t="s">
        <v>625</v>
      </c>
    </row>
    <row r="629" spans="2:2" x14ac:dyDescent="0.55000000000000004">
      <c r="B629" t="s">
        <v>590</v>
      </c>
    </row>
    <row r="630" spans="2:2" x14ac:dyDescent="0.55000000000000004">
      <c r="B630" t="s">
        <v>168</v>
      </c>
    </row>
    <row r="631" spans="2:2" x14ac:dyDescent="0.55000000000000004">
      <c r="B631" t="s">
        <v>206</v>
      </c>
    </row>
    <row r="632" spans="2:2" x14ac:dyDescent="0.55000000000000004">
      <c r="B632" t="s">
        <v>591</v>
      </c>
    </row>
    <row r="633" spans="2:2" x14ac:dyDescent="0.55000000000000004">
      <c r="B633" t="s">
        <v>592</v>
      </c>
    </row>
    <row r="634" spans="2:2" x14ac:dyDescent="0.55000000000000004">
      <c r="B634" t="s">
        <v>593</v>
      </c>
    </row>
    <row r="635" spans="2:2" x14ac:dyDescent="0.55000000000000004">
      <c r="B635" t="s">
        <v>594</v>
      </c>
    </row>
    <row r="636" spans="2:2" x14ac:dyDescent="0.55000000000000004">
      <c r="B636" t="s">
        <v>595</v>
      </c>
    </row>
    <row r="637" spans="2:2" x14ac:dyDescent="0.55000000000000004">
      <c r="B637" t="s">
        <v>596</v>
      </c>
    </row>
    <row r="638" spans="2:2" x14ac:dyDescent="0.55000000000000004">
      <c r="B638" t="s">
        <v>597</v>
      </c>
    </row>
    <row r="639" spans="2:2" x14ac:dyDescent="0.55000000000000004">
      <c r="B639" t="s">
        <v>598</v>
      </c>
    </row>
    <row r="640" spans="2:2" x14ac:dyDescent="0.55000000000000004">
      <c r="B640" t="s">
        <v>599</v>
      </c>
    </row>
    <row r="641" spans="2:2" x14ac:dyDescent="0.55000000000000004">
      <c r="B641" t="s">
        <v>600</v>
      </c>
    </row>
    <row r="642" spans="2:2" x14ac:dyDescent="0.55000000000000004">
      <c r="B642" t="s">
        <v>385</v>
      </c>
    </row>
    <row r="643" spans="2:2" x14ac:dyDescent="0.55000000000000004">
      <c r="B643" t="s">
        <v>386</v>
      </c>
    </row>
    <row r="644" spans="2:2" x14ac:dyDescent="0.55000000000000004">
      <c r="B644" t="s">
        <v>601</v>
      </c>
    </row>
    <row r="645" spans="2:2" x14ac:dyDescent="0.55000000000000004">
      <c r="B645" t="s">
        <v>241</v>
      </c>
    </row>
    <row r="646" spans="2:2" x14ac:dyDescent="0.55000000000000004">
      <c r="B646" t="s">
        <v>602</v>
      </c>
    </row>
    <row r="647" spans="2:2" x14ac:dyDescent="0.55000000000000004">
      <c r="B647" t="s">
        <v>603</v>
      </c>
    </row>
    <row r="648" spans="2:2" x14ac:dyDescent="0.55000000000000004">
      <c r="B648" t="s">
        <v>604</v>
      </c>
    </row>
    <row r="649" spans="2:2" x14ac:dyDescent="0.55000000000000004">
      <c r="B649" t="s">
        <v>605</v>
      </c>
    </row>
    <row r="650" spans="2:2" x14ac:dyDescent="0.55000000000000004">
      <c r="B650" t="s">
        <v>606</v>
      </c>
    </row>
    <row r="651" spans="2:2" x14ac:dyDescent="0.55000000000000004">
      <c r="B651" t="s">
        <v>607</v>
      </c>
    </row>
    <row r="652" spans="2:2" x14ac:dyDescent="0.55000000000000004">
      <c r="B652" t="s">
        <v>608</v>
      </c>
    </row>
    <row r="653" spans="2:2" x14ac:dyDescent="0.55000000000000004">
      <c r="B653" t="s">
        <v>609</v>
      </c>
    </row>
    <row r="654" spans="2:2" x14ac:dyDescent="0.55000000000000004">
      <c r="B654" t="s">
        <v>610</v>
      </c>
    </row>
    <row r="655" spans="2:2" x14ac:dyDescent="0.55000000000000004">
      <c r="B655" t="s">
        <v>611</v>
      </c>
    </row>
    <row r="656" spans="2:2" x14ac:dyDescent="0.55000000000000004">
      <c r="B656" t="s">
        <v>612</v>
      </c>
    </row>
    <row r="657" spans="2:2" x14ac:dyDescent="0.55000000000000004">
      <c r="B657" t="s">
        <v>613</v>
      </c>
    </row>
    <row r="658" spans="2:2" x14ac:dyDescent="0.55000000000000004">
      <c r="B658" t="s">
        <v>614</v>
      </c>
    </row>
    <row r="659" spans="2:2" x14ac:dyDescent="0.55000000000000004">
      <c r="B659" t="s">
        <v>224</v>
      </c>
    </row>
    <row r="660" spans="2:2" x14ac:dyDescent="0.55000000000000004">
      <c r="B660" t="s">
        <v>171</v>
      </c>
    </row>
    <row r="661" spans="2:2" x14ac:dyDescent="0.55000000000000004">
      <c r="B661" t="s">
        <v>615</v>
      </c>
    </row>
    <row r="662" spans="2:2" x14ac:dyDescent="0.55000000000000004">
      <c r="B662" t="s">
        <v>616</v>
      </c>
    </row>
    <row r="663" spans="2:2" x14ac:dyDescent="0.55000000000000004">
      <c r="B663" t="s">
        <v>294</v>
      </c>
    </row>
    <row r="664" spans="2:2" x14ac:dyDescent="0.55000000000000004">
      <c r="B664" t="s">
        <v>295</v>
      </c>
    </row>
    <row r="665" spans="2:2" x14ac:dyDescent="0.55000000000000004">
      <c r="B665" t="s">
        <v>617</v>
      </c>
    </row>
    <row r="666" spans="2:2" x14ac:dyDescent="0.55000000000000004">
      <c r="B666" t="s">
        <v>618</v>
      </c>
    </row>
    <row r="667" spans="2:2" x14ac:dyDescent="0.55000000000000004">
      <c r="B667" t="s">
        <v>619</v>
      </c>
    </row>
    <row r="668" spans="2:2" x14ac:dyDescent="0.55000000000000004">
      <c r="B668" t="s">
        <v>620</v>
      </c>
    </row>
    <row r="669" spans="2:2" x14ac:dyDescent="0.55000000000000004">
      <c r="B669" t="s">
        <v>202</v>
      </c>
    </row>
    <row r="670" spans="2:2" x14ac:dyDescent="0.55000000000000004">
      <c r="B670" t="s">
        <v>203</v>
      </c>
    </row>
    <row r="671" spans="2:2" x14ac:dyDescent="0.55000000000000004">
      <c r="B671" t="s">
        <v>621</v>
      </c>
    </row>
    <row r="672" spans="2:2" x14ac:dyDescent="0.55000000000000004">
      <c r="B672" t="s">
        <v>192</v>
      </c>
    </row>
    <row r="673" spans="1:2" x14ac:dyDescent="0.55000000000000004">
      <c r="B673" t="s">
        <v>193</v>
      </c>
    </row>
    <row r="674" spans="1:2" x14ac:dyDescent="0.55000000000000004">
      <c r="B674" t="s">
        <v>622</v>
      </c>
    </row>
    <row r="675" spans="1:2" x14ac:dyDescent="0.55000000000000004">
      <c r="B675" t="s">
        <v>359</v>
      </c>
    </row>
    <row r="676" spans="1:2" x14ac:dyDescent="0.55000000000000004">
      <c r="B676" t="s">
        <v>360</v>
      </c>
    </row>
    <row r="677" spans="1:2" x14ac:dyDescent="0.55000000000000004">
      <c r="B677" t="s">
        <v>623</v>
      </c>
    </row>
    <row r="678" spans="1:2" x14ac:dyDescent="0.55000000000000004">
      <c r="B678" t="s">
        <v>624</v>
      </c>
    </row>
    <row r="679" spans="1:2" x14ac:dyDescent="0.55000000000000004">
      <c r="B679" t="s">
        <v>625</v>
      </c>
    </row>
    <row r="681" spans="1:2" x14ac:dyDescent="0.55000000000000004">
      <c r="A681" t="s">
        <v>626</v>
      </c>
    </row>
    <row r="682" spans="1:2" x14ac:dyDescent="0.55000000000000004">
      <c r="B682" t="s">
        <v>627</v>
      </c>
    </row>
    <row r="683" spans="1:2" x14ac:dyDescent="0.55000000000000004">
      <c r="B683" t="s">
        <v>587</v>
      </c>
    </row>
    <row r="684" spans="1:2" x14ac:dyDescent="0.55000000000000004">
      <c r="B684" t="s">
        <v>628</v>
      </c>
    </row>
    <row r="685" spans="1:2" x14ac:dyDescent="0.55000000000000004">
      <c r="B685" t="s">
        <v>629</v>
      </c>
    </row>
    <row r="686" spans="1:2" x14ac:dyDescent="0.55000000000000004">
      <c r="B686" t="s">
        <v>630</v>
      </c>
    </row>
    <row r="687" spans="1:2" x14ac:dyDescent="0.55000000000000004">
      <c r="B687" t="s">
        <v>631</v>
      </c>
    </row>
    <row r="688" spans="1:2" x14ac:dyDescent="0.55000000000000004">
      <c r="B688" t="s">
        <v>170</v>
      </c>
    </row>
    <row r="689" spans="2:2" x14ac:dyDescent="0.55000000000000004">
      <c r="B689" t="s">
        <v>632</v>
      </c>
    </row>
    <row r="690" spans="2:2" x14ac:dyDescent="0.55000000000000004">
      <c r="B690" t="s">
        <v>633</v>
      </c>
    </row>
    <row r="691" spans="2:2" x14ac:dyDescent="0.55000000000000004">
      <c r="B691" t="s">
        <v>634</v>
      </c>
    </row>
    <row r="692" spans="2:2" x14ac:dyDescent="0.55000000000000004">
      <c r="B692" t="s">
        <v>635</v>
      </c>
    </row>
    <row r="693" spans="2:2" x14ac:dyDescent="0.55000000000000004">
      <c r="B693" t="s">
        <v>636</v>
      </c>
    </row>
    <row r="694" spans="2:2" x14ac:dyDescent="0.55000000000000004">
      <c r="B694" t="s">
        <v>637</v>
      </c>
    </row>
    <row r="695" spans="2:2" x14ac:dyDescent="0.55000000000000004">
      <c r="B695" t="s">
        <v>638</v>
      </c>
    </row>
    <row r="696" spans="2:2" x14ac:dyDescent="0.55000000000000004">
      <c r="B696" t="s">
        <v>639</v>
      </c>
    </row>
    <row r="697" spans="2:2" x14ac:dyDescent="0.55000000000000004">
      <c r="B697" t="s">
        <v>640</v>
      </c>
    </row>
    <row r="698" spans="2:2" x14ac:dyDescent="0.55000000000000004">
      <c r="B698" t="s">
        <v>641</v>
      </c>
    </row>
    <row r="699" spans="2:2" x14ac:dyDescent="0.55000000000000004">
      <c r="B699" t="s">
        <v>642</v>
      </c>
    </row>
    <row r="700" spans="2:2" x14ac:dyDescent="0.55000000000000004">
      <c r="B700" t="s">
        <v>643</v>
      </c>
    </row>
    <row r="701" spans="2:2" x14ac:dyDescent="0.55000000000000004">
      <c r="B701" t="s">
        <v>644</v>
      </c>
    </row>
    <row r="702" spans="2:2" x14ac:dyDescent="0.55000000000000004">
      <c r="B702" t="s">
        <v>645</v>
      </c>
    </row>
    <row r="703" spans="2:2" x14ac:dyDescent="0.55000000000000004">
      <c r="B703" t="s">
        <v>646</v>
      </c>
    </row>
    <row r="704" spans="2:2" x14ac:dyDescent="0.55000000000000004">
      <c r="B704" t="s">
        <v>647</v>
      </c>
    </row>
    <row r="705" spans="2:2" x14ac:dyDescent="0.55000000000000004">
      <c r="B705" t="s">
        <v>648</v>
      </c>
    </row>
    <row r="706" spans="2:2" x14ac:dyDescent="0.55000000000000004">
      <c r="B706" t="s">
        <v>649</v>
      </c>
    </row>
    <row r="707" spans="2:2" x14ac:dyDescent="0.55000000000000004">
      <c r="B707" t="s">
        <v>650</v>
      </c>
    </row>
    <row r="708" spans="2:2" x14ac:dyDescent="0.55000000000000004">
      <c r="B708" t="s">
        <v>651</v>
      </c>
    </row>
    <row r="709" spans="2:2" x14ac:dyDescent="0.55000000000000004">
      <c r="B709" t="s">
        <v>652</v>
      </c>
    </row>
    <row r="710" spans="2:2" x14ac:dyDescent="0.55000000000000004">
      <c r="B710" t="s">
        <v>653</v>
      </c>
    </row>
    <row r="711" spans="2:2" x14ac:dyDescent="0.55000000000000004">
      <c r="B711" t="s">
        <v>654</v>
      </c>
    </row>
    <row r="712" spans="2:2" x14ac:dyDescent="0.55000000000000004">
      <c r="B712" t="s">
        <v>655</v>
      </c>
    </row>
    <row r="713" spans="2:2" x14ac:dyDescent="0.55000000000000004">
      <c r="B713" t="s">
        <v>656</v>
      </c>
    </row>
    <row r="714" spans="2:2" x14ac:dyDescent="0.55000000000000004">
      <c r="B714" t="s">
        <v>657</v>
      </c>
    </row>
    <row r="715" spans="2:2" x14ac:dyDescent="0.55000000000000004">
      <c r="B715" t="s">
        <v>658</v>
      </c>
    </row>
    <row r="716" spans="2:2" x14ac:dyDescent="0.55000000000000004">
      <c r="B716" t="s">
        <v>659</v>
      </c>
    </row>
    <row r="717" spans="2:2" x14ac:dyDescent="0.55000000000000004">
      <c r="B717" t="s">
        <v>660</v>
      </c>
    </row>
    <row r="718" spans="2:2" x14ac:dyDescent="0.55000000000000004">
      <c r="B718" t="s">
        <v>661</v>
      </c>
    </row>
    <row r="719" spans="2:2" x14ac:dyDescent="0.55000000000000004">
      <c r="B719" t="s">
        <v>662</v>
      </c>
    </row>
    <row r="720" spans="2:2" x14ac:dyDescent="0.55000000000000004">
      <c r="B720" t="s">
        <v>663</v>
      </c>
    </row>
    <row r="721" spans="2:2" x14ac:dyDescent="0.55000000000000004">
      <c r="B721" t="s">
        <v>664</v>
      </c>
    </row>
    <row r="722" spans="2:2" x14ac:dyDescent="0.55000000000000004">
      <c r="B722" t="s">
        <v>665</v>
      </c>
    </row>
    <row r="723" spans="2:2" x14ac:dyDescent="0.55000000000000004">
      <c r="B723" t="s">
        <v>666</v>
      </c>
    </row>
    <row r="724" spans="2:2" x14ac:dyDescent="0.55000000000000004">
      <c r="B724" t="s">
        <v>667</v>
      </c>
    </row>
    <row r="725" spans="2:2" x14ac:dyDescent="0.55000000000000004">
      <c r="B725" t="s">
        <v>668</v>
      </c>
    </row>
    <row r="726" spans="2:2" x14ac:dyDescent="0.55000000000000004">
      <c r="B726" t="s">
        <v>669</v>
      </c>
    </row>
    <row r="727" spans="2:2" x14ac:dyDescent="0.55000000000000004">
      <c r="B727" t="s">
        <v>670</v>
      </c>
    </row>
    <row r="728" spans="2:2" x14ac:dyDescent="0.55000000000000004">
      <c r="B728" t="s">
        <v>671</v>
      </c>
    </row>
    <row r="729" spans="2:2" x14ac:dyDescent="0.55000000000000004">
      <c r="B729" t="s">
        <v>672</v>
      </c>
    </row>
    <row r="730" spans="2:2" x14ac:dyDescent="0.55000000000000004">
      <c r="B730" t="s">
        <v>673</v>
      </c>
    </row>
    <row r="731" spans="2:2" x14ac:dyDescent="0.55000000000000004">
      <c r="B731" t="s">
        <v>674</v>
      </c>
    </row>
    <row r="732" spans="2:2" x14ac:dyDescent="0.55000000000000004">
      <c r="B732" t="s">
        <v>675</v>
      </c>
    </row>
    <row r="733" spans="2:2" x14ac:dyDescent="0.55000000000000004">
      <c r="B733" t="s">
        <v>676</v>
      </c>
    </row>
    <row r="734" spans="2:2" x14ac:dyDescent="0.55000000000000004">
      <c r="B734" t="s">
        <v>677</v>
      </c>
    </row>
    <row r="735" spans="2:2" x14ac:dyDescent="0.55000000000000004">
      <c r="B735" t="s">
        <v>678</v>
      </c>
    </row>
    <row r="736" spans="2:2" x14ac:dyDescent="0.55000000000000004">
      <c r="B736" t="s">
        <v>679</v>
      </c>
    </row>
    <row r="737" spans="1:2" x14ac:dyDescent="0.55000000000000004">
      <c r="B737" t="s">
        <v>680</v>
      </c>
    </row>
    <row r="738" spans="1:2" x14ac:dyDescent="0.55000000000000004">
      <c r="B738" t="s">
        <v>681</v>
      </c>
    </row>
    <row r="739" spans="1:2" x14ac:dyDescent="0.55000000000000004">
      <c r="B739" t="s">
        <v>682</v>
      </c>
    </row>
    <row r="741" spans="1:2" x14ac:dyDescent="0.55000000000000004">
      <c r="A741" t="s">
        <v>683</v>
      </c>
    </row>
    <row r="742" spans="1:2" x14ac:dyDescent="0.55000000000000004">
      <c r="B742" t="s">
        <v>42</v>
      </c>
    </row>
    <row r="743" spans="1:2" x14ac:dyDescent="0.55000000000000004">
      <c r="B743" t="s">
        <v>45</v>
      </c>
    </row>
    <row r="744" spans="1:2" x14ac:dyDescent="0.55000000000000004">
      <c r="B74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AE30-3237-47A9-A911-9912D3A0B9D4}">
  <dimension ref="A1:E8"/>
  <sheetViews>
    <sheetView workbookViewId="0">
      <selection activeCell="E4" sqref="E4"/>
    </sheetView>
  </sheetViews>
  <sheetFormatPr defaultRowHeight="14.4" x14ac:dyDescent="0.55000000000000004"/>
  <sheetData>
    <row r="1" spans="1:5" x14ac:dyDescent="0.55000000000000004">
      <c r="A1" t="s">
        <v>687</v>
      </c>
      <c r="B1" t="s">
        <v>686</v>
      </c>
    </row>
    <row r="2" spans="1:5" x14ac:dyDescent="0.55000000000000004">
      <c r="A2" t="s">
        <v>688</v>
      </c>
      <c r="B2" s="1">
        <v>2.36</v>
      </c>
    </row>
    <row r="3" spans="1:5" x14ac:dyDescent="0.55000000000000004">
      <c r="A3" t="s">
        <v>689</v>
      </c>
      <c r="B3" s="1">
        <v>3.45</v>
      </c>
    </row>
    <row r="4" spans="1:5" x14ac:dyDescent="0.55000000000000004">
      <c r="A4" t="s">
        <v>690</v>
      </c>
      <c r="B4" s="1">
        <v>2.5</v>
      </c>
      <c r="E4">
        <v>32</v>
      </c>
    </row>
    <row r="5" spans="1:5" x14ac:dyDescent="0.55000000000000004">
      <c r="A5" t="s">
        <v>692</v>
      </c>
      <c r="B5" s="1">
        <v>34</v>
      </c>
    </row>
    <row r="6" spans="1:5" x14ac:dyDescent="0.55000000000000004">
      <c r="A6" t="s">
        <v>693</v>
      </c>
      <c r="B6" s="1">
        <v>23</v>
      </c>
    </row>
    <row r="7" spans="1:5" x14ac:dyDescent="0.55000000000000004">
      <c r="A7" t="s">
        <v>691</v>
      </c>
      <c r="B7" s="1">
        <v>18</v>
      </c>
    </row>
    <row r="8" spans="1:5" x14ac:dyDescent="0.55000000000000004">
      <c r="B8" s="10">
        <f>SUM(B2:B7)</f>
        <v>83.31</v>
      </c>
      <c r="E8" s="11">
        <f>B8/E4</f>
        <v>2.6034375000000001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fee</vt:lpstr>
      <vt:lpstr>money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sazonov</dc:creator>
  <cp:lastModifiedBy>dmitry sazonov</cp:lastModifiedBy>
  <dcterms:created xsi:type="dcterms:W3CDTF">2018-01-08T04:07:30Z</dcterms:created>
  <dcterms:modified xsi:type="dcterms:W3CDTF">2018-01-21T18:34:49Z</dcterms:modified>
</cp:coreProperties>
</file>