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xcelTest\"/>
    </mc:Choice>
  </mc:AlternateContent>
  <bookViews>
    <workbookView xWindow="0" yWindow="0" windowWidth="15804" windowHeight="8796" xr2:uid="{1E655BB1-68FC-4780-87B8-DF7CCE7CA5B4}"/>
  </bookViews>
  <sheets>
    <sheet name="arbs" sheetId="1" r:id="rId1"/>
    <sheet name="description" sheetId="2" r:id="rId2"/>
  </sheets>
  <definedNames>
    <definedName name="money">arbs!$G$1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11" i="1"/>
  <c r="B3" i="1"/>
  <c r="D6" i="1"/>
  <c r="B6" i="1"/>
  <c r="D5" i="1"/>
  <c r="B19" i="1"/>
  <c r="D3" i="1"/>
  <c r="B18" i="1"/>
  <c r="D4" i="1"/>
  <c r="B4" i="1"/>
  <c r="D18" i="1"/>
  <c r="B12" i="1"/>
  <c r="B11" i="1"/>
  <c r="D12" i="1"/>
  <c r="G8" i="1" l="1"/>
  <c r="G9" i="1" s="1"/>
  <c r="G10" i="1" s="1"/>
  <c r="G11" i="1" s="1"/>
  <c r="G12" i="1" s="1"/>
  <c r="F4" i="1"/>
  <c r="I8" i="1"/>
  <c r="I9" i="1" s="1"/>
  <c r="I10" i="1" s="1"/>
  <c r="I11" i="1" s="1"/>
  <c r="I12" i="1" s="1"/>
  <c r="J8" i="1"/>
  <c r="J9" i="1" s="1"/>
  <c r="H8" i="1"/>
  <c r="H9" i="1" s="1"/>
  <c r="H10" i="1" s="1"/>
  <c r="H11" i="1" s="1"/>
  <c r="H12" i="1" s="1"/>
  <c r="F6" i="1"/>
  <c r="F3" i="1"/>
  <c r="K8" i="1"/>
  <c r="K9" i="1" s="1"/>
  <c r="K10" i="1" s="1"/>
  <c r="K11" i="1" s="1"/>
  <c r="K12" i="1" s="1"/>
  <c r="F5" i="1"/>
  <c r="J10" i="1" l="1"/>
  <c r="J11" i="1" l="1"/>
  <c r="J12" i="1" s="1"/>
</calcChain>
</file>

<file path=xl/sharedStrings.xml><?xml version="1.0" encoding="utf-8"?>
<sst xmlns="http://schemas.openxmlformats.org/spreadsheetml/2006/main" count="43" uniqueCount="41">
  <si>
    <t>bithumb</t>
  </si>
  <si>
    <t>xrp</t>
  </si>
  <si>
    <t>btc</t>
  </si>
  <si>
    <t>eth</t>
  </si>
  <si>
    <t>dash</t>
  </si>
  <si>
    <t>bitfinex</t>
  </si>
  <si>
    <t>eth/dash</t>
  </si>
  <si>
    <t>BTC-USDT</t>
  </si>
  <si>
    <t>bitstamp</t>
  </si>
  <si>
    <t>binance</t>
  </si>
  <si>
    <t>BTC-USD</t>
  </si>
  <si>
    <t>gdax</t>
  </si>
  <si>
    <t>eth-usd</t>
  </si>
  <si>
    <t>ETH-USDT</t>
  </si>
  <si>
    <t>eth/xrp</t>
  </si>
  <si>
    <t>eth/btc</t>
  </si>
  <si>
    <t>Binance</t>
  </si>
  <si>
    <t>Bitfinex</t>
  </si>
  <si>
    <t>Bithumb</t>
  </si>
  <si>
    <t>Bitstamp</t>
  </si>
  <si>
    <t>Bittrex</t>
  </si>
  <si>
    <t>GDAX</t>
  </si>
  <si>
    <t>Gemini</t>
  </si>
  <si>
    <t>Kraken</t>
  </si>
  <si>
    <t>Poloniex</t>
  </si>
  <si>
    <t>todo:</t>
  </si>
  <si>
    <t>WEX</t>
  </si>
  <si>
    <t>BitMEX</t>
  </si>
  <si>
    <t>BitFlyer</t>
  </si>
  <si>
    <t>available exchanges:</t>
  </si>
  <si>
    <t>available sides:</t>
  </si>
  <si>
    <t>Bid</t>
  </si>
  <si>
    <t>Ask</t>
  </si>
  <si>
    <t>Last</t>
  </si>
  <si>
    <t>volume</t>
  </si>
  <si>
    <t>instruments are different per exchnage</t>
  </si>
  <si>
    <t xml:space="preserve">todo: </t>
  </si>
  <si>
    <t>make universal name converter</t>
  </si>
  <si>
    <t>btc/dash</t>
  </si>
  <si>
    <t>btc/xrp</t>
  </si>
  <si>
    <t>okcoin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</si>
</sst>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#,##0.0000"/>
    <numFmt numFmtId="166" formatCode="0.0"/>
    <numFmt numFmtId="167" formatCode="&quot;$&quot;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0" fontId="1" fillId="0" borderId="0" xfId="0" applyNumberFormat="1" applyFont="1"/>
    <xf numFmtId="167" fontId="0" fillId="0" borderId="0" xfId="0" applyNumberFormat="1"/>
    <xf numFmtId="40" fontId="2" fillId="0" borderId="0" xfId="0" applyNumberFormat="1" applyFont="1"/>
    <xf numFmtId="167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price.get">
      <tp>
        <v>731</v>
        <stp/>
        <stp>Bithumb</stp>
        <stp>eth</stp>
        <stp>Bid</stp>
        <tr r="B5" s="1"/>
      </tp>
      <tp>
        <v>665</v>
        <stp/>
        <stp>GDAX</stp>
        <stp>eth-usd</stp>
        <stp>Bid</stp>
        <tr r="B19" s="1"/>
      </tp>
      <tp>
        <v>6628.16</v>
        <stp/>
        <stp>GDAX</stp>
        <stp>BTC-usd</stp>
        <stp>Bid</stp>
        <tr r="B18" s="1"/>
      </tp>
      <tp>
        <v>7320</v>
        <stp/>
        <stp>Bithumb</stp>
        <stp>BTC</stp>
        <stp>Bid</stp>
        <tr r="B4" s="1"/>
      </tp>
      <tp>
        <v>0.72099999999999997</v>
        <stp/>
        <stp>Bithumb</stp>
        <stp>XRP</stp>
        <stp>Bid</stp>
        <tr r="B3" s="1"/>
      </tp>
      <tp>
        <v>475</v>
        <stp/>
        <stp>Bithumb</stp>
        <stp>dash</stp>
        <stp>Bid</stp>
        <tr r="B6" s="1"/>
      </tp>
      <tp>
        <v>6611</v>
        <stp/>
        <stp>Bitstamp</stp>
        <stp>BTC-USD</stp>
        <stp>Bid</stp>
        <tr r="D11" s="1"/>
      </tp>
      <tp>
        <v>0</v>
        <stp/>
        <stp>Bitfinex</stp>
        <stp>BTC-USD</stp>
        <stp>Bid</stp>
        <tr r="D4" s="1"/>
      </tp>
      <tp>
        <v>431.9</v>
        <stp/>
        <stp>Bitfinex</stp>
        <stp>DSH-USD</stp>
        <stp>Bid</stp>
        <tr r="D6" s="1"/>
      </tp>
      <tp>
        <v>666.32</v>
        <stp/>
        <stp>Bitfinex</stp>
        <stp>ETH-USD</stp>
        <stp>Bid</stp>
        <tr r="D5" s="1"/>
      </tp>
      <tp>
        <v>0.65332000000000001</v>
        <stp/>
        <stp>Bitfinex</stp>
        <stp>XRP-USD</stp>
        <stp>Bid</stp>
        <tr r="D3" s="1"/>
      </tp>
      <tp>
        <v>6650</v>
        <stp/>
        <stp>Binance</stp>
        <stp>BTC_USDT</stp>
        <stp>Bid</stp>
        <tr r="B11" s="1"/>
      </tp>
      <tp>
        <v>662.19</v>
        <stp/>
        <stp>Bitstamp</stp>
        <stp>eth-USD</stp>
        <stp>Bid</stp>
        <tr r="D12" s="1"/>
      </tp>
      <tp>
        <v>663.01</v>
        <stp/>
        <stp>Binance</stp>
        <stp>eth-USDT</stp>
        <stp>Bid</stp>
        <tr r="B12" s="1"/>
      </tp>
      <tp>
        <v>6664.1</v>
        <stp/>
        <stp>Poloniex</stp>
        <stp>usdt-btc</stp>
        <stp>Bid</stp>
        <tr r="D1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EFE8-E668-4BF5-826C-A33537EBBA29}">
  <dimension ref="A1:O19"/>
  <sheetViews>
    <sheetView tabSelected="1" workbookViewId="0">
      <selection activeCell="J12" sqref="J12"/>
    </sheetView>
  </sheetViews>
  <sheetFormatPr defaultRowHeight="14.4" x14ac:dyDescent="0.55000000000000004"/>
  <cols>
    <col min="2" max="2" width="9.62890625" bestFit="1" customWidth="1"/>
    <col min="4" max="4" width="9.62890625" bestFit="1" customWidth="1"/>
    <col min="5" max="5" width="4.15625" customWidth="1"/>
    <col min="10" max="10" width="8.734375" customWidth="1"/>
    <col min="11" max="11" width="9.62890625" bestFit="1" customWidth="1"/>
  </cols>
  <sheetData>
    <row r="1" spans="1:15" x14ac:dyDescent="0.55000000000000004">
      <c r="G1">
        <v>10000</v>
      </c>
    </row>
    <row r="2" spans="1:15" x14ac:dyDescent="0.55000000000000004">
      <c r="B2" t="s">
        <v>0</v>
      </c>
      <c r="D2" t="s">
        <v>5</v>
      </c>
    </row>
    <row r="3" spans="1:15" x14ac:dyDescent="0.55000000000000004">
      <c r="A3" t="s">
        <v>1</v>
      </c>
      <c r="B3" s="5">
        <f>RTD("cryptoprice.get",,"Bithumb", "XRP","Bid")</f>
        <v>0.72099999999999997</v>
      </c>
      <c r="D3" s="1">
        <f>RTD("cryptoprice.get",,"Bitfinex", "XRP-USD","Bid")</f>
        <v>0.65332000000000001</v>
      </c>
      <c r="F3" s="2">
        <f>B3/D3</f>
        <v>1.103593950896957</v>
      </c>
      <c r="J3" s="3"/>
      <c r="K3" s="3"/>
      <c r="L3" s="3"/>
      <c r="M3" s="3"/>
      <c r="N3" s="3"/>
      <c r="O3" s="3"/>
    </row>
    <row r="4" spans="1:15" x14ac:dyDescent="0.55000000000000004">
      <c r="A4" t="s">
        <v>2</v>
      </c>
      <c r="B4" s="1">
        <f>RTD("cryptoprice.get",,"Bithumb", "BTC","Bid")</f>
        <v>7320</v>
      </c>
      <c r="D4" s="1">
        <f>RTD("cryptoprice.get",,"Bitfinex", "BTC-USD","Bid")</f>
        <v>0</v>
      </c>
      <c r="F4" s="2" t="e">
        <f>B4/D4</f>
        <v>#DIV/0!</v>
      </c>
      <c r="J4" s="1"/>
      <c r="K4" s="1"/>
      <c r="L4" s="3"/>
      <c r="M4" s="3"/>
      <c r="N4" s="3"/>
      <c r="O4" s="3"/>
    </row>
    <row r="5" spans="1:15" x14ac:dyDescent="0.55000000000000004">
      <c r="A5" t="s">
        <v>3</v>
      </c>
      <c r="B5" s="1">
        <f>RTD("cryptoprice.get",,"Bithumb", "eth","Bid")</f>
        <v>731</v>
      </c>
      <c r="D5" s="1">
        <f>RTD("cryptoprice.get",,"Bitfinex", "ETH-USD","Bid")</f>
        <v>666.32</v>
      </c>
      <c r="F5" s="2">
        <f>B5/D5</f>
        <v>1.0970704766478567</v>
      </c>
      <c r="J5" s="3"/>
      <c r="K5" s="3"/>
      <c r="L5" s="3"/>
      <c r="M5" s="3"/>
      <c r="N5" s="3"/>
      <c r="O5" s="3"/>
    </row>
    <row r="6" spans="1:15" x14ac:dyDescent="0.55000000000000004">
      <c r="A6" t="s">
        <v>4</v>
      </c>
      <c r="B6" s="1">
        <f>RTD("cryptoprice.get",,"Bithumb", "dash","Bid")</f>
        <v>475</v>
      </c>
      <c r="D6" s="1">
        <f>RTD("cryptoprice.get",,"Bitfinex", "DSH-USD","Bid")</f>
        <v>431.9</v>
      </c>
      <c r="F6" s="2">
        <f>B6/D6</f>
        <v>1.0997916184301921</v>
      </c>
      <c r="J6" s="3"/>
      <c r="K6" s="3"/>
      <c r="L6" s="3"/>
      <c r="M6" s="3"/>
      <c r="N6" s="3"/>
      <c r="O6" s="3"/>
    </row>
    <row r="7" spans="1:15" x14ac:dyDescent="0.55000000000000004">
      <c r="G7" t="s">
        <v>38</v>
      </c>
      <c r="H7" s="9" t="s">
        <v>6</v>
      </c>
      <c r="I7" s="9" t="s">
        <v>14</v>
      </c>
      <c r="J7" s="6" t="s">
        <v>15</v>
      </c>
      <c r="K7" s="6" t="s">
        <v>39</v>
      </c>
      <c r="L7" s="4"/>
    </row>
    <row r="8" spans="1:15" x14ac:dyDescent="0.55000000000000004">
      <c r="G8" s="3">
        <f>money/B11</f>
        <v>1.5037593984962405</v>
      </c>
      <c r="H8" s="3">
        <f>money/D5</f>
        <v>15.007804058110215</v>
      </c>
      <c r="I8" s="3">
        <f>money/D5</f>
        <v>15.007804058110215</v>
      </c>
      <c r="J8" s="3">
        <f>money/D5</f>
        <v>15.007804058110215</v>
      </c>
      <c r="K8" s="3">
        <f>money/D11</f>
        <v>1.5126304643775526</v>
      </c>
    </row>
    <row r="9" spans="1:15" x14ac:dyDescent="0.55000000000000004">
      <c r="B9" t="s">
        <v>9</v>
      </c>
      <c r="D9" t="s">
        <v>8</v>
      </c>
      <c r="G9" s="3">
        <f>G8*B4</f>
        <v>11007.518796992481</v>
      </c>
      <c r="H9" s="3">
        <f>H8*B5</f>
        <v>10970.704766478568</v>
      </c>
      <c r="I9" s="3">
        <f>I8*B5</f>
        <v>10970.704766478568</v>
      </c>
      <c r="J9" s="3">
        <f>J8*B5</f>
        <v>10970.704766478568</v>
      </c>
      <c r="K9" s="3">
        <f>K8*B4</f>
        <v>11072.454999243684</v>
      </c>
    </row>
    <row r="10" spans="1:15" x14ac:dyDescent="0.55000000000000004">
      <c r="G10" s="3">
        <f>G9/B6</f>
        <v>23.173723783142066</v>
      </c>
      <c r="H10" s="3">
        <f>H9/B6</f>
        <v>23.09622056100751</v>
      </c>
      <c r="I10" s="3">
        <f>I9/B3</f>
        <v>15215.956680275407</v>
      </c>
      <c r="J10" s="3">
        <f>J9/B4</f>
        <v>1.4987301593549955</v>
      </c>
      <c r="K10" s="3">
        <f>K9/B3</f>
        <v>15357.080442779035</v>
      </c>
    </row>
    <row r="11" spans="1:15" x14ac:dyDescent="0.55000000000000004">
      <c r="A11" t="s">
        <v>7</v>
      </c>
      <c r="B11" s="1">
        <f>RTD("cryptoprice.get",,"Binance", "BTC_USDT","Bid")</f>
        <v>6650</v>
      </c>
      <c r="C11" s="1"/>
      <c r="D11" s="1">
        <f>RTD("cryptoprice.get",,"Bitstamp", "BTC-USD","Bid")</f>
        <v>6611</v>
      </c>
      <c r="G11" s="3">
        <f>G10*D6</f>
        <v>10008.731301939059</v>
      </c>
      <c r="H11" s="3">
        <f>H10*D6</f>
        <v>9975.257660299143</v>
      </c>
      <c r="I11" s="3">
        <f>I10*D3</f>
        <v>9940.8888183575291</v>
      </c>
      <c r="J11" s="3">
        <f>J10*B11</f>
        <v>9966.5555597107195</v>
      </c>
      <c r="K11" s="3">
        <f>K10*D3</f>
        <v>10033.087794876399</v>
      </c>
    </row>
    <row r="12" spans="1:15" x14ac:dyDescent="0.55000000000000004">
      <c r="A12" t="s">
        <v>13</v>
      </c>
      <c r="B12" s="1">
        <f>RTD("cryptoprice.get",,"Binance", "eth-USDT","Bid")</f>
        <v>663.01</v>
      </c>
      <c r="C12" s="1"/>
      <c r="D12" s="1">
        <f>RTD("cryptoprice.get",,"Bitstamp", "eth-USD","Bid")</f>
        <v>662.19</v>
      </c>
      <c r="G12" s="4">
        <f>G11-money</f>
        <v>8.7313019390585396</v>
      </c>
      <c r="H12" s="4">
        <f>H11-money</f>
        <v>-24.742339700856974</v>
      </c>
      <c r="I12" s="4">
        <f>I11-money</f>
        <v>-59.11118164247091</v>
      </c>
      <c r="J12" s="4">
        <f>J11-money</f>
        <v>-33.444440289280465</v>
      </c>
      <c r="K12" s="4">
        <f>K11-money</f>
        <v>33.08779487639913</v>
      </c>
    </row>
    <row r="13" spans="1:15" x14ac:dyDescent="0.55000000000000004">
      <c r="B13" s="1"/>
      <c r="C13" s="1"/>
      <c r="D13" s="1"/>
      <c r="G13" s="4"/>
      <c r="H13" s="4"/>
      <c r="I13" s="4"/>
      <c r="J13" s="4"/>
      <c r="K13" s="4"/>
    </row>
    <row r="16" spans="1:15" x14ac:dyDescent="0.55000000000000004">
      <c r="B16" t="s">
        <v>11</v>
      </c>
      <c r="D16" t="s">
        <v>24</v>
      </c>
    </row>
    <row r="18" spans="1:4" x14ac:dyDescent="0.55000000000000004">
      <c r="A18" t="s">
        <v>10</v>
      </c>
      <c r="B18" s="1">
        <f>RTD("cryptoprice.get",,"GDAX", "BTC-usd","Bid")</f>
        <v>6628.16</v>
      </c>
      <c r="D18">
        <f>RTD("cryptoprice.get",,"Poloniex", "usdt-btc","Bid")</f>
        <v>6664.1</v>
      </c>
    </row>
    <row r="19" spans="1:4" x14ac:dyDescent="0.55000000000000004">
      <c r="A19" t="s">
        <v>12</v>
      </c>
      <c r="B19" s="1">
        <f>RTD("cryptoprice.get",,"GDAX", "eth-usd","Bid")</f>
        <v>665</v>
      </c>
    </row>
  </sheetData>
  <sortState ref="F1:G19">
    <sortCondition ref="F3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5099-5BDE-4CE4-8ECE-5B1949DCDC43}">
  <dimension ref="A1:F16"/>
  <sheetViews>
    <sheetView workbookViewId="0">
      <selection activeCell="I7" sqref="I7"/>
    </sheetView>
  </sheetViews>
  <sheetFormatPr defaultRowHeight="14.4" x14ac:dyDescent="0.55000000000000004"/>
  <cols>
    <col min="2" max="2" width="9.62890625" bestFit="1" customWidth="1"/>
    <col min="4" max="4" width="9.62890625" bestFit="1" customWidth="1"/>
  </cols>
  <sheetData>
    <row r="1" spans="1:6" x14ac:dyDescent="0.55000000000000004">
      <c r="A1" s="7" t="s">
        <v>29</v>
      </c>
      <c r="C1" s="8" t="s">
        <v>30</v>
      </c>
      <c r="D1" s="1"/>
      <c r="E1" t="s">
        <v>35</v>
      </c>
      <c r="F1" s="2"/>
    </row>
    <row r="2" spans="1:6" x14ac:dyDescent="0.55000000000000004">
      <c r="A2" t="s">
        <v>16</v>
      </c>
      <c r="B2" s="1"/>
      <c r="C2" t="s">
        <v>31</v>
      </c>
      <c r="D2" s="1"/>
      <c r="F2" s="2"/>
    </row>
    <row r="3" spans="1:6" x14ac:dyDescent="0.55000000000000004">
      <c r="A3" t="s">
        <v>17</v>
      </c>
      <c r="B3" s="1"/>
      <c r="C3" t="s">
        <v>32</v>
      </c>
      <c r="D3" s="1"/>
      <c r="F3" s="2"/>
    </row>
    <row r="4" spans="1:6" x14ac:dyDescent="0.55000000000000004">
      <c r="A4" t="s">
        <v>18</v>
      </c>
      <c r="B4" s="1"/>
      <c r="C4" t="s">
        <v>33</v>
      </c>
      <c r="D4" s="1"/>
      <c r="F4" s="2"/>
    </row>
    <row r="5" spans="1:6" x14ac:dyDescent="0.55000000000000004">
      <c r="A5" t="s">
        <v>19</v>
      </c>
    </row>
    <row r="6" spans="1:6" x14ac:dyDescent="0.55000000000000004">
      <c r="A6" t="s">
        <v>20</v>
      </c>
      <c r="C6" s="8" t="s">
        <v>25</v>
      </c>
      <c r="E6" s="8" t="s">
        <v>36</v>
      </c>
    </row>
    <row r="7" spans="1:6" x14ac:dyDescent="0.55000000000000004">
      <c r="A7" t="s">
        <v>21</v>
      </c>
      <c r="C7" t="s">
        <v>34</v>
      </c>
      <c r="E7" t="s">
        <v>37</v>
      </c>
    </row>
    <row r="8" spans="1:6" x14ac:dyDescent="0.55000000000000004">
      <c r="A8" t="s">
        <v>22</v>
      </c>
    </row>
    <row r="9" spans="1:6" x14ac:dyDescent="0.55000000000000004">
      <c r="A9" t="s">
        <v>23</v>
      </c>
    </row>
    <row r="10" spans="1:6" x14ac:dyDescent="0.55000000000000004">
      <c r="A10" t="s">
        <v>24</v>
      </c>
    </row>
    <row r="12" spans="1:6" x14ac:dyDescent="0.55000000000000004">
      <c r="A12" s="8" t="s">
        <v>25</v>
      </c>
    </row>
    <row r="13" spans="1:6" x14ac:dyDescent="0.55000000000000004">
      <c r="A13" t="s">
        <v>26</v>
      </c>
    </row>
    <row r="14" spans="1:6" x14ac:dyDescent="0.55000000000000004">
      <c r="A14" t="s">
        <v>27</v>
      </c>
    </row>
    <row r="15" spans="1:6" x14ac:dyDescent="0.55000000000000004">
      <c r="A15" t="s">
        <v>28</v>
      </c>
    </row>
    <row r="16" spans="1:6" x14ac:dyDescent="0.55000000000000004">
      <c r="A1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arbs</vt:lpstr>
      <vt:lpstr>description</vt:lpstr>
      <vt:lpstr>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sazonov</dc:creator>
  <cp:lastModifiedBy>dmitry sazonov</cp:lastModifiedBy>
  <dcterms:created xsi:type="dcterms:W3CDTF">2018-01-21T18:50:29Z</dcterms:created>
  <dcterms:modified xsi:type="dcterms:W3CDTF">2018-02-06T01:32:18Z</dcterms:modified>
</cp:coreProperties>
</file>